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g/Documents/MATLAB/test_work/energy_economics/"/>
    </mc:Choice>
  </mc:AlternateContent>
  <xr:revisionPtr revIDLastSave="0" documentId="13_ncr:1_{87166B2C-75D6-2248-87FB-3B2B057D436F}" xr6:coauthVersionLast="36" xr6:coauthVersionMax="36" xr10:uidLastSave="{00000000-0000-0000-0000-000000000000}"/>
  <bookViews>
    <workbookView xWindow="9100" yWindow="1600" windowWidth="29300" windowHeight="18880" activeTab="3" xr2:uid="{00000000-000D-0000-FFFF-FFFF00000000}"/>
  </bookViews>
  <sheets>
    <sheet name="summary" sheetId="5" r:id="rId1"/>
    <sheet name="retirements by state" sheetId="3" r:id="rId2"/>
    <sheet name="EIA_proj_retirements_gt" sheetId="1" r:id="rId3"/>
    <sheet name="generation vintage" sheetId="9" r:id="rId4"/>
    <sheet name="fuel CO2 content" sheetId="4" r:id="rId5"/>
    <sheet name="2021" sheetId="2" r:id="rId6"/>
  </sheets>
  <definedNames>
    <definedName name="_xlnm._FilterDatabase" localSheetId="5" hidden="1">'2021'!$A$1:$CF$491</definedName>
    <definedName name="_xlnm._FilterDatabase" localSheetId="2" hidden="1">EIA_proj_retirements_gt!$A$1:$CR$521</definedName>
    <definedName name="Fuel_CO2">'fuel CO2 content'!$A$1:$B$15</definedName>
    <definedName name="retire_2023">EIA_proj_retirements_gt!$C:$C</definedName>
  </definedNames>
  <calcPr calcId="181029"/>
  <pivotCaches>
    <pivotCache cacheId="3" r:id="rId7"/>
  </pivotCaches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N164" i="1"/>
  <c r="CN165" i="1"/>
  <c r="CM3" i="1" l="1"/>
  <c r="CM4" i="1"/>
  <c r="CM5" i="1"/>
  <c r="CM6" i="1"/>
  <c r="CM7" i="1"/>
  <c r="CM8" i="1"/>
  <c r="CM9" i="1"/>
  <c r="CM10" i="1"/>
  <c r="CM13" i="1"/>
  <c r="CM14" i="1"/>
  <c r="CM15" i="1"/>
  <c r="CM18" i="1"/>
  <c r="CM19" i="1"/>
  <c r="CM20" i="1"/>
  <c r="CM21" i="1"/>
  <c r="CM23" i="1"/>
  <c r="CM24" i="1"/>
  <c r="CM25" i="1"/>
  <c r="CM26" i="1"/>
  <c r="CM28" i="1"/>
  <c r="CM30" i="1"/>
  <c r="CM31" i="1"/>
  <c r="CM32" i="1"/>
  <c r="CM34" i="1"/>
  <c r="CM35" i="1"/>
  <c r="CM36" i="1"/>
  <c r="CM40" i="1"/>
  <c r="CM41" i="1"/>
  <c r="CM42" i="1"/>
  <c r="CM44" i="1"/>
  <c r="CM45" i="1"/>
  <c r="CM47" i="1"/>
  <c r="CM48" i="1"/>
  <c r="CM49" i="1"/>
  <c r="CM50" i="1"/>
  <c r="CM51" i="1"/>
  <c r="CM54" i="1"/>
  <c r="CM56" i="1"/>
  <c r="CM57" i="1"/>
  <c r="CM58" i="1"/>
  <c r="CM59" i="1"/>
  <c r="CM60" i="1"/>
  <c r="CM62" i="1"/>
  <c r="CM63" i="1"/>
  <c r="CM64" i="1"/>
  <c r="CM65" i="1"/>
  <c r="CM67" i="1"/>
  <c r="CM71" i="1"/>
  <c r="CM74" i="1"/>
  <c r="CM75" i="1"/>
  <c r="CM77" i="1"/>
  <c r="CM79" i="1"/>
  <c r="CM80" i="1"/>
  <c r="CM84" i="1"/>
  <c r="CM85" i="1"/>
  <c r="CM88" i="1"/>
  <c r="CM90" i="1"/>
  <c r="CM91" i="1"/>
  <c r="CM94" i="1"/>
  <c r="CM95" i="1"/>
  <c r="CM96" i="1"/>
  <c r="CM97" i="1"/>
  <c r="CM99" i="1"/>
  <c r="CM100" i="1"/>
  <c r="CM101" i="1"/>
  <c r="CM102" i="1"/>
  <c r="CM103" i="1"/>
  <c r="CM104" i="1"/>
  <c r="CM105" i="1"/>
  <c r="CM106" i="1"/>
  <c r="CM108" i="1"/>
  <c r="CM109" i="1"/>
  <c r="CM110" i="1"/>
  <c r="CM111" i="1"/>
  <c r="CM112" i="1"/>
  <c r="CM114" i="1"/>
  <c r="CM115" i="1"/>
  <c r="CM116" i="1"/>
  <c r="CM117" i="1"/>
  <c r="CM118" i="1"/>
  <c r="CM119" i="1"/>
  <c r="CM120" i="1"/>
  <c r="CM121" i="1"/>
  <c r="CM122" i="1"/>
  <c r="CM124" i="1"/>
  <c r="CM125" i="1"/>
  <c r="CM126" i="1"/>
  <c r="CM128" i="1"/>
  <c r="CM130" i="1"/>
  <c r="CM131" i="1"/>
  <c r="CM132" i="1"/>
  <c r="CM133" i="1"/>
  <c r="CM134" i="1"/>
  <c r="CM135" i="1"/>
  <c r="CM138" i="1"/>
  <c r="CM139" i="1"/>
  <c r="CM140" i="1"/>
  <c r="CM142" i="1"/>
  <c r="CM145" i="1"/>
  <c r="CM149" i="1"/>
  <c r="CM150" i="1"/>
  <c r="CM151" i="1"/>
  <c r="CM153" i="1"/>
  <c r="CM156" i="1"/>
  <c r="CM157" i="1"/>
  <c r="CM159" i="1"/>
  <c r="CM160" i="1"/>
  <c r="CM161" i="1"/>
  <c r="CM165" i="1"/>
  <c r="CM168" i="1"/>
  <c r="CM173" i="1"/>
  <c r="CM174" i="1"/>
  <c r="CM175" i="1"/>
  <c r="CM178" i="1"/>
  <c r="CM181" i="1"/>
  <c r="CM182" i="1"/>
  <c r="CM183" i="1"/>
  <c r="CM185" i="1"/>
  <c r="CM186" i="1"/>
  <c r="CM187" i="1"/>
  <c r="CM188" i="1"/>
  <c r="CM189" i="1"/>
  <c r="CM190" i="1"/>
  <c r="CM191" i="1"/>
  <c r="CM192" i="1"/>
  <c r="CM193" i="1"/>
  <c r="CM195" i="1"/>
  <c r="CM196" i="1"/>
  <c r="CM197" i="1"/>
  <c r="CM199" i="1"/>
  <c r="CM200" i="1"/>
  <c r="CM201" i="1"/>
  <c r="CM202" i="1"/>
  <c r="CM203" i="1"/>
  <c r="CM204" i="1"/>
  <c r="CM207" i="1"/>
  <c r="CM208" i="1"/>
  <c r="CM209" i="1"/>
  <c r="CM210" i="1"/>
  <c r="CM211" i="1"/>
  <c r="CM212" i="1"/>
  <c r="CM214" i="1"/>
  <c r="CM215" i="1"/>
  <c r="CM216" i="1"/>
  <c r="CM217" i="1"/>
  <c r="CM218" i="1"/>
  <c r="CM219" i="1"/>
  <c r="CM221" i="1"/>
  <c r="CM222" i="1"/>
  <c r="CM223" i="1"/>
  <c r="CM224" i="1"/>
  <c r="CM225" i="1"/>
  <c r="CM228" i="1"/>
  <c r="CM229" i="1"/>
  <c r="CM233" i="1"/>
  <c r="CM235" i="1"/>
  <c r="CM238" i="1"/>
  <c r="CM239" i="1"/>
  <c r="CM241" i="1"/>
  <c r="CM244" i="1"/>
  <c r="CM245" i="1"/>
  <c r="CM248" i="1"/>
  <c r="CM252" i="1"/>
  <c r="CM254" i="1"/>
  <c r="CM255" i="1"/>
  <c r="CM257" i="1"/>
  <c r="CM258" i="1"/>
  <c r="CM259" i="1"/>
  <c r="CM261" i="1"/>
  <c r="CM262" i="1"/>
  <c r="CM263" i="1"/>
  <c r="CM265" i="1"/>
  <c r="CM266" i="1"/>
  <c r="CM268" i="1"/>
  <c r="CM269" i="1"/>
  <c r="CM271" i="1"/>
  <c r="CM273" i="1"/>
  <c r="CM275" i="1"/>
  <c r="CM276" i="1"/>
  <c r="CM277" i="1"/>
  <c r="CM280" i="1"/>
  <c r="CM281" i="1"/>
  <c r="CM282" i="1"/>
  <c r="CM284" i="1"/>
  <c r="CM285" i="1"/>
  <c r="CM286" i="1"/>
  <c r="CM288" i="1"/>
  <c r="CM289" i="1"/>
  <c r="CM291" i="1"/>
  <c r="CM293" i="1"/>
  <c r="CM294" i="1"/>
  <c r="CM295" i="1"/>
  <c r="CM296" i="1"/>
  <c r="CM297" i="1"/>
  <c r="CM299" i="1"/>
  <c r="CM301" i="1"/>
  <c r="CM302" i="1"/>
  <c r="CM303" i="1"/>
  <c r="CM307" i="1"/>
  <c r="CM309" i="1"/>
  <c r="CM310" i="1"/>
  <c r="CM315" i="1"/>
  <c r="CM316" i="1"/>
  <c r="CM317" i="1"/>
  <c r="CM319" i="1"/>
  <c r="CM320" i="1"/>
  <c r="CM322" i="1"/>
  <c r="CM323" i="1"/>
  <c r="CM324" i="1"/>
  <c r="CM325" i="1"/>
  <c r="CM327" i="1"/>
  <c r="CM328" i="1"/>
  <c r="CM329" i="1"/>
  <c r="CM331" i="1"/>
  <c r="CM332" i="1"/>
  <c r="CM335" i="1"/>
  <c r="CM336" i="1"/>
  <c r="CM337" i="1"/>
  <c r="CM338" i="1"/>
  <c r="CM339" i="1"/>
  <c r="CM340" i="1"/>
  <c r="CM341" i="1"/>
  <c r="CM343" i="1"/>
  <c r="CM344" i="1"/>
  <c r="CM345" i="1"/>
  <c r="CM347" i="1"/>
  <c r="CM349" i="1"/>
  <c r="CM352" i="1"/>
  <c r="CM355" i="1"/>
  <c r="CM357" i="1"/>
  <c r="CM358" i="1"/>
  <c r="CM360" i="1"/>
  <c r="CM364" i="1"/>
  <c r="CM366" i="1"/>
  <c r="CM367" i="1"/>
  <c r="CM369" i="1"/>
  <c r="CM370" i="1"/>
  <c r="CM371" i="1"/>
  <c r="CM373" i="1"/>
  <c r="CM374" i="1"/>
  <c r="CM375" i="1"/>
  <c r="CM376" i="1"/>
  <c r="CM377" i="1"/>
  <c r="CM378" i="1"/>
  <c r="CM379" i="1"/>
  <c r="CM381" i="1"/>
  <c r="CM383" i="1"/>
  <c r="CM384" i="1"/>
  <c r="CM385" i="1"/>
  <c r="CM386" i="1"/>
  <c r="CM387" i="1"/>
  <c r="CM388" i="1"/>
  <c r="CM389" i="1"/>
  <c r="CM391" i="1"/>
  <c r="CM392" i="1"/>
  <c r="CM393" i="1"/>
  <c r="CM395" i="1"/>
  <c r="CM396" i="1"/>
  <c r="CM397" i="1"/>
  <c r="CM398" i="1"/>
  <c r="CM400" i="1"/>
  <c r="CM401" i="1"/>
  <c r="CM402" i="1"/>
  <c r="CM403" i="1"/>
  <c r="CM404" i="1"/>
  <c r="CM405" i="1"/>
  <c r="CM406" i="1"/>
  <c r="CM408" i="1"/>
  <c r="CM410" i="1"/>
  <c r="CM411" i="1"/>
  <c r="CM412" i="1"/>
  <c r="CM413" i="1"/>
  <c r="CM414" i="1"/>
  <c r="CM416" i="1"/>
  <c r="CM417" i="1"/>
  <c r="CM418" i="1"/>
  <c r="CM419" i="1"/>
  <c r="CM420" i="1"/>
  <c r="CM422" i="1"/>
  <c r="CM423" i="1"/>
  <c r="CM424" i="1"/>
  <c r="CM426" i="1"/>
  <c r="CM428" i="1"/>
  <c r="CM430" i="1"/>
  <c r="CM432" i="1"/>
  <c r="CM433" i="1"/>
  <c r="CM434" i="1"/>
  <c r="CM435" i="1"/>
  <c r="CM436" i="1"/>
  <c r="CM438" i="1"/>
  <c r="CM439" i="1"/>
  <c r="CM440" i="1"/>
  <c r="CM441" i="1"/>
  <c r="CM443" i="1"/>
  <c r="CM445" i="1"/>
  <c r="CM446" i="1"/>
  <c r="CM447" i="1"/>
  <c r="CM449" i="1"/>
  <c r="CM451" i="1"/>
  <c r="CM452" i="1"/>
  <c r="CM454" i="1"/>
  <c r="CM455" i="1"/>
  <c r="CM456" i="1"/>
  <c r="CM457" i="1"/>
  <c r="CM459" i="1"/>
  <c r="CM460" i="1"/>
  <c r="CM461" i="1"/>
  <c r="CM463" i="1"/>
  <c r="CM464" i="1"/>
  <c r="CM465" i="1"/>
  <c r="CM466" i="1"/>
  <c r="CM467" i="1"/>
  <c r="CM468" i="1"/>
  <c r="CM469" i="1"/>
  <c r="CM470" i="1"/>
  <c r="CM471" i="1"/>
  <c r="CM472" i="1"/>
  <c r="CM473" i="1"/>
  <c r="CM475" i="1"/>
  <c r="CM477" i="1"/>
  <c r="CM479" i="1"/>
  <c r="CM480" i="1"/>
  <c r="CM483" i="1"/>
  <c r="CM488" i="1"/>
  <c r="CM491" i="1"/>
  <c r="CM494" i="1"/>
  <c r="CM496" i="1"/>
  <c r="CH3" i="1"/>
  <c r="CH4" i="1"/>
  <c r="CH5" i="1"/>
  <c r="CH6" i="1"/>
  <c r="CH7" i="1"/>
  <c r="CH8" i="1"/>
  <c r="CH9" i="1"/>
  <c r="CH10" i="1"/>
  <c r="CH12" i="1"/>
  <c r="CH13" i="1"/>
  <c r="CH14" i="1"/>
  <c r="CH15" i="1"/>
  <c r="CH18" i="1"/>
  <c r="CH19" i="1"/>
  <c r="CH20" i="1"/>
  <c r="CH21" i="1"/>
  <c r="CH23" i="1"/>
  <c r="CH24" i="1"/>
  <c r="CH25" i="1"/>
  <c r="CH26" i="1"/>
  <c r="CH28" i="1"/>
  <c r="CH30" i="1"/>
  <c r="CH31" i="1"/>
  <c r="CH32" i="1"/>
  <c r="CH34" i="1"/>
  <c r="CH35" i="1"/>
  <c r="CH36" i="1"/>
  <c r="CH37" i="1"/>
  <c r="CH40" i="1"/>
  <c r="CH41" i="1"/>
  <c r="CH42" i="1"/>
  <c r="CH44" i="1"/>
  <c r="CH45" i="1"/>
  <c r="CH47" i="1"/>
  <c r="CH48" i="1"/>
  <c r="CH49" i="1"/>
  <c r="CH50" i="1"/>
  <c r="CH51" i="1"/>
  <c r="CH54" i="1"/>
  <c r="CH56" i="1"/>
  <c r="CH57" i="1"/>
  <c r="CH58" i="1"/>
  <c r="CH59" i="1"/>
  <c r="CH60" i="1"/>
  <c r="CH61" i="1"/>
  <c r="CH62" i="1"/>
  <c r="CH63" i="1"/>
  <c r="CH64" i="1"/>
  <c r="CH65" i="1"/>
  <c r="CH67" i="1"/>
  <c r="CH71" i="1"/>
  <c r="CH72" i="1"/>
  <c r="CH74" i="1"/>
  <c r="CH75" i="1"/>
  <c r="CH76" i="1"/>
  <c r="CH77" i="1"/>
  <c r="CH79" i="1"/>
  <c r="CH80" i="1"/>
  <c r="CH84" i="1"/>
  <c r="CH85" i="1"/>
  <c r="CH88" i="1"/>
  <c r="CH90" i="1"/>
  <c r="CH91" i="1"/>
  <c r="CH94" i="1"/>
  <c r="CH95" i="1"/>
  <c r="CH96" i="1"/>
  <c r="CH97" i="1"/>
  <c r="CH99" i="1"/>
  <c r="CH100" i="1"/>
  <c r="CH101" i="1"/>
  <c r="CH102" i="1"/>
  <c r="CH103" i="1"/>
  <c r="CH104" i="1"/>
  <c r="CH105" i="1"/>
  <c r="CH106" i="1"/>
  <c r="CH108" i="1"/>
  <c r="CH109" i="1"/>
  <c r="CH110" i="1"/>
  <c r="CH111" i="1"/>
  <c r="CH112" i="1"/>
  <c r="CH113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30" i="1"/>
  <c r="CH131" i="1"/>
  <c r="CH132" i="1"/>
  <c r="CH133" i="1"/>
  <c r="CH134" i="1"/>
  <c r="CH135" i="1"/>
  <c r="CH138" i="1"/>
  <c r="CH139" i="1"/>
  <c r="CH140" i="1"/>
  <c r="CH142" i="1"/>
  <c r="CH145" i="1"/>
  <c r="CH146" i="1"/>
  <c r="CH149" i="1"/>
  <c r="CH150" i="1"/>
  <c r="CH151" i="1"/>
  <c r="CH153" i="1"/>
  <c r="CH154" i="1"/>
  <c r="CH156" i="1"/>
  <c r="CH157" i="1"/>
  <c r="CH159" i="1"/>
  <c r="CH160" i="1"/>
  <c r="CH161" i="1"/>
  <c r="CH162" i="1"/>
  <c r="CH164" i="1"/>
  <c r="CH165" i="1"/>
  <c r="CH166" i="1"/>
  <c r="CH168" i="1"/>
  <c r="CH173" i="1"/>
  <c r="CH174" i="1"/>
  <c r="CH175" i="1"/>
  <c r="CH178" i="1"/>
  <c r="CH181" i="1"/>
  <c r="CH182" i="1"/>
  <c r="CH183" i="1"/>
  <c r="CH185" i="1"/>
  <c r="CH186" i="1"/>
  <c r="CH187" i="1"/>
  <c r="CH188" i="1"/>
  <c r="CH189" i="1"/>
  <c r="CH190" i="1"/>
  <c r="CH191" i="1"/>
  <c r="CH192" i="1"/>
  <c r="CH193" i="1"/>
  <c r="CH195" i="1"/>
  <c r="CH196" i="1"/>
  <c r="CH197" i="1"/>
  <c r="CH199" i="1"/>
  <c r="CH200" i="1"/>
  <c r="CH201" i="1"/>
  <c r="CH202" i="1"/>
  <c r="CH203" i="1"/>
  <c r="CH204" i="1"/>
  <c r="CH207" i="1"/>
  <c r="CH208" i="1"/>
  <c r="CH209" i="1"/>
  <c r="CH210" i="1"/>
  <c r="CH211" i="1"/>
  <c r="CH212" i="1"/>
  <c r="CH214" i="1"/>
  <c r="CH215" i="1"/>
  <c r="CH216" i="1"/>
  <c r="CH217" i="1"/>
  <c r="CH218" i="1"/>
  <c r="CH219" i="1"/>
  <c r="CH221" i="1"/>
  <c r="CH222" i="1"/>
  <c r="CH223" i="1"/>
  <c r="CH224" i="1"/>
  <c r="CH225" i="1"/>
  <c r="CH228" i="1"/>
  <c r="CH229" i="1"/>
  <c r="CH233" i="1"/>
  <c r="CH235" i="1"/>
  <c r="CH238" i="1"/>
  <c r="CH239" i="1"/>
  <c r="CH241" i="1"/>
  <c r="CH244" i="1"/>
  <c r="CH245" i="1"/>
  <c r="CH248" i="1"/>
  <c r="CH252" i="1"/>
  <c r="CH254" i="1"/>
  <c r="CH255" i="1"/>
  <c r="CH257" i="1"/>
  <c r="CH258" i="1"/>
  <c r="CH259" i="1"/>
  <c r="CH261" i="1"/>
  <c r="CH262" i="1"/>
  <c r="CH263" i="1"/>
  <c r="CH265" i="1"/>
  <c r="CH266" i="1"/>
  <c r="CH268" i="1"/>
  <c r="CH269" i="1"/>
  <c r="CH271" i="1"/>
  <c r="CH273" i="1"/>
  <c r="CH275" i="1"/>
  <c r="CH276" i="1"/>
  <c r="CH277" i="1"/>
  <c r="CH280" i="1"/>
  <c r="CH281" i="1"/>
  <c r="CH282" i="1"/>
  <c r="CH284" i="1"/>
  <c r="CH285" i="1"/>
  <c r="CH286" i="1"/>
  <c r="CH288" i="1"/>
  <c r="CH289" i="1"/>
  <c r="CH291" i="1"/>
  <c r="CH293" i="1"/>
  <c r="CH294" i="1"/>
  <c r="CH295" i="1"/>
  <c r="CH296" i="1"/>
  <c r="CH297" i="1"/>
  <c r="CH299" i="1"/>
  <c r="CH301" i="1"/>
  <c r="CH302" i="1"/>
  <c r="CH303" i="1"/>
  <c r="CH307" i="1"/>
  <c r="CH309" i="1"/>
  <c r="CH310" i="1"/>
  <c r="CH314" i="1"/>
  <c r="CH315" i="1"/>
  <c r="CH316" i="1"/>
  <c r="CH317" i="1"/>
  <c r="CH318" i="1"/>
  <c r="CH319" i="1"/>
  <c r="CH320" i="1"/>
  <c r="CH322" i="1"/>
  <c r="CH323" i="1"/>
  <c r="CH324" i="1"/>
  <c r="CH325" i="1"/>
  <c r="CH327" i="1"/>
  <c r="CH328" i="1"/>
  <c r="CH329" i="1"/>
  <c r="CH330" i="1"/>
  <c r="CH331" i="1"/>
  <c r="CH332" i="1"/>
  <c r="CH335" i="1"/>
  <c r="CH336" i="1"/>
  <c r="CH337" i="1"/>
  <c r="CH338" i="1"/>
  <c r="CH339" i="1"/>
  <c r="CH340" i="1"/>
  <c r="CH341" i="1"/>
  <c r="CH343" i="1"/>
  <c r="CH344" i="1"/>
  <c r="CH345" i="1"/>
  <c r="CH347" i="1"/>
  <c r="CH349" i="1"/>
  <c r="CH352" i="1"/>
  <c r="CH355" i="1"/>
  <c r="CH357" i="1"/>
  <c r="CH358" i="1"/>
  <c r="CH360" i="1"/>
  <c r="CH364" i="1"/>
  <c r="CH366" i="1"/>
  <c r="CH367" i="1"/>
  <c r="CH369" i="1"/>
  <c r="CH370" i="1"/>
  <c r="CH371" i="1"/>
  <c r="CH373" i="1"/>
  <c r="CH374" i="1"/>
  <c r="CH375" i="1"/>
  <c r="CH376" i="1"/>
  <c r="CH377" i="1"/>
  <c r="CH378" i="1"/>
  <c r="CH379" i="1"/>
  <c r="CH381" i="1"/>
  <c r="CH383" i="1"/>
  <c r="CH384" i="1"/>
  <c r="CH385" i="1"/>
  <c r="CH386" i="1"/>
  <c r="CH387" i="1"/>
  <c r="CH388" i="1"/>
  <c r="CH389" i="1"/>
  <c r="CH391" i="1"/>
  <c r="CH392" i="1"/>
  <c r="CH393" i="1"/>
  <c r="CH395" i="1"/>
  <c r="CH396" i="1"/>
  <c r="CH397" i="1"/>
  <c r="CH398" i="1"/>
  <c r="CH400" i="1"/>
  <c r="CH401" i="1"/>
  <c r="CH402" i="1"/>
  <c r="CH403" i="1"/>
  <c r="CH404" i="1"/>
  <c r="CH405" i="1"/>
  <c r="CH406" i="1"/>
  <c r="CH408" i="1"/>
  <c r="CH410" i="1"/>
  <c r="CH411" i="1"/>
  <c r="CH412" i="1"/>
  <c r="CH413" i="1"/>
  <c r="CH414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2" i="1"/>
  <c r="CH433" i="1"/>
  <c r="CH434" i="1"/>
  <c r="CH435" i="1"/>
  <c r="CH436" i="1"/>
  <c r="CH438" i="1"/>
  <c r="CH439" i="1"/>
  <c r="CH440" i="1"/>
  <c r="CH441" i="1"/>
  <c r="CH443" i="1"/>
  <c r="CH445" i="1"/>
  <c r="CH446" i="1"/>
  <c r="CH447" i="1"/>
  <c r="CH449" i="1"/>
  <c r="CH450" i="1"/>
  <c r="CH451" i="1"/>
  <c r="CH452" i="1"/>
  <c r="CH453" i="1"/>
  <c r="CH454" i="1"/>
  <c r="CH455" i="1"/>
  <c r="CH456" i="1"/>
  <c r="CH457" i="1"/>
  <c r="CH459" i="1"/>
  <c r="CH460" i="1"/>
  <c r="CH461" i="1"/>
  <c r="CH463" i="1"/>
  <c r="CH464" i="1"/>
  <c r="CH465" i="1"/>
  <c r="CH466" i="1"/>
  <c r="CH467" i="1"/>
  <c r="CH468" i="1"/>
  <c r="CH469" i="1"/>
  <c r="CH470" i="1"/>
  <c r="CH471" i="1"/>
  <c r="CH472" i="1"/>
  <c r="CH473" i="1"/>
  <c r="CH475" i="1"/>
  <c r="CH477" i="1"/>
  <c r="CH479" i="1"/>
  <c r="CH480" i="1"/>
  <c r="CH481" i="1"/>
  <c r="CH482" i="1"/>
  <c r="CH483" i="1"/>
  <c r="CH484" i="1"/>
  <c r="CH485" i="1"/>
  <c r="CH487" i="1"/>
  <c r="CH488" i="1"/>
  <c r="CH491" i="1"/>
  <c r="CH492" i="1"/>
  <c r="CH494" i="1"/>
  <c r="CH496" i="1"/>
  <c r="CH497" i="1"/>
  <c r="CH498" i="1"/>
  <c r="CH502" i="1"/>
  <c r="CP505" i="1"/>
  <c r="CQ505" i="1" s="1"/>
  <c r="CN505" i="1" s="1"/>
  <c r="CP504" i="1"/>
  <c r="CQ504" i="1" s="1"/>
  <c r="CN504" i="1" s="1"/>
  <c r="CP503" i="1"/>
  <c r="CQ503" i="1" s="1"/>
  <c r="CN503" i="1" s="1"/>
  <c r="CP502" i="1"/>
  <c r="CQ502" i="1" s="1"/>
  <c r="CN502" i="1" s="1"/>
  <c r="CP501" i="1"/>
  <c r="CQ501" i="1" s="1"/>
  <c r="CN501" i="1" s="1"/>
  <c r="CP500" i="1"/>
  <c r="CQ500" i="1" s="1"/>
  <c r="CN500" i="1" s="1"/>
  <c r="CP499" i="1"/>
  <c r="CQ499" i="1" s="1"/>
  <c r="CN499" i="1" s="1"/>
  <c r="CP498" i="1"/>
  <c r="CQ498" i="1" s="1"/>
  <c r="CN498" i="1" s="1"/>
  <c r="CP497" i="1"/>
  <c r="CQ497" i="1" s="1"/>
  <c r="CN497" i="1" s="1"/>
  <c r="CP496" i="1"/>
  <c r="CQ496" i="1" s="1"/>
  <c r="CN496" i="1" s="1"/>
  <c r="CP495" i="1"/>
  <c r="CQ495" i="1" s="1"/>
  <c r="CN495" i="1" s="1"/>
  <c r="CP494" i="1"/>
  <c r="CQ494" i="1" s="1"/>
  <c r="CN494" i="1" s="1"/>
  <c r="CP493" i="1"/>
  <c r="CQ493" i="1" s="1"/>
  <c r="CN493" i="1" s="1"/>
  <c r="CP492" i="1"/>
  <c r="CQ492" i="1" s="1"/>
  <c r="CN492" i="1" s="1"/>
  <c r="CP491" i="1"/>
  <c r="CQ491" i="1" s="1"/>
  <c r="CN491" i="1" s="1"/>
  <c r="CP490" i="1"/>
  <c r="CQ490" i="1" s="1"/>
  <c r="CN490" i="1" s="1"/>
  <c r="CP489" i="1"/>
  <c r="CQ489" i="1" s="1"/>
  <c r="CN489" i="1" s="1"/>
  <c r="CP488" i="1"/>
  <c r="CQ488" i="1" s="1"/>
  <c r="CN488" i="1" s="1"/>
  <c r="CP487" i="1"/>
  <c r="CQ487" i="1" s="1"/>
  <c r="CN487" i="1" s="1"/>
  <c r="CP486" i="1"/>
  <c r="CQ486" i="1" s="1"/>
  <c r="CN486" i="1" s="1"/>
  <c r="CP485" i="1"/>
  <c r="CQ485" i="1" s="1"/>
  <c r="CN485" i="1" s="1"/>
  <c r="CP484" i="1"/>
  <c r="CQ484" i="1" s="1"/>
  <c r="CN484" i="1" s="1"/>
  <c r="CP483" i="1"/>
  <c r="CQ483" i="1" s="1"/>
  <c r="CN483" i="1" s="1"/>
  <c r="CP482" i="1"/>
  <c r="CQ482" i="1" s="1"/>
  <c r="CN482" i="1" s="1"/>
  <c r="CP481" i="1"/>
  <c r="CQ481" i="1" s="1"/>
  <c r="CN481" i="1" s="1"/>
  <c r="CP480" i="1"/>
  <c r="CQ480" i="1" s="1"/>
  <c r="CN480" i="1" s="1"/>
  <c r="CP479" i="1"/>
  <c r="CQ479" i="1" s="1"/>
  <c r="CN479" i="1" s="1"/>
  <c r="CP478" i="1"/>
  <c r="CQ478" i="1" s="1"/>
  <c r="CN478" i="1" s="1"/>
  <c r="CP477" i="1"/>
  <c r="CQ477" i="1" s="1"/>
  <c r="CN477" i="1" s="1"/>
  <c r="CP476" i="1"/>
  <c r="CQ476" i="1" s="1"/>
  <c r="CN476" i="1" s="1"/>
  <c r="CP475" i="1"/>
  <c r="CQ475" i="1" s="1"/>
  <c r="CN475" i="1" s="1"/>
  <c r="CP474" i="1"/>
  <c r="CQ474" i="1" s="1"/>
  <c r="CN474" i="1" s="1"/>
  <c r="CP473" i="1"/>
  <c r="CQ473" i="1" s="1"/>
  <c r="CN473" i="1" s="1"/>
  <c r="CP472" i="1"/>
  <c r="CQ472" i="1" s="1"/>
  <c r="CN472" i="1" s="1"/>
  <c r="CP471" i="1"/>
  <c r="CQ471" i="1" s="1"/>
  <c r="CN471" i="1" s="1"/>
  <c r="CP470" i="1"/>
  <c r="CQ470" i="1" s="1"/>
  <c r="CN470" i="1" s="1"/>
  <c r="CP469" i="1"/>
  <c r="CQ469" i="1" s="1"/>
  <c r="CN469" i="1" s="1"/>
  <c r="CP468" i="1"/>
  <c r="CQ468" i="1" s="1"/>
  <c r="CN468" i="1" s="1"/>
  <c r="CP467" i="1"/>
  <c r="CQ467" i="1" s="1"/>
  <c r="CN467" i="1" s="1"/>
  <c r="CP466" i="1"/>
  <c r="CQ466" i="1" s="1"/>
  <c r="CN466" i="1" s="1"/>
  <c r="CP465" i="1"/>
  <c r="CQ465" i="1" s="1"/>
  <c r="CN465" i="1" s="1"/>
  <c r="CP464" i="1"/>
  <c r="CQ464" i="1" s="1"/>
  <c r="CN464" i="1" s="1"/>
  <c r="CP463" i="1"/>
  <c r="CQ463" i="1" s="1"/>
  <c r="CN463" i="1" s="1"/>
  <c r="CP462" i="1"/>
  <c r="CQ462" i="1" s="1"/>
  <c r="CN462" i="1" s="1"/>
  <c r="CP461" i="1"/>
  <c r="CQ461" i="1" s="1"/>
  <c r="CN461" i="1" s="1"/>
  <c r="CP460" i="1"/>
  <c r="CQ460" i="1" s="1"/>
  <c r="CN460" i="1" s="1"/>
  <c r="CP459" i="1"/>
  <c r="CQ459" i="1" s="1"/>
  <c r="CN459" i="1" s="1"/>
  <c r="CP458" i="1"/>
  <c r="CQ458" i="1" s="1"/>
  <c r="CN458" i="1" s="1"/>
  <c r="CP457" i="1"/>
  <c r="CQ457" i="1" s="1"/>
  <c r="CN457" i="1" s="1"/>
  <c r="CP456" i="1"/>
  <c r="CQ456" i="1" s="1"/>
  <c r="CN456" i="1" s="1"/>
  <c r="CP455" i="1"/>
  <c r="CQ455" i="1" s="1"/>
  <c r="CN455" i="1" s="1"/>
  <c r="CP454" i="1"/>
  <c r="CQ454" i="1" s="1"/>
  <c r="CN454" i="1" s="1"/>
  <c r="CP453" i="1"/>
  <c r="CQ453" i="1" s="1"/>
  <c r="CN453" i="1" s="1"/>
  <c r="CP452" i="1"/>
  <c r="CQ452" i="1" s="1"/>
  <c r="CN452" i="1" s="1"/>
  <c r="CP451" i="1"/>
  <c r="CQ451" i="1" s="1"/>
  <c r="CN451" i="1" s="1"/>
  <c r="CP450" i="1"/>
  <c r="CQ450" i="1" s="1"/>
  <c r="CN450" i="1" s="1"/>
  <c r="CP449" i="1"/>
  <c r="CQ449" i="1" s="1"/>
  <c r="CN449" i="1" s="1"/>
  <c r="CP448" i="1"/>
  <c r="CQ448" i="1" s="1"/>
  <c r="CN448" i="1" s="1"/>
  <c r="CP447" i="1"/>
  <c r="CQ447" i="1" s="1"/>
  <c r="CN447" i="1" s="1"/>
  <c r="CP446" i="1"/>
  <c r="CQ446" i="1" s="1"/>
  <c r="CN446" i="1" s="1"/>
  <c r="CP445" i="1"/>
  <c r="CQ445" i="1" s="1"/>
  <c r="CN445" i="1" s="1"/>
  <c r="CP444" i="1"/>
  <c r="CQ444" i="1" s="1"/>
  <c r="CN444" i="1" s="1"/>
  <c r="CP443" i="1"/>
  <c r="CQ443" i="1" s="1"/>
  <c r="CN443" i="1" s="1"/>
  <c r="CP442" i="1"/>
  <c r="CQ442" i="1" s="1"/>
  <c r="CN442" i="1" s="1"/>
  <c r="CP441" i="1"/>
  <c r="CQ441" i="1" s="1"/>
  <c r="CN441" i="1" s="1"/>
  <c r="CP440" i="1"/>
  <c r="CQ440" i="1" s="1"/>
  <c r="CN440" i="1" s="1"/>
  <c r="CP439" i="1"/>
  <c r="CQ439" i="1" s="1"/>
  <c r="CN439" i="1" s="1"/>
  <c r="CP438" i="1"/>
  <c r="CQ438" i="1" s="1"/>
  <c r="CN438" i="1" s="1"/>
  <c r="CP437" i="1"/>
  <c r="CQ437" i="1" s="1"/>
  <c r="CN437" i="1" s="1"/>
  <c r="CP436" i="1"/>
  <c r="CQ436" i="1" s="1"/>
  <c r="CN436" i="1" s="1"/>
  <c r="CP435" i="1"/>
  <c r="CQ435" i="1" s="1"/>
  <c r="CN435" i="1" s="1"/>
  <c r="CP434" i="1"/>
  <c r="CQ434" i="1" s="1"/>
  <c r="CN434" i="1" s="1"/>
  <c r="CP433" i="1"/>
  <c r="CQ433" i="1" s="1"/>
  <c r="CN433" i="1" s="1"/>
  <c r="CP432" i="1"/>
  <c r="CQ432" i="1" s="1"/>
  <c r="CN432" i="1" s="1"/>
  <c r="CP431" i="1"/>
  <c r="CQ431" i="1" s="1"/>
  <c r="CN431" i="1" s="1"/>
  <c r="CP430" i="1"/>
  <c r="CQ430" i="1" s="1"/>
  <c r="CN430" i="1" s="1"/>
  <c r="CP429" i="1"/>
  <c r="CQ429" i="1" s="1"/>
  <c r="CN429" i="1" s="1"/>
  <c r="CP428" i="1"/>
  <c r="CQ428" i="1" s="1"/>
  <c r="CN428" i="1" s="1"/>
  <c r="CP427" i="1"/>
  <c r="CQ427" i="1" s="1"/>
  <c r="CN427" i="1" s="1"/>
  <c r="CP426" i="1"/>
  <c r="CQ426" i="1" s="1"/>
  <c r="CN426" i="1" s="1"/>
  <c r="CP425" i="1"/>
  <c r="CQ425" i="1" s="1"/>
  <c r="CN425" i="1" s="1"/>
  <c r="CP424" i="1"/>
  <c r="CQ424" i="1" s="1"/>
  <c r="CN424" i="1" s="1"/>
  <c r="CP423" i="1"/>
  <c r="CQ423" i="1" s="1"/>
  <c r="CN423" i="1" s="1"/>
  <c r="CP422" i="1"/>
  <c r="CQ422" i="1" s="1"/>
  <c r="CN422" i="1" s="1"/>
  <c r="CP421" i="1"/>
  <c r="CQ421" i="1" s="1"/>
  <c r="CN421" i="1" s="1"/>
  <c r="CP420" i="1"/>
  <c r="CQ420" i="1" s="1"/>
  <c r="CN420" i="1" s="1"/>
  <c r="CP419" i="1"/>
  <c r="CQ419" i="1" s="1"/>
  <c r="CN419" i="1" s="1"/>
  <c r="CP418" i="1"/>
  <c r="CQ418" i="1" s="1"/>
  <c r="CN418" i="1" s="1"/>
  <c r="CP417" i="1"/>
  <c r="CQ417" i="1" s="1"/>
  <c r="CN417" i="1" s="1"/>
  <c r="CP416" i="1"/>
  <c r="CQ416" i="1" s="1"/>
  <c r="CN416" i="1" s="1"/>
  <c r="CP415" i="1"/>
  <c r="CQ415" i="1" s="1"/>
  <c r="CN415" i="1" s="1"/>
  <c r="CP414" i="1"/>
  <c r="CQ414" i="1" s="1"/>
  <c r="CN414" i="1" s="1"/>
  <c r="CP413" i="1"/>
  <c r="CQ413" i="1" s="1"/>
  <c r="CN413" i="1" s="1"/>
  <c r="CP412" i="1"/>
  <c r="CQ412" i="1" s="1"/>
  <c r="CN412" i="1" s="1"/>
  <c r="CP411" i="1"/>
  <c r="CQ411" i="1" s="1"/>
  <c r="CN411" i="1" s="1"/>
  <c r="CP410" i="1"/>
  <c r="CQ410" i="1" s="1"/>
  <c r="CN410" i="1" s="1"/>
  <c r="CP409" i="1"/>
  <c r="CQ409" i="1" s="1"/>
  <c r="CN409" i="1" s="1"/>
  <c r="CP408" i="1"/>
  <c r="CQ408" i="1" s="1"/>
  <c r="CN408" i="1" s="1"/>
  <c r="CP407" i="1"/>
  <c r="CQ407" i="1" s="1"/>
  <c r="CN407" i="1" s="1"/>
  <c r="CP406" i="1"/>
  <c r="CQ406" i="1" s="1"/>
  <c r="CN406" i="1" s="1"/>
  <c r="CP405" i="1"/>
  <c r="CQ405" i="1" s="1"/>
  <c r="CN405" i="1" s="1"/>
  <c r="CP404" i="1"/>
  <c r="CQ404" i="1" s="1"/>
  <c r="CN404" i="1" s="1"/>
  <c r="CP403" i="1"/>
  <c r="CQ403" i="1" s="1"/>
  <c r="CN403" i="1" s="1"/>
  <c r="CP402" i="1"/>
  <c r="CQ402" i="1" s="1"/>
  <c r="CN402" i="1" s="1"/>
  <c r="CP401" i="1"/>
  <c r="CQ401" i="1" s="1"/>
  <c r="CN401" i="1" s="1"/>
  <c r="CP400" i="1"/>
  <c r="CQ400" i="1" s="1"/>
  <c r="CN400" i="1" s="1"/>
  <c r="CP399" i="1"/>
  <c r="CQ399" i="1" s="1"/>
  <c r="CN399" i="1" s="1"/>
  <c r="CP398" i="1"/>
  <c r="CQ398" i="1" s="1"/>
  <c r="CN398" i="1" s="1"/>
  <c r="CP397" i="1"/>
  <c r="CQ397" i="1" s="1"/>
  <c r="CN397" i="1" s="1"/>
  <c r="CP396" i="1"/>
  <c r="CQ396" i="1" s="1"/>
  <c r="CN396" i="1" s="1"/>
  <c r="CP395" i="1"/>
  <c r="CQ395" i="1" s="1"/>
  <c r="CN395" i="1" s="1"/>
  <c r="CP394" i="1"/>
  <c r="CQ394" i="1" s="1"/>
  <c r="CN394" i="1" s="1"/>
  <c r="CP393" i="1"/>
  <c r="CQ393" i="1" s="1"/>
  <c r="CN393" i="1" s="1"/>
  <c r="CP392" i="1"/>
  <c r="CQ392" i="1" s="1"/>
  <c r="CN392" i="1" s="1"/>
  <c r="CP391" i="1"/>
  <c r="CQ391" i="1" s="1"/>
  <c r="CN391" i="1" s="1"/>
  <c r="CP390" i="1"/>
  <c r="CQ390" i="1" s="1"/>
  <c r="CN390" i="1" s="1"/>
  <c r="CP389" i="1"/>
  <c r="CQ389" i="1" s="1"/>
  <c r="CN389" i="1" s="1"/>
  <c r="CP388" i="1"/>
  <c r="CQ388" i="1" s="1"/>
  <c r="CN388" i="1" s="1"/>
  <c r="CP387" i="1"/>
  <c r="CQ387" i="1" s="1"/>
  <c r="CN387" i="1" s="1"/>
  <c r="CP386" i="1"/>
  <c r="CQ386" i="1" s="1"/>
  <c r="CN386" i="1" s="1"/>
  <c r="CP385" i="1"/>
  <c r="CQ385" i="1" s="1"/>
  <c r="CN385" i="1" s="1"/>
  <c r="CP384" i="1"/>
  <c r="CQ384" i="1" s="1"/>
  <c r="CN384" i="1" s="1"/>
  <c r="CP383" i="1"/>
  <c r="CQ383" i="1" s="1"/>
  <c r="CN383" i="1" s="1"/>
  <c r="CP382" i="1"/>
  <c r="CQ382" i="1" s="1"/>
  <c r="CN382" i="1" s="1"/>
  <c r="CP381" i="1"/>
  <c r="CQ381" i="1" s="1"/>
  <c r="CN381" i="1" s="1"/>
  <c r="CP380" i="1"/>
  <c r="CQ380" i="1" s="1"/>
  <c r="CN380" i="1" s="1"/>
  <c r="CP379" i="1"/>
  <c r="CQ379" i="1" s="1"/>
  <c r="CN379" i="1" s="1"/>
  <c r="CP378" i="1"/>
  <c r="CQ378" i="1" s="1"/>
  <c r="CN378" i="1" s="1"/>
  <c r="CP377" i="1"/>
  <c r="CQ377" i="1" s="1"/>
  <c r="CN377" i="1" s="1"/>
  <c r="CP376" i="1"/>
  <c r="CQ376" i="1" s="1"/>
  <c r="CN376" i="1" s="1"/>
  <c r="CP375" i="1"/>
  <c r="CQ375" i="1" s="1"/>
  <c r="CN375" i="1" s="1"/>
  <c r="CP374" i="1"/>
  <c r="CQ374" i="1" s="1"/>
  <c r="CN374" i="1" s="1"/>
  <c r="CP373" i="1"/>
  <c r="CQ373" i="1" s="1"/>
  <c r="CN373" i="1" s="1"/>
  <c r="CP372" i="1"/>
  <c r="CQ372" i="1" s="1"/>
  <c r="CN372" i="1" s="1"/>
  <c r="CP371" i="1"/>
  <c r="CQ371" i="1" s="1"/>
  <c r="CN371" i="1" s="1"/>
  <c r="CP370" i="1"/>
  <c r="CQ370" i="1" s="1"/>
  <c r="CN370" i="1" s="1"/>
  <c r="CP369" i="1"/>
  <c r="CQ369" i="1" s="1"/>
  <c r="CN369" i="1" s="1"/>
  <c r="CP368" i="1"/>
  <c r="CQ368" i="1" s="1"/>
  <c r="CN368" i="1" s="1"/>
  <c r="CP367" i="1"/>
  <c r="CQ367" i="1" s="1"/>
  <c r="CN367" i="1" s="1"/>
  <c r="CP366" i="1"/>
  <c r="CQ366" i="1" s="1"/>
  <c r="CN366" i="1" s="1"/>
  <c r="CP365" i="1"/>
  <c r="CQ365" i="1" s="1"/>
  <c r="CN365" i="1" s="1"/>
  <c r="CP364" i="1"/>
  <c r="CQ364" i="1" s="1"/>
  <c r="CN364" i="1" s="1"/>
  <c r="CP363" i="1"/>
  <c r="CQ363" i="1" s="1"/>
  <c r="CN363" i="1" s="1"/>
  <c r="CP362" i="1"/>
  <c r="CQ362" i="1" s="1"/>
  <c r="CN362" i="1" s="1"/>
  <c r="CP361" i="1"/>
  <c r="CQ361" i="1" s="1"/>
  <c r="CN361" i="1" s="1"/>
  <c r="CP360" i="1"/>
  <c r="CQ360" i="1" s="1"/>
  <c r="CN360" i="1" s="1"/>
  <c r="CP359" i="1"/>
  <c r="CQ359" i="1" s="1"/>
  <c r="CN359" i="1" s="1"/>
  <c r="CP358" i="1"/>
  <c r="CQ358" i="1" s="1"/>
  <c r="CN358" i="1" s="1"/>
  <c r="CP357" i="1"/>
  <c r="CQ357" i="1" s="1"/>
  <c r="CN357" i="1" s="1"/>
  <c r="CP356" i="1"/>
  <c r="CQ356" i="1" s="1"/>
  <c r="CN356" i="1" s="1"/>
  <c r="CP355" i="1"/>
  <c r="CQ355" i="1" s="1"/>
  <c r="CN355" i="1" s="1"/>
  <c r="CP354" i="1"/>
  <c r="CQ354" i="1" s="1"/>
  <c r="CN354" i="1" s="1"/>
  <c r="CP353" i="1"/>
  <c r="CQ353" i="1" s="1"/>
  <c r="CN353" i="1" s="1"/>
  <c r="CP352" i="1"/>
  <c r="CQ352" i="1" s="1"/>
  <c r="CN352" i="1" s="1"/>
  <c r="CP351" i="1"/>
  <c r="CQ351" i="1" s="1"/>
  <c r="CN351" i="1" s="1"/>
  <c r="CP350" i="1"/>
  <c r="CQ350" i="1" s="1"/>
  <c r="CN350" i="1" s="1"/>
  <c r="CP349" i="1"/>
  <c r="CQ349" i="1" s="1"/>
  <c r="CN349" i="1" s="1"/>
  <c r="CP348" i="1"/>
  <c r="CQ348" i="1" s="1"/>
  <c r="CN348" i="1" s="1"/>
  <c r="CP347" i="1"/>
  <c r="CQ347" i="1" s="1"/>
  <c r="CN347" i="1" s="1"/>
  <c r="CP346" i="1"/>
  <c r="CQ346" i="1" s="1"/>
  <c r="CN346" i="1" s="1"/>
  <c r="CP345" i="1"/>
  <c r="CQ345" i="1" s="1"/>
  <c r="CN345" i="1" s="1"/>
  <c r="CP344" i="1"/>
  <c r="CQ344" i="1" s="1"/>
  <c r="CN344" i="1" s="1"/>
  <c r="CP343" i="1"/>
  <c r="CQ343" i="1" s="1"/>
  <c r="CN343" i="1" s="1"/>
  <c r="CP342" i="1"/>
  <c r="CQ342" i="1" s="1"/>
  <c r="CN342" i="1" s="1"/>
  <c r="CP341" i="1"/>
  <c r="CQ341" i="1" s="1"/>
  <c r="CN341" i="1" s="1"/>
  <c r="CP340" i="1"/>
  <c r="CQ340" i="1" s="1"/>
  <c r="CN340" i="1" s="1"/>
  <c r="CP339" i="1"/>
  <c r="CQ339" i="1" s="1"/>
  <c r="CN339" i="1" s="1"/>
  <c r="CP338" i="1"/>
  <c r="CQ338" i="1" s="1"/>
  <c r="CN338" i="1" s="1"/>
  <c r="CP337" i="1"/>
  <c r="CQ337" i="1" s="1"/>
  <c r="CN337" i="1" s="1"/>
  <c r="CP336" i="1"/>
  <c r="CQ336" i="1" s="1"/>
  <c r="CN336" i="1" s="1"/>
  <c r="CP335" i="1"/>
  <c r="CQ335" i="1" s="1"/>
  <c r="CN335" i="1" s="1"/>
  <c r="CP334" i="1"/>
  <c r="CQ334" i="1" s="1"/>
  <c r="CN334" i="1" s="1"/>
  <c r="CP333" i="1"/>
  <c r="CQ333" i="1" s="1"/>
  <c r="CN333" i="1" s="1"/>
  <c r="CP332" i="1"/>
  <c r="CQ332" i="1" s="1"/>
  <c r="CN332" i="1" s="1"/>
  <c r="CP331" i="1"/>
  <c r="CQ331" i="1" s="1"/>
  <c r="CN331" i="1" s="1"/>
  <c r="CP330" i="1"/>
  <c r="CQ330" i="1" s="1"/>
  <c r="CN330" i="1" s="1"/>
  <c r="CP329" i="1"/>
  <c r="CQ329" i="1" s="1"/>
  <c r="CN329" i="1" s="1"/>
  <c r="CP328" i="1"/>
  <c r="CQ328" i="1" s="1"/>
  <c r="CN328" i="1" s="1"/>
  <c r="CP327" i="1"/>
  <c r="CQ327" i="1" s="1"/>
  <c r="CN327" i="1" s="1"/>
  <c r="CP326" i="1"/>
  <c r="CQ326" i="1" s="1"/>
  <c r="CN326" i="1" s="1"/>
  <c r="CP325" i="1"/>
  <c r="CQ325" i="1" s="1"/>
  <c r="CN325" i="1" s="1"/>
  <c r="CP324" i="1"/>
  <c r="CQ324" i="1" s="1"/>
  <c r="CN324" i="1" s="1"/>
  <c r="CP323" i="1"/>
  <c r="CQ323" i="1" s="1"/>
  <c r="CN323" i="1" s="1"/>
  <c r="CP322" i="1"/>
  <c r="CQ322" i="1" s="1"/>
  <c r="CN322" i="1" s="1"/>
  <c r="CP321" i="1"/>
  <c r="CQ321" i="1" s="1"/>
  <c r="CN321" i="1" s="1"/>
  <c r="CP320" i="1"/>
  <c r="CQ320" i="1" s="1"/>
  <c r="CN320" i="1" s="1"/>
  <c r="CP319" i="1"/>
  <c r="CQ319" i="1" s="1"/>
  <c r="CN319" i="1" s="1"/>
  <c r="CP318" i="1"/>
  <c r="CQ318" i="1" s="1"/>
  <c r="CN318" i="1" s="1"/>
  <c r="CP317" i="1"/>
  <c r="CQ317" i="1" s="1"/>
  <c r="CN317" i="1" s="1"/>
  <c r="CP316" i="1"/>
  <c r="CQ316" i="1" s="1"/>
  <c r="CN316" i="1" s="1"/>
  <c r="CP315" i="1"/>
  <c r="CQ315" i="1" s="1"/>
  <c r="CN315" i="1" s="1"/>
  <c r="CP314" i="1"/>
  <c r="CQ314" i="1" s="1"/>
  <c r="CN314" i="1" s="1"/>
  <c r="CP313" i="1"/>
  <c r="CQ313" i="1" s="1"/>
  <c r="CN313" i="1" s="1"/>
  <c r="CP312" i="1"/>
  <c r="CQ312" i="1" s="1"/>
  <c r="CN312" i="1" s="1"/>
  <c r="CP311" i="1"/>
  <c r="CQ311" i="1" s="1"/>
  <c r="CN311" i="1" s="1"/>
  <c r="CP310" i="1"/>
  <c r="CQ310" i="1" s="1"/>
  <c r="CN310" i="1" s="1"/>
  <c r="CP309" i="1"/>
  <c r="CQ309" i="1" s="1"/>
  <c r="CN309" i="1" s="1"/>
  <c r="CP308" i="1"/>
  <c r="CQ308" i="1" s="1"/>
  <c r="CN308" i="1" s="1"/>
  <c r="CP307" i="1"/>
  <c r="CQ307" i="1" s="1"/>
  <c r="CN307" i="1" s="1"/>
  <c r="CP306" i="1"/>
  <c r="CQ306" i="1" s="1"/>
  <c r="CN306" i="1" s="1"/>
  <c r="CP305" i="1"/>
  <c r="CQ305" i="1" s="1"/>
  <c r="CN305" i="1" s="1"/>
  <c r="CP304" i="1"/>
  <c r="CQ304" i="1" s="1"/>
  <c r="CN304" i="1" s="1"/>
  <c r="CP303" i="1"/>
  <c r="CQ303" i="1" s="1"/>
  <c r="CN303" i="1" s="1"/>
  <c r="CP302" i="1"/>
  <c r="CQ302" i="1" s="1"/>
  <c r="CN302" i="1" s="1"/>
  <c r="CP301" i="1"/>
  <c r="CQ301" i="1" s="1"/>
  <c r="CN301" i="1" s="1"/>
  <c r="CP300" i="1"/>
  <c r="CQ300" i="1" s="1"/>
  <c r="CN300" i="1" s="1"/>
  <c r="CP299" i="1"/>
  <c r="CQ299" i="1" s="1"/>
  <c r="CN299" i="1" s="1"/>
  <c r="CP298" i="1"/>
  <c r="CQ298" i="1" s="1"/>
  <c r="CN298" i="1" s="1"/>
  <c r="CP297" i="1"/>
  <c r="CQ297" i="1" s="1"/>
  <c r="CN297" i="1" s="1"/>
  <c r="CP296" i="1"/>
  <c r="CQ296" i="1" s="1"/>
  <c r="CN296" i="1" s="1"/>
  <c r="CP295" i="1"/>
  <c r="CQ295" i="1" s="1"/>
  <c r="CN295" i="1" s="1"/>
  <c r="CP294" i="1"/>
  <c r="CQ294" i="1" s="1"/>
  <c r="CN294" i="1" s="1"/>
  <c r="CP293" i="1"/>
  <c r="CQ293" i="1" s="1"/>
  <c r="CN293" i="1" s="1"/>
  <c r="CP292" i="1"/>
  <c r="CQ292" i="1" s="1"/>
  <c r="CN292" i="1" s="1"/>
  <c r="CP291" i="1"/>
  <c r="CQ291" i="1" s="1"/>
  <c r="CN291" i="1" s="1"/>
  <c r="CP290" i="1"/>
  <c r="CQ290" i="1" s="1"/>
  <c r="CN290" i="1" s="1"/>
  <c r="CP289" i="1"/>
  <c r="CQ289" i="1" s="1"/>
  <c r="CN289" i="1" s="1"/>
  <c r="CP288" i="1"/>
  <c r="CQ288" i="1" s="1"/>
  <c r="CN288" i="1" s="1"/>
  <c r="CP287" i="1"/>
  <c r="CQ287" i="1" s="1"/>
  <c r="CN287" i="1" s="1"/>
  <c r="CP286" i="1"/>
  <c r="CQ286" i="1" s="1"/>
  <c r="CN286" i="1" s="1"/>
  <c r="CP285" i="1"/>
  <c r="CQ285" i="1" s="1"/>
  <c r="CN285" i="1" s="1"/>
  <c r="CP284" i="1"/>
  <c r="CQ284" i="1" s="1"/>
  <c r="CN284" i="1" s="1"/>
  <c r="CP283" i="1"/>
  <c r="CQ283" i="1" s="1"/>
  <c r="CN283" i="1" s="1"/>
  <c r="CP282" i="1"/>
  <c r="CQ282" i="1" s="1"/>
  <c r="CN282" i="1" s="1"/>
  <c r="CP281" i="1"/>
  <c r="CQ281" i="1" s="1"/>
  <c r="CN281" i="1" s="1"/>
  <c r="CP280" i="1"/>
  <c r="CQ280" i="1" s="1"/>
  <c r="CN280" i="1" s="1"/>
  <c r="CP279" i="1"/>
  <c r="CQ279" i="1" s="1"/>
  <c r="CN279" i="1" s="1"/>
  <c r="CP278" i="1"/>
  <c r="CQ278" i="1" s="1"/>
  <c r="CN278" i="1" s="1"/>
  <c r="CP277" i="1"/>
  <c r="CQ277" i="1" s="1"/>
  <c r="CN277" i="1" s="1"/>
  <c r="CP276" i="1"/>
  <c r="CQ276" i="1" s="1"/>
  <c r="CN276" i="1" s="1"/>
  <c r="CP275" i="1"/>
  <c r="CQ275" i="1" s="1"/>
  <c r="CN275" i="1" s="1"/>
  <c r="CP274" i="1"/>
  <c r="CQ274" i="1" s="1"/>
  <c r="CN274" i="1" s="1"/>
  <c r="CP273" i="1"/>
  <c r="CQ273" i="1" s="1"/>
  <c r="CN273" i="1" s="1"/>
  <c r="CP272" i="1"/>
  <c r="CQ272" i="1" s="1"/>
  <c r="CN272" i="1" s="1"/>
  <c r="CP271" i="1"/>
  <c r="CQ271" i="1" s="1"/>
  <c r="CN271" i="1" s="1"/>
  <c r="CP270" i="1"/>
  <c r="CQ270" i="1" s="1"/>
  <c r="CN270" i="1" s="1"/>
  <c r="CP269" i="1"/>
  <c r="CQ269" i="1" s="1"/>
  <c r="CN269" i="1" s="1"/>
  <c r="CP268" i="1"/>
  <c r="CQ268" i="1" s="1"/>
  <c r="CN268" i="1" s="1"/>
  <c r="CP267" i="1"/>
  <c r="CQ267" i="1" s="1"/>
  <c r="CN267" i="1" s="1"/>
  <c r="CP266" i="1"/>
  <c r="CQ266" i="1" s="1"/>
  <c r="CN266" i="1" s="1"/>
  <c r="CP265" i="1"/>
  <c r="CQ265" i="1" s="1"/>
  <c r="CN265" i="1" s="1"/>
  <c r="CP264" i="1"/>
  <c r="CQ264" i="1" s="1"/>
  <c r="CN264" i="1" s="1"/>
  <c r="CP263" i="1"/>
  <c r="CQ263" i="1" s="1"/>
  <c r="CN263" i="1" s="1"/>
  <c r="CP262" i="1"/>
  <c r="CQ262" i="1" s="1"/>
  <c r="CN262" i="1" s="1"/>
  <c r="CP261" i="1"/>
  <c r="CQ261" i="1" s="1"/>
  <c r="CN261" i="1" s="1"/>
  <c r="CP260" i="1"/>
  <c r="CQ260" i="1" s="1"/>
  <c r="CN260" i="1" s="1"/>
  <c r="CP259" i="1"/>
  <c r="CQ259" i="1" s="1"/>
  <c r="CN259" i="1" s="1"/>
  <c r="CP258" i="1"/>
  <c r="CQ258" i="1" s="1"/>
  <c r="CN258" i="1" s="1"/>
  <c r="CP257" i="1"/>
  <c r="CQ257" i="1" s="1"/>
  <c r="CN257" i="1" s="1"/>
  <c r="CP256" i="1"/>
  <c r="CQ256" i="1" s="1"/>
  <c r="CN256" i="1" s="1"/>
  <c r="CP255" i="1"/>
  <c r="CQ255" i="1" s="1"/>
  <c r="CN255" i="1" s="1"/>
  <c r="CP254" i="1"/>
  <c r="CQ254" i="1" s="1"/>
  <c r="CN254" i="1" s="1"/>
  <c r="CP253" i="1"/>
  <c r="CQ253" i="1" s="1"/>
  <c r="CN253" i="1" s="1"/>
  <c r="CP252" i="1"/>
  <c r="CQ252" i="1" s="1"/>
  <c r="CN252" i="1" s="1"/>
  <c r="CP251" i="1"/>
  <c r="CQ251" i="1" s="1"/>
  <c r="CN251" i="1" s="1"/>
  <c r="CP250" i="1"/>
  <c r="CQ250" i="1" s="1"/>
  <c r="CN250" i="1" s="1"/>
  <c r="CP249" i="1"/>
  <c r="CQ249" i="1" s="1"/>
  <c r="CN249" i="1" s="1"/>
  <c r="CP248" i="1"/>
  <c r="CQ248" i="1" s="1"/>
  <c r="CN248" i="1" s="1"/>
  <c r="CP247" i="1"/>
  <c r="CQ247" i="1" s="1"/>
  <c r="CN247" i="1" s="1"/>
  <c r="CP246" i="1"/>
  <c r="CQ246" i="1" s="1"/>
  <c r="CN246" i="1" s="1"/>
  <c r="CP245" i="1"/>
  <c r="CQ245" i="1" s="1"/>
  <c r="CN245" i="1" s="1"/>
  <c r="CP244" i="1"/>
  <c r="CQ244" i="1" s="1"/>
  <c r="CN244" i="1" s="1"/>
  <c r="CP243" i="1"/>
  <c r="CQ243" i="1" s="1"/>
  <c r="CN243" i="1" s="1"/>
  <c r="CP242" i="1"/>
  <c r="CQ242" i="1" s="1"/>
  <c r="CN242" i="1" s="1"/>
  <c r="CP241" i="1"/>
  <c r="CQ241" i="1" s="1"/>
  <c r="CN241" i="1" s="1"/>
  <c r="CP240" i="1"/>
  <c r="CQ240" i="1" s="1"/>
  <c r="CN240" i="1" s="1"/>
  <c r="CP239" i="1"/>
  <c r="CQ239" i="1" s="1"/>
  <c r="CN239" i="1" s="1"/>
  <c r="CP238" i="1"/>
  <c r="CQ238" i="1" s="1"/>
  <c r="CN238" i="1" s="1"/>
  <c r="CP237" i="1"/>
  <c r="CQ237" i="1" s="1"/>
  <c r="CN237" i="1" s="1"/>
  <c r="CP236" i="1"/>
  <c r="CQ236" i="1" s="1"/>
  <c r="CN236" i="1" s="1"/>
  <c r="CP235" i="1"/>
  <c r="CQ235" i="1" s="1"/>
  <c r="CN235" i="1" s="1"/>
  <c r="CP234" i="1"/>
  <c r="CQ234" i="1" s="1"/>
  <c r="CN234" i="1" s="1"/>
  <c r="CP233" i="1"/>
  <c r="CQ233" i="1" s="1"/>
  <c r="CN233" i="1" s="1"/>
  <c r="CP232" i="1"/>
  <c r="CQ232" i="1" s="1"/>
  <c r="CN232" i="1" s="1"/>
  <c r="CP231" i="1"/>
  <c r="CQ231" i="1" s="1"/>
  <c r="CN231" i="1" s="1"/>
  <c r="CP230" i="1"/>
  <c r="CQ230" i="1" s="1"/>
  <c r="CN230" i="1" s="1"/>
  <c r="CP229" i="1"/>
  <c r="CQ229" i="1" s="1"/>
  <c r="CN229" i="1" s="1"/>
  <c r="CP228" i="1"/>
  <c r="CQ228" i="1" s="1"/>
  <c r="CN228" i="1" s="1"/>
  <c r="CP227" i="1"/>
  <c r="CQ227" i="1" s="1"/>
  <c r="CN227" i="1" s="1"/>
  <c r="CP226" i="1"/>
  <c r="CQ226" i="1" s="1"/>
  <c r="CN226" i="1" s="1"/>
  <c r="CP225" i="1"/>
  <c r="CQ225" i="1" s="1"/>
  <c r="CN225" i="1" s="1"/>
  <c r="CP224" i="1"/>
  <c r="CQ224" i="1" s="1"/>
  <c r="CN224" i="1" s="1"/>
  <c r="CP223" i="1"/>
  <c r="CQ223" i="1" s="1"/>
  <c r="CN223" i="1" s="1"/>
  <c r="CP222" i="1"/>
  <c r="CQ222" i="1" s="1"/>
  <c r="CN222" i="1" s="1"/>
  <c r="CP221" i="1"/>
  <c r="CQ221" i="1" s="1"/>
  <c r="CN221" i="1" s="1"/>
  <c r="CP220" i="1"/>
  <c r="CQ220" i="1" s="1"/>
  <c r="CN220" i="1" s="1"/>
  <c r="CP219" i="1"/>
  <c r="CQ219" i="1" s="1"/>
  <c r="CN219" i="1" s="1"/>
  <c r="CP218" i="1"/>
  <c r="CQ218" i="1" s="1"/>
  <c r="CN218" i="1" s="1"/>
  <c r="CP217" i="1"/>
  <c r="CQ217" i="1" s="1"/>
  <c r="CN217" i="1" s="1"/>
  <c r="CP216" i="1"/>
  <c r="CQ216" i="1" s="1"/>
  <c r="CN216" i="1" s="1"/>
  <c r="CP215" i="1"/>
  <c r="CQ215" i="1" s="1"/>
  <c r="CN215" i="1" s="1"/>
  <c r="CP214" i="1"/>
  <c r="CQ214" i="1" s="1"/>
  <c r="CN214" i="1" s="1"/>
  <c r="CP213" i="1"/>
  <c r="CQ213" i="1" s="1"/>
  <c r="CN213" i="1" s="1"/>
  <c r="CP212" i="1"/>
  <c r="CQ212" i="1" s="1"/>
  <c r="CN212" i="1" s="1"/>
  <c r="CP211" i="1"/>
  <c r="CQ211" i="1" s="1"/>
  <c r="CN211" i="1" s="1"/>
  <c r="CP210" i="1"/>
  <c r="CQ210" i="1" s="1"/>
  <c r="CN210" i="1" s="1"/>
  <c r="CP209" i="1"/>
  <c r="CQ209" i="1" s="1"/>
  <c r="CN209" i="1" s="1"/>
  <c r="CP208" i="1"/>
  <c r="CQ208" i="1" s="1"/>
  <c r="CN208" i="1" s="1"/>
  <c r="CP207" i="1"/>
  <c r="CQ207" i="1" s="1"/>
  <c r="CN207" i="1" s="1"/>
  <c r="CP206" i="1"/>
  <c r="CQ206" i="1" s="1"/>
  <c r="CN206" i="1" s="1"/>
  <c r="CP205" i="1"/>
  <c r="CQ205" i="1" s="1"/>
  <c r="CN205" i="1" s="1"/>
  <c r="CP204" i="1"/>
  <c r="CQ204" i="1" s="1"/>
  <c r="CN204" i="1" s="1"/>
  <c r="CP203" i="1"/>
  <c r="CQ203" i="1" s="1"/>
  <c r="CN203" i="1" s="1"/>
  <c r="CP202" i="1"/>
  <c r="CQ202" i="1" s="1"/>
  <c r="CN202" i="1" s="1"/>
  <c r="CP201" i="1"/>
  <c r="CQ201" i="1" s="1"/>
  <c r="CN201" i="1" s="1"/>
  <c r="CP200" i="1"/>
  <c r="CQ200" i="1" s="1"/>
  <c r="CN200" i="1" s="1"/>
  <c r="CP199" i="1"/>
  <c r="CQ199" i="1" s="1"/>
  <c r="CN199" i="1" s="1"/>
  <c r="CP198" i="1"/>
  <c r="CQ198" i="1" s="1"/>
  <c r="CN198" i="1" s="1"/>
  <c r="CP197" i="1"/>
  <c r="CQ197" i="1" s="1"/>
  <c r="CN197" i="1" s="1"/>
  <c r="CP196" i="1"/>
  <c r="CQ196" i="1" s="1"/>
  <c r="CN196" i="1" s="1"/>
  <c r="CP195" i="1"/>
  <c r="CQ195" i="1" s="1"/>
  <c r="CN195" i="1" s="1"/>
  <c r="CP194" i="1"/>
  <c r="CQ194" i="1" s="1"/>
  <c r="CN194" i="1" s="1"/>
  <c r="CP193" i="1"/>
  <c r="CQ193" i="1" s="1"/>
  <c r="CN193" i="1" s="1"/>
  <c r="CP192" i="1"/>
  <c r="CQ192" i="1" s="1"/>
  <c r="CN192" i="1" s="1"/>
  <c r="CP191" i="1"/>
  <c r="CQ191" i="1" s="1"/>
  <c r="CN191" i="1" s="1"/>
  <c r="CP190" i="1"/>
  <c r="CQ190" i="1" s="1"/>
  <c r="CN190" i="1" s="1"/>
  <c r="CP189" i="1"/>
  <c r="CQ189" i="1" s="1"/>
  <c r="CN189" i="1" s="1"/>
  <c r="CP188" i="1"/>
  <c r="CQ188" i="1" s="1"/>
  <c r="CN188" i="1" s="1"/>
  <c r="CP187" i="1"/>
  <c r="CQ187" i="1" s="1"/>
  <c r="CN187" i="1" s="1"/>
  <c r="CP186" i="1"/>
  <c r="CQ186" i="1" s="1"/>
  <c r="CN186" i="1" s="1"/>
  <c r="CP185" i="1"/>
  <c r="CQ185" i="1" s="1"/>
  <c r="CN185" i="1" s="1"/>
  <c r="CP184" i="1"/>
  <c r="CQ184" i="1" s="1"/>
  <c r="CN184" i="1" s="1"/>
  <c r="CP183" i="1"/>
  <c r="CQ183" i="1" s="1"/>
  <c r="CN183" i="1" s="1"/>
  <c r="CP182" i="1"/>
  <c r="CQ182" i="1" s="1"/>
  <c r="CN182" i="1" s="1"/>
  <c r="CP181" i="1"/>
  <c r="CQ181" i="1" s="1"/>
  <c r="CN181" i="1" s="1"/>
  <c r="CP180" i="1"/>
  <c r="CQ180" i="1" s="1"/>
  <c r="CN180" i="1" s="1"/>
  <c r="CP179" i="1"/>
  <c r="CQ179" i="1" s="1"/>
  <c r="CN179" i="1" s="1"/>
  <c r="CP178" i="1"/>
  <c r="CQ178" i="1" s="1"/>
  <c r="CN178" i="1" s="1"/>
  <c r="CP177" i="1"/>
  <c r="CQ177" i="1" s="1"/>
  <c r="CN177" i="1" s="1"/>
  <c r="CP176" i="1"/>
  <c r="CQ176" i="1" s="1"/>
  <c r="CN176" i="1" s="1"/>
  <c r="CP175" i="1"/>
  <c r="CQ175" i="1" s="1"/>
  <c r="CN175" i="1" s="1"/>
  <c r="CP174" i="1"/>
  <c r="CQ174" i="1" s="1"/>
  <c r="CN174" i="1" s="1"/>
  <c r="CP173" i="1"/>
  <c r="CQ173" i="1" s="1"/>
  <c r="CN173" i="1" s="1"/>
  <c r="CP172" i="1"/>
  <c r="CQ172" i="1" s="1"/>
  <c r="CN172" i="1" s="1"/>
  <c r="CP171" i="1"/>
  <c r="CQ171" i="1" s="1"/>
  <c r="CN171" i="1" s="1"/>
  <c r="CP170" i="1"/>
  <c r="CQ170" i="1" s="1"/>
  <c r="CN170" i="1" s="1"/>
  <c r="CP169" i="1"/>
  <c r="CQ169" i="1" s="1"/>
  <c r="CN169" i="1" s="1"/>
  <c r="CP168" i="1"/>
  <c r="CQ168" i="1" s="1"/>
  <c r="CN168" i="1" s="1"/>
  <c r="CP167" i="1"/>
  <c r="CQ167" i="1" s="1"/>
  <c r="CN167" i="1" s="1"/>
  <c r="CP163" i="1"/>
  <c r="CQ163" i="1" s="1"/>
  <c r="CN163" i="1" s="1"/>
  <c r="CP162" i="1"/>
  <c r="CQ162" i="1" s="1"/>
  <c r="CN162" i="1" s="1"/>
  <c r="CP161" i="1"/>
  <c r="CQ161" i="1" s="1"/>
  <c r="CN161" i="1" s="1"/>
  <c r="CP160" i="1"/>
  <c r="CQ160" i="1" s="1"/>
  <c r="CN160" i="1" s="1"/>
  <c r="CP159" i="1"/>
  <c r="CQ159" i="1" s="1"/>
  <c r="CN159" i="1" s="1"/>
  <c r="CP158" i="1"/>
  <c r="CQ158" i="1" s="1"/>
  <c r="CN158" i="1" s="1"/>
  <c r="CP157" i="1"/>
  <c r="CQ157" i="1" s="1"/>
  <c r="CN157" i="1" s="1"/>
  <c r="CP156" i="1"/>
  <c r="CQ156" i="1" s="1"/>
  <c r="CN156" i="1" s="1"/>
  <c r="CP155" i="1"/>
  <c r="CQ155" i="1" s="1"/>
  <c r="CN155" i="1" s="1"/>
  <c r="CP154" i="1"/>
  <c r="CQ154" i="1" s="1"/>
  <c r="CN154" i="1" s="1"/>
  <c r="CP153" i="1"/>
  <c r="CQ153" i="1" s="1"/>
  <c r="CN153" i="1" s="1"/>
  <c r="CP152" i="1"/>
  <c r="CQ152" i="1" s="1"/>
  <c r="CN152" i="1" s="1"/>
  <c r="CP151" i="1"/>
  <c r="CQ151" i="1" s="1"/>
  <c r="CN151" i="1" s="1"/>
  <c r="CP150" i="1"/>
  <c r="CQ150" i="1" s="1"/>
  <c r="CN150" i="1" s="1"/>
  <c r="CP149" i="1"/>
  <c r="CQ149" i="1" s="1"/>
  <c r="CN149" i="1" s="1"/>
  <c r="CP148" i="1"/>
  <c r="CQ148" i="1" s="1"/>
  <c r="CN148" i="1" s="1"/>
  <c r="CP147" i="1"/>
  <c r="CQ147" i="1" s="1"/>
  <c r="CN147" i="1" s="1"/>
  <c r="CP146" i="1"/>
  <c r="CQ146" i="1" s="1"/>
  <c r="CN146" i="1" s="1"/>
  <c r="CP145" i="1"/>
  <c r="CQ145" i="1" s="1"/>
  <c r="CN145" i="1" s="1"/>
  <c r="CP144" i="1"/>
  <c r="CQ144" i="1" s="1"/>
  <c r="CN144" i="1" s="1"/>
  <c r="CP143" i="1"/>
  <c r="CQ143" i="1" s="1"/>
  <c r="CN143" i="1" s="1"/>
  <c r="CP142" i="1"/>
  <c r="CQ142" i="1" s="1"/>
  <c r="CN142" i="1" s="1"/>
  <c r="CP141" i="1"/>
  <c r="CQ141" i="1" s="1"/>
  <c r="CN141" i="1" s="1"/>
  <c r="CP140" i="1"/>
  <c r="CQ140" i="1" s="1"/>
  <c r="CN140" i="1" s="1"/>
  <c r="CP139" i="1"/>
  <c r="CQ139" i="1" s="1"/>
  <c r="CN139" i="1" s="1"/>
  <c r="CP138" i="1"/>
  <c r="CQ138" i="1" s="1"/>
  <c r="CN138" i="1" s="1"/>
  <c r="CP137" i="1"/>
  <c r="CQ137" i="1" s="1"/>
  <c r="CN137" i="1" s="1"/>
  <c r="CP136" i="1"/>
  <c r="CQ136" i="1" s="1"/>
  <c r="CN136" i="1" s="1"/>
  <c r="CP135" i="1"/>
  <c r="CQ135" i="1" s="1"/>
  <c r="CN135" i="1" s="1"/>
  <c r="CP134" i="1"/>
  <c r="CQ134" i="1" s="1"/>
  <c r="CN134" i="1" s="1"/>
  <c r="CP133" i="1"/>
  <c r="CQ133" i="1" s="1"/>
  <c r="CN133" i="1" s="1"/>
  <c r="CP132" i="1"/>
  <c r="CQ132" i="1" s="1"/>
  <c r="CN132" i="1" s="1"/>
  <c r="CP131" i="1"/>
  <c r="CQ131" i="1" s="1"/>
  <c r="CN131" i="1" s="1"/>
  <c r="CP130" i="1"/>
  <c r="CQ130" i="1" s="1"/>
  <c r="CN130" i="1" s="1"/>
  <c r="CP129" i="1"/>
  <c r="CQ129" i="1" s="1"/>
  <c r="CN129" i="1" s="1"/>
  <c r="CP128" i="1"/>
  <c r="CQ128" i="1" s="1"/>
  <c r="CN128" i="1" s="1"/>
  <c r="CP127" i="1"/>
  <c r="CQ127" i="1" s="1"/>
  <c r="CN127" i="1" s="1"/>
  <c r="CP126" i="1"/>
  <c r="CQ126" i="1" s="1"/>
  <c r="CN126" i="1" s="1"/>
  <c r="CP125" i="1"/>
  <c r="CQ125" i="1" s="1"/>
  <c r="CN125" i="1" s="1"/>
  <c r="CP124" i="1"/>
  <c r="CQ124" i="1" s="1"/>
  <c r="CN124" i="1" s="1"/>
  <c r="CP123" i="1"/>
  <c r="CQ123" i="1" s="1"/>
  <c r="CN123" i="1" s="1"/>
  <c r="CP122" i="1"/>
  <c r="CQ122" i="1" s="1"/>
  <c r="CN122" i="1" s="1"/>
  <c r="CP121" i="1"/>
  <c r="CQ121" i="1" s="1"/>
  <c r="CN121" i="1" s="1"/>
  <c r="CP120" i="1"/>
  <c r="CQ120" i="1" s="1"/>
  <c r="CN120" i="1" s="1"/>
  <c r="CP119" i="1"/>
  <c r="CQ119" i="1" s="1"/>
  <c r="CN119" i="1" s="1"/>
  <c r="CP118" i="1"/>
  <c r="CQ118" i="1" s="1"/>
  <c r="CN118" i="1" s="1"/>
  <c r="CP117" i="1"/>
  <c r="CQ117" i="1" s="1"/>
  <c r="CN117" i="1" s="1"/>
  <c r="CP116" i="1"/>
  <c r="CQ116" i="1" s="1"/>
  <c r="CN116" i="1" s="1"/>
  <c r="CP115" i="1"/>
  <c r="CQ115" i="1" s="1"/>
  <c r="CN115" i="1" s="1"/>
  <c r="CP114" i="1"/>
  <c r="CQ114" i="1" s="1"/>
  <c r="CN114" i="1" s="1"/>
  <c r="CP113" i="1"/>
  <c r="CQ113" i="1" s="1"/>
  <c r="CN113" i="1" s="1"/>
  <c r="CP112" i="1"/>
  <c r="CQ112" i="1" s="1"/>
  <c r="CN112" i="1" s="1"/>
  <c r="CP111" i="1"/>
  <c r="CQ111" i="1" s="1"/>
  <c r="CN111" i="1" s="1"/>
  <c r="CP110" i="1"/>
  <c r="CQ110" i="1" s="1"/>
  <c r="CN110" i="1" s="1"/>
  <c r="CP109" i="1"/>
  <c r="CQ109" i="1" s="1"/>
  <c r="CN109" i="1" s="1"/>
  <c r="CP108" i="1"/>
  <c r="CQ108" i="1" s="1"/>
  <c r="CN108" i="1" s="1"/>
  <c r="CP107" i="1"/>
  <c r="CQ107" i="1" s="1"/>
  <c r="CN107" i="1" s="1"/>
  <c r="CP106" i="1"/>
  <c r="CQ106" i="1" s="1"/>
  <c r="CN106" i="1" s="1"/>
  <c r="CP105" i="1"/>
  <c r="CQ105" i="1" s="1"/>
  <c r="CN105" i="1" s="1"/>
  <c r="CP104" i="1"/>
  <c r="CQ104" i="1" s="1"/>
  <c r="CN104" i="1" s="1"/>
  <c r="CP103" i="1"/>
  <c r="CQ103" i="1" s="1"/>
  <c r="CN103" i="1" s="1"/>
  <c r="CP102" i="1"/>
  <c r="CQ102" i="1" s="1"/>
  <c r="CN102" i="1" s="1"/>
  <c r="CP101" i="1"/>
  <c r="CQ101" i="1" s="1"/>
  <c r="CN101" i="1" s="1"/>
  <c r="CP100" i="1"/>
  <c r="CQ100" i="1" s="1"/>
  <c r="CN100" i="1" s="1"/>
  <c r="CP99" i="1"/>
  <c r="CQ99" i="1" s="1"/>
  <c r="CN99" i="1" s="1"/>
  <c r="CP98" i="1"/>
  <c r="CQ98" i="1" s="1"/>
  <c r="CN98" i="1" s="1"/>
  <c r="CP97" i="1"/>
  <c r="CQ97" i="1" s="1"/>
  <c r="CN97" i="1" s="1"/>
  <c r="CP96" i="1"/>
  <c r="CQ96" i="1" s="1"/>
  <c r="CN96" i="1" s="1"/>
  <c r="CP95" i="1"/>
  <c r="CQ95" i="1" s="1"/>
  <c r="CN95" i="1" s="1"/>
  <c r="CP94" i="1"/>
  <c r="CQ94" i="1" s="1"/>
  <c r="CN94" i="1" s="1"/>
  <c r="CP93" i="1"/>
  <c r="CQ93" i="1" s="1"/>
  <c r="CN93" i="1" s="1"/>
  <c r="CP92" i="1"/>
  <c r="CQ92" i="1" s="1"/>
  <c r="CN92" i="1" s="1"/>
  <c r="CP91" i="1"/>
  <c r="CQ91" i="1" s="1"/>
  <c r="CN91" i="1" s="1"/>
  <c r="CP90" i="1"/>
  <c r="CQ90" i="1" s="1"/>
  <c r="CN90" i="1" s="1"/>
  <c r="CP89" i="1"/>
  <c r="CQ89" i="1" s="1"/>
  <c r="CN89" i="1" s="1"/>
  <c r="CP88" i="1"/>
  <c r="CQ88" i="1" s="1"/>
  <c r="CN88" i="1" s="1"/>
  <c r="CP87" i="1"/>
  <c r="CQ87" i="1" s="1"/>
  <c r="CN87" i="1" s="1"/>
  <c r="CP86" i="1"/>
  <c r="CQ86" i="1" s="1"/>
  <c r="CP85" i="1"/>
  <c r="CQ85" i="1" s="1"/>
  <c r="CN85" i="1" s="1"/>
  <c r="CP84" i="1"/>
  <c r="CQ84" i="1" s="1"/>
  <c r="CN84" i="1" s="1"/>
  <c r="CP83" i="1"/>
  <c r="CQ83" i="1" s="1"/>
  <c r="CN83" i="1" s="1"/>
  <c r="CP82" i="1"/>
  <c r="CQ82" i="1" s="1"/>
  <c r="CN82" i="1" s="1"/>
  <c r="CP81" i="1"/>
  <c r="CQ81" i="1" s="1"/>
  <c r="CN81" i="1" s="1"/>
  <c r="CP80" i="1"/>
  <c r="CQ80" i="1" s="1"/>
  <c r="CN80" i="1" s="1"/>
  <c r="CP79" i="1"/>
  <c r="CQ79" i="1" s="1"/>
  <c r="CN79" i="1" s="1"/>
  <c r="CP78" i="1"/>
  <c r="CQ78" i="1" s="1"/>
  <c r="CN78" i="1" s="1"/>
  <c r="CP77" i="1"/>
  <c r="CQ77" i="1" s="1"/>
  <c r="CN77" i="1" s="1"/>
  <c r="CP76" i="1"/>
  <c r="CQ76" i="1" s="1"/>
  <c r="CN76" i="1" s="1"/>
  <c r="CP75" i="1"/>
  <c r="CQ75" i="1" s="1"/>
  <c r="CN75" i="1" s="1"/>
  <c r="CP74" i="1"/>
  <c r="CQ74" i="1" s="1"/>
  <c r="CN74" i="1" s="1"/>
  <c r="CP73" i="1"/>
  <c r="CQ73" i="1" s="1"/>
  <c r="CN73" i="1" s="1"/>
  <c r="CP72" i="1"/>
  <c r="CQ72" i="1" s="1"/>
  <c r="CP71" i="1"/>
  <c r="CQ71" i="1" s="1"/>
  <c r="CN71" i="1" s="1"/>
  <c r="CP70" i="1"/>
  <c r="CQ70" i="1" s="1"/>
  <c r="CN70" i="1" s="1"/>
  <c r="CP69" i="1"/>
  <c r="CQ69" i="1" s="1"/>
  <c r="CN69" i="1" s="1"/>
  <c r="CP68" i="1"/>
  <c r="CQ68" i="1" s="1"/>
  <c r="CN68" i="1" s="1"/>
  <c r="CP67" i="1"/>
  <c r="CQ67" i="1" s="1"/>
  <c r="CN67" i="1" s="1"/>
  <c r="CP66" i="1"/>
  <c r="CQ66" i="1" s="1"/>
  <c r="CN66" i="1" s="1"/>
  <c r="CP65" i="1"/>
  <c r="CQ65" i="1" s="1"/>
  <c r="CN65" i="1" s="1"/>
  <c r="CP64" i="1"/>
  <c r="CQ64" i="1" s="1"/>
  <c r="CN64" i="1" s="1"/>
  <c r="CP63" i="1"/>
  <c r="CQ63" i="1" s="1"/>
  <c r="CN63" i="1" s="1"/>
  <c r="CP62" i="1"/>
  <c r="CQ62" i="1" s="1"/>
  <c r="CN62" i="1" s="1"/>
  <c r="CP61" i="1"/>
  <c r="CQ61" i="1" s="1"/>
  <c r="CN61" i="1" s="1"/>
  <c r="CP60" i="1"/>
  <c r="CQ60" i="1" s="1"/>
  <c r="CN60" i="1" s="1"/>
  <c r="CP59" i="1"/>
  <c r="CQ59" i="1" s="1"/>
  <c r="CN59" i="1" s="1"/>
  <c r="CP58" i="1"/>
  <c r="CQ58" i="1" s="1"/>
  <c r="CN58" i="1" s="1"/>
  <c r="CP57" i="1"/>
  <c r="CQ57" i="1" s="1"/>
  <c r="CN57" i="1" s="1"/>
  <c r="CP56" i="1"/>
  <c r="CQ56" i="1" s="1"/>
  <c r="CN56" i="1" s="1"/>
  <c r="CP55" i="1"/>
  <c r="CQ55" i="1" s="1"/>
  <c r="CN55" i="1" s="1"/>
  <c r="CP54" i="1"/>
  <c r="CQ54" i="1" s="1"/>
  <c r="CN54" i="1" s="1"/>
  <c r="CP53" i="1"/>
  <c r="CQ53" i="1" s="1"/>
  <c r="CN53" i="1" s="1"/>
  <c r="CP52" i="1"/>
  <c r="CQ52" i="1" s="1"/>
  <c r="CN52" i="1" s="1"/>
  <c r="CP51" i="1"/>
  <c r="CQ51" i="1" s="1"/>
  <c r="CN51" i="1" s="1"/>
  <c r="CP50" i="1"/>
  <c r="CQ50" i="1" s="1"/>
  <c r="CN50" i="1" s="1"/>
  <c r="CP49" i="1"/>
  <c r="CQ49" i="1" s="1"/>
  <c r="CN49" i="1" s="1"/>
  <c r="CP48" i="1"/>
  <c r="CQ48" i="1" s="1"/>
  <c r="CN48" i="1" s="1"/>
  <c r="CP47" i="1"/>
  <c r="CQ47" i="1" s="1"/>
  <c r="CN47" i="1" s="1"/>
  <c r="CP46" i="1"/>
  <c r="CQ46" i="1" s="1"/>
  <c r="CN46" i="1" s="1"/>
  <c r="CP45" i="1"/>
  <c r="CQ45" i="1" s="1"/>
  <c r="CN45" i="1" s="1"/>
  <c r="CP44" i="1"/>
  <c r="CQ44" i="1" s="1"/>
  <c r="CN44" i="1" s="1"/>
  <c r="CP43" i="1"/>
  <c r="CQ43" i="1" s="1"/>
  <c r="CN43" i="1" s="1"/>
  <c r="CP42" i="1"/>
  <c r="CQ42" i="1" s="1"/>
  <c r="CN42" i="1" s="1"/>
  <c r="CP41" i="1"/>
  <c r="CQ41" i="1" s="1"/>
  <c r="CN41" i="1" s="1"/>
  <c r="CP40" i="1"/>
  <c r="CQ40" i="1" s="1"/>
  <c r="CN40" i="1" s="1"/>
  <c r="CP39" i="1"/>
  <c r="CQ39" i="1" s="1"/>
  <c r="CN39" i="1" s="1"/>
  <c r="CP38" i="1"/>
  <c r="CQ38" i="1" s="1"/>
  <c r="CN38" i="1" s="1"/>
  <c r="CP37" i="1"/>
  <c r="CQ37" i="1" s="1"/>
  <c r="CP36" i="1"/>
  <c r="CQ36" i="1" s="1"/>
  <c r="CN36" i="1" s="1"/>
  <c r="CP35" i="1"/>
  <c r="CQ35" i="1" s="1"/>
  <c r="CN35" i="1" s="1"/>
  <c r="CP34" i="1"/>
  <c r="CQ34" i="1" s="1"/>
  <c r="CN34" i="1" s="1"/>
  <c r="CP33" i="1"/>
  <c r="CQ33" i="1" s="1"/>
  <c r="CN33" i="1" s="1"/>
  <c r="CP32" i="1"/>
  <c r="CQ32" i="1" s="1"/>
  <c r="CN32" i="1" s="1"/>
  <c r="CP31" i="1"/>
  <c r="CQ31" i="1" s="1"/>
  <c r="CN31" i="1" s="1"/>
  <c r="CP30" i="1"/>
  <c r="CQ30" i="1" s="1"/>
  <c r="CN30" i="1" s="1"/>
  <c r="CP29" i="1"/>
  <c r="CQ29" i="1" s="1"/>
  <c r="CN29" i="1" s="1"/>
  <c r="CP28" i="1"/>
  <c r="CQ28" i="1" s="1"/>
  <c r="CN28" i="1" s="1"/>
  <c r="CP27" i="1"/>
  <c r="CQ27" i="1" s="1"/>
  <c r="CN27" i="1" s="1"/>
  <c r="CP26" i="1"/>
  <c r="CQ26" i="1" s="1"/>
  <c r="CN26" i="1" s="1"/>
  <c r="CP25" i="1"/>
  <c r="CQ25" i="1" s="1"/>
  <c r="CN25" i="1" s="1"/>
  <c r="CP24" i="1"/>
  <c r="CQ24" i="1" s="1"/>
  <c r="CN24" i="1" s="1"/>
  <c r="CP23" i="1"/>
  <c r="CQ23" i="1" s="1"/>
  <c r="CN23" i="1" s="1"/>
  <c r="CP22" i="1"/>
  <c r="CQ22" i="1" s="1"/>
  <c r="CN22" i="1" s="1"/>
  <c r="CP21" i="1"/>
  <c r="CQ21" i="1" s="1"/>
  <c r="CN21" i="1" s="1"/>
  <c r="CP20" i="1"/>
  <c r="CQ20" i="1" s="1"/>
  <c r="CN20" i="1" s="1"/>
  <c r="CP19" i="1"/>
  <c r="CQ19" i="1" s="1"/>
  <c r="CN19" i="1" s="1"/>
  <c r="CP18" i="1"/>
  <c r="CQ18" i="1" s="1"/>
  <c r="CN18" i="1" s="1"/>
  <c r="CP17" i="1"/>
  <c r="CQ17" i="1" s="1"/>
  <c r="CN17" i="1" s="1"/>
  <c r="CP16" i="1"/>
  <c r="CQ16" i="1" s="1"/>
  <c r="CN16" i="1" s="1"/>
  <c r="CP15" i="1"/>
  <c r="CQ15" i="1" s="1"/>
  <c r="CN15" i="1" s="1"/>
  <c r="CP14" i="1"/>
  <c r="CQ14" i="1" s="1"/>
  <c r="CN14" i="1" s="1"/>
  <c r="CP13" i="1"/>
  <c r="CQ13" i="1" s="1"/>
  <c r="CN13" i="1" s="1"/>
  <c r="CP12" i="1"/>
  <c r="CQ12" i="1" s="1"/>
  <c r="CN12" i="1" s="1"/>
  <c r="CP11" i="1"/>
  <c r="CQ11" i="1" s="1"/>
  <c r="CN11" i="1" s="1"/>
  <c r="CP10" i="1"/>
  <c r="CQ10" i="1" s="1"/>
  <c r="CN10" i="1" s="1"/>
  <c r="CP9" i="1"/>
  <c r="CQ9" i="1" s="1"/>
  <c r="CN9" i="1" s="1"/>
  <c r="CP8" i="1"/>
  <c r="CQ8" i="1" s="1"/>
  <c r="CN8" i="1" s="1"/>
  <c r="CP7" i="1"/>
  <c r="CQ7" i="1" s="1"/>
  <c r="CN7" i="1" s="1"/>
  <c r="CP6" i="1"/>
  <c r="CQ6" i="1" s="1"/>
  <c r="CN6" i="1" s="1"/>
  <c r="CP5" i="1"/>
  <c r="CQ5" i="1" s="1"/>
  <c r="CN5" i="1" s="1"/>
  <c r="CP4" i="1"/>
  <c r="CQ4" i="1" s="1"/>
  <c r="CN4" i="1" s="1"/>
  <c r="CP3" i="1"/>
  <c r="CQ3" i="1" s="1"/>
  <c r="CN3" i="1" s="1"/>
  <c r="CP2" i="1"/>
  <c r="CQ2" i="1" s="1"/>
  <c r="CN2" i="1" s="1"/>
  <c r="CR505" i="1" l="1"/>
  <c r="CR504" i="1"/>
  <c r="CR503" i="1"/>
  <c r="CR502" i="1"/>
  <c r="CR501" i="1"/>
  <c r="CR500" i="1"/>
  <c r="CR499" i="1"/>
  <c r="CR498" i="1"/>
  <c r="CR497" i="1"/>
  <c r="CR496" i="1"/>
  <c r="CR495" i="1"/>
  <c r="CR494" i="1"/>
  <c r="CR493" i="1"/>
  <c r="CR492" i="1"/>
  <c r="CR491" i="1"/>
  <c r="CR490" i="1"/>
  <c r="CR489" i="1"/>
  <c r="CR488" i="1"/>
  <c r="CR487" i="1"/>
  <c r="CR486" i="1"/>
  <c r="CR485" i="1"/>
  <c r="CR484" i="1"/>
  <c r="CR483" i="1"/>
  <c r="CR482" i="1"/>
  <c r="CR481" i="1"/>
  <c r="CR480" i="1"/>
  <c r="CR479" i="1"/>
  <c r="CR478" i="1"/>
  <c r="CR477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G505" i="1" l="1"/>
  <c r="CH505" i="1" s="1"/>
  <c r="CG504" i="1"/>
  <c r="CH504" i="1" s="1"/>
  <c r="CG503" i="1"/>
  <c r="CH503" i="1" s="1"/>
  <c r="CG501" i="1"/>
  <c r="CH501" i="1" s="1"/>
  <c r="CG500" i="1"/>
  <c r="CH500" i="1" s="1"/>
  <c r="CG499" i="1"/>
  <c r="CH499" i="1" s="1"/>
  <c r="CG495" i="1"/>
  <c r="CH495" i="1" s="1"/>
  <c r="CG493" i="1"/>
  <c r="CH493" i="1" s="1"/>
  <c r="CG490" i="1"/>
  <c r="CH490" i="1" s="1"/>
  <c r="CG489" i="1"/>
  <c r="CH489" i="1" s="1"/>
  <c r="CG486" i="1"/>
  <c r="CH486" i="1" s="1"/>
  <c r="CG478" i="1"/>
  <c r="CH478" i="1" s="1"/>
  <c r="CG476" i="1"/>
  <c r="CH476" i="1" s="1"/>
  <c r="CG474" i="1"/>
  <c r="CH474" i="1" s="1"/>
  <c r="CG462" i="1"/>
  <c r="CH462" i="1" s="1"/>
  <c r="CG458" i="1"/>
  <c r="CH458" i="1" s="1"/>
  <c r="CG448" i="1"/>
  <c r="CH448" i="1" s="1"/>
  <c r="CG444" i="1"/>
  <c r="CH444" i="1" s="1"/>
  <c r="CG442" i="1"/>
  <c r="CH442" i="1" s="1"/>
  <c r="CG437" i="1"/>
  <c r="CH437" i="1" s="1"/>
  <c r="CG431" i="1"/>
  <c r="CH431" i="1" s="1"/>
  <c r="CG415" i="1"/>
  <c r="CH415" i="1" s="1"/>
  <c r="CG409" i="1"/>
  <c r="CH409" i="1" s="1"/>
  <c r="CG407" i="1"/>
  <c r="CH407" i="1" s="1"/>
  <c r="CG399" i="1"/>
  <c r="CH399" i="1" s="1"/>
  <c r="CG394" i="1"/>
  <c r="CH394" i="1" s="1"/>
  <c r="CG390" i="1"/>
  <c r="CH390" i="1" s="1"/>
  <c r="CG382" i="1"/>
  <c r="CH382" i="1" s="1"/>
  <c r="CG380" i="1"/>
  <c r="CH380" i="1" s="1"/>
  <c r="CG372" i="1"/>
  <c r="CH372" i="1" s="1"/>
  <c r="CG368" i="1"/>
  <c r="CH368" i="1" s="1"/>
  <c r="CG365" i="1"/>
  <c r="CH365" i="1" s="1"/>
  <c r="CG363" i="1"/>
  <c r="CH363" i="1" s="1"/>
  <c r="CG362" i="1"/>
  <c r="CH362" i="1" s="1"/>
  <c r="CG361" i="1"/>
  <c r="CH361" i="1" s="1"/>
  <c r="CG359" i="1"/>
  <c r="CH359" i="1" s="1"/>
  <c r="CG356" i="1"/>
  <c r="CH356" i="1" s="1"/>
  <c r="CG354" i="1"/>
  <c r="CH354" i="1" s="1"/>
  <c r="CG353" i="1"/>
  <c r="CH353" i="1" s="1"/>
  <c r="CG351" i="1"/>
  <c r="CH351" i="1" s="1"/>
  <c r="CG350" i="1"/>
  <c r="CH350" i="1" s="1"/>
  <c r="CG348" i="1"/>
  <c r="CH348" i="1" s="1"/>
  <c r="CG346" i="1"/>
  <c r="CH346" i="1" s="1"/>
  <c r="CG342" i="1"/>
  <c r="CH342" i="1" s="1"/>
  <c r="CG334" i="1"/>
  <c r="CH334" i="1" s="1"/>
  <c r="CG333" i="1"/>
  <c r="CH333" i="1" s="1"/>
  <c r="CG326" i="1"/>
  <c r="CH326" i="1" s="1"/>
  <c r="CG321" i="1"/>
  <c r="CH321" i="1" s="1"/>
  <c r="CG313" i="1"/>
  <c r="CH313" i="1" s="1"/>
  <c r="CG312" i="1"/>
  <c r="CH312" i="1" s="1"/>
  <c r="CG311" i="1"/>
  <c r="CH311" i="1" s="1"/>
  <c r="CG306" i="1"/>
  <c r="CH306" i="1" s="1"/>
  <c r="CG305" i="1"/>
  <c r="CH305" i="1" s="1"/>
  <c r="CG304" i="1"/>
  <c r="CH304" i="1" s="1"/>
  <c r="CG300" i="1"/>
  <c r="CH300" i="1" s="1"/>
  <c r="CG298" i="1"/>
  <c r="CH298" i="1" s="1"/>
  <c r="CG292" i="1"/>
  <c r="CH292" i="1" s="1"/>
  <c r="CG290" i="1"/>
  <c r="CH290" i="1" s="1"/>
  <c r="CG287" i="1"/>
  <c r="CH287" i="1" s="1"/>
  <c r="CG283" i="1"/>
  <c r="CH283" i="1" s="1"/>
  <c r="CG279" i="1"/>
  <c r="CH279" i="1" s="1"/>
  <c r="CG278" i="1"/>
  <c r="CH278" i="1" s="1"/>
  <c r="CG274" i="1"/>
  <c r="CH274" i="1" s="1"/>
  <c r="CG272" i="1"/>
  <c r="CH272" i="1" s="1"/>
  <c r="CG270" i="1"/>
  <c r="CH270" i="1" s="1"/>
  <c r="CG267" i="1"/>
  <c r="CH267" i="1" s="1"/>
  <c r="CG264" i="1"/>
  <c r="CH264" i="1" s="1"/>
  <c r="CG260" i="1"/>
  <c r="CH260" i="1" s="1"/>
  <c r="CG256" i="1"/>
  <c r="CH256" i="1" s="1"/>
  <c r="CG253" i="1"/>
  <c r="CH253" i="1" s="1"/>
  <c r="CG251" i="1"/>
  <c r="CH251" i="1" s="1"/>
  <c r="CG250" i="1"/>
  <c r="CH250" i="1" s="1"/>
  <c r="CG249" i="1"/>
  <c r="CH249" i="1" s="1"/>
  <c r="CG247" i="1"/>
  <c r="CH247" i="1" s="1"/>
  <c r="CG246" i="1"/>
  <c r="CH246" i="1" s="1"/>
  <c r="CG243" i="1"/>
  <c r="CH243" i="1" s="1"/>
  <c r="CG242" i="1"/>
  <c r="CH242" i="1" s="1"/>
  <c r="CG240" i="1"/>
  <c r="CH240" i="1" s="1"/>
  <c r="CG237" i="1"/>
  <c r="CH237" i="1" s="1"/>
  <c r="CG236" i="1"/>
  <c r="CH236" i="1" s="1"/>
  <c r="CG234" i="1"/>
  <c r="CH234" i="1" s="1"/>
  <c r="CG232" i="1"/>
  <c r="CH232" i="1" s="1"/>
  <c r="CG231" i="1"/>
  <c r="CH231" i="1" s="1"/>
  <c r="CG230" i="1"/>
  <c r="CH230" i="1" s="1"/>
  <c r="CG227" i="1"/>
  <c r="CH227" i="1" s="1"/>
  <c r="CG226" i="1"/>
  <c r="CH226" i="1" s="1"/>
  <c r="CG220" i="1"/>
  <c r="CH220" i="1" s="1"/>
  <c r="CG213" i="1"/>
  <c r="CH213" i="1" s="1"/>
  <c r="CG206" i="1"/>
  <c r="CH206" i="1" s="1"/>
  <c r="CG205" i="1"/>
  <c r="CH205" i="1" s="1"/>
  <c r="CG198" i="1"/>
  <c r="CH198" i="1" s="1"/>
  <c r="CG194" i="1"/>
  <c r="CH194" i="1" s="1"/>
  <c r="CG184" i="1"/>
  <c r="CH184" i="1" s="1"/>
  <c r="CG180" i="1"/>
  <c r="CH180" i="1" s="1"/>
  <c r="CG179" i="1"/>
  <c r="CH179" i="1" s="1"/>
  <c r="CG177" i="1"/>
  <c r="CH177" i="1" s="1"/>
  <c r="CG176" i="1"/>
  <c r="CH176" i="1" s="1"/>
  <c r="CG172" i="1"/>
  <c r="CH172" i="1" s="1"/>
  <c r="CG171" i="1"/>
  <c r="CH171" i="1" s="1"/>
  <c r="CG170" i="1"/>
  <c r="CH170" i="1" s="1"/>
  <c r="CG169" i="1"/>
  <c r="CH169" i="1" s="1"/>
  <c r="CG167" i="1"/>
  <c r="CH167" i="1" s="1"/>
  <c r="CG163" i="1"/>
  <c r="CH163" i="1" s="1"/>
  <c r="CG158" i="1"/>
  <c r="CH158" i="1" s="1"/>
  <c r="CG155" i="1"/>
  <c r="CH155" i="1" s="1"/>
  <c r="CG152" i="1"/>
  <c r="CH152" i="1" s="1"/>
  <c r="CG148" i="1"/>
  <c r="CH148" i="1" s="1"/>
  <c r="CG144" i="1"/>
  <c r="CH144" i="1" s="1"/>
  <c r="CG143" i="1"/>
  <c r="CH143" i="1" s="1"/>
  <c r="CG141" i="1"/>
  <c r="CH141" i="1" s="1"/>
  <c r="CG137" i="1"/>
  <c r="CH137" i="1" s="1"/>
  <c r="CG136" i="1"/>
  <c r="CH136" i="1" s="1"/>
  <c r="CG129" i="1"/>
  <c r="CH129" i="1" s="1"/>
  <c r="CG107" i="1"/>
  <c r="CH107" i="1" s="1"/>
  <c r="CG98" i="1"/>
  <c r="CH98" i="1" s="1"/>
  <c r="CG92" i="1"/>
  <c r="CH92" i="1" s="1"/>
  <c r="CG89" i="1"/>
  <c r="CH89" i="1" s="1"/>
  <c r="CG87" i="1"/>
  <c r="CH87" i="1" s="1"/>
  <c r="CG82" i="1"/>
  <c r="CH82" i="1" s="1"/>
  <c r="CG81" i="1"/>
  <c r="CH81" i="1" s="1"/>
  <c r="CG78" i="1"/>
  <c r="CH78" i="1" s="1"/>
  <c r="CG73" i="1"/>
  <c r="CH73" i="1" s="1"/>
  <c r="CG70" i="1"/>
  <c r="CH70" i="1" s="1"/>
  <c r="CG69" i="1"/>
  <c r="CH69" i="1" s="1"/>
  <c r="CG68" i="1"/>
  <c r="CH68" i="1" s="1"/>
  <c r="CG55" i="1"/>
  <c r="CH55" i="1" s="1"/>
  <c r="CG53" i="1"/>
  <c r="CH53" i="1" s="1"/>
  <c r="CG52" i="1"/>
  <c r="CH52" i="1" s="1"/>
  <c r="CG46" i="1"/>
  <c r="CH46" i="1" s="1"/>
  <c r="CG43" i="1"/>
  <c r="CH43" i="1" s="1"/>
  <c r="CG39" i="1"/>
  <c r="CH39" i="1" s="1"/>
  <c r="CG38" i="1"/>
  <c r="CH38" i="1" s="1"/>
  <c r="CG33" i="1"/>
  <c r="CH33" i="1" s="1"/>
  <c r="CG29" i="1"/>
  <c r="CH29" i="1" s="1"/>
  <c r="CG27" i="1"/>
  <c r="CH27" i="1" s="1"/>
  <c r="CG22" i="1"/>
  <c r="CH22" i="1" s="1"/>
  <c r="CG16" i="1"/>
  <c r="CH16" i="1" s="1"/>
  <c r="CG11" i="1"/>
  <c r="CH11" i="1" s="1"/>
  <c r="CK17" i="1"/>
  <c r="CL12" i="1"/>
  <c r="CM12" i="1" s="1"/>
  <c r="CL166" i="1" l="1"/>
  <c r="CM166" i="1" s="1"/>
  <c r="CL164" i="1"/>
  <c r="CM164" i="1" s="1"/>
  <c r="CO505" i="1"/>
  <c r="CO504" i="1"/>
  <c r="CO503" i="1"/>
  <c r="CO502" i="1"/>
  <c r="CO501" i="1"/>
  <c r="CO500" i="1"/>
  <c r="CO499" i="1"/>
  <c r="CO498" i="1"/>
  <c r="CO497" i="1"/>
  <c r="CO496" i="1"/>
  <c r="CO495" i="1"/>
  <c r="CO494" i="1"/>
  <c r="CO493" i="1"/>
  <c r="CO492" i="1"/>
  <c r="CO491" i="1"/>
  <c r="CO490" i="1"/>
  <c r="CO489" i="1"/>
  <c r="CO488" i="1"/>
  <c r="CO487" i="1"/>
  <c r="CO486" i="1"/>
  <c r="CO485" i="1"/>
  <c r="CO484" i="1"/>
  <c r="CO483" i="1"/>
  <c r="CO482" i="1"/>
  <c r="CO481" i="1"/>
  <c r="CO480" i="1"/>
  <c r="CO479" i="1"/>
  <c r="CO478" i="1"/>
  <c r="CO477" i="1"/>
  <c r="CO476" i="1"/>
  <c r="CO475" i="1"/>
  <c r="CO474" i="1"/>
  <c r="CO473" i="1"/>
  <c r="CO472" i="1"/>
  <c r="CO471" i="1"/>
  <c r="CO470" i="1"/>
  <c r="CO469" i="1"/>
  <c r="CO468" i="1"/>
  <c r="CO467" i="1"/>
  <c r="CO466" i="1"/>
  <c r="CO465" i="1"/>
  <c r="CO464" i="1"/>
  <c r="CO463" i="1"/>
  <c r="CO462" i="1"/>
  <c r="CO461" i="1"/>
  <c r="CO460" i="1"/>
  <c r="CO459" i="1"/>
  <c r="CO458" i="1"/>
  <c r="CO457" i="1"/>
  <c r="CO456" i="1"/>
  <c r="CO455" i="1"/>
  <c r="CO454" i="1"/>
  <c r="CO453" i="1"/>
  <c r="CO452" i="1"/>
  <c r="CO451" i="1"/>
  <c r="CO450" i="1"/>
  <c r="CO449" i="1"/>
  <c r="CO448" i="1"/>
  <c r="CO447" i="1"/>
  <c r="CO446" i="1"/>
  <c r="CO445" i="1"/>
  <c r="CO444" i="1"/>
  <c r="CO443" i="1"/>
  <c r="CO442" i="1"/>
  <c r="CO441" i="1"/>
  <c r="CO440" i="1"/>
  <c r="CO439" i="1"/>
  <c r="CO438" i="1"/>
  <c r="CO437" i="1"/>
  <c r="CO436" i="1"/>
  <c r="CO435" i="1"/>
  <c r="CO434" i="1"/>
  <c r="CO433" i="1"/>
  <c r="CO432" i="1"/>
  <c r="CO431" i="1"/>
  <c r="CO430" i="1"/>
  <c r="CO429" i="1"/>
  <c r="CO428" i="1"/>
  <c r="CO427" i="1"/>
  <c r="CO426" i="1"/>
  <c r="CO425" i="1"/>
  <c r="CO424" i="1"/>
  <c r="CO423" i="1"/>
  <c r="CO422" i="1"/>
  <c r="CO421" i="1"/>
  <c r="CO420" i="1"/>
  <c r="CO419" i="1"/>
  <c r="CO418" i="1"/>
  <c r="CO417" i="1"/>
  <c r="CO416" i="1"/>
  <c r="CO415" i="1"/>
  <c r="CO414" i="1"/>
  <c r="CO413" i="1"/>
  <c r="CO412" i="1"/>
  <c r="CO411" i="1"/>
  <c r="CO410" i="1"/>
  <c r="CO409" i="1"/>
  <c r="CO408" i="1"/>
  <c r="CO407" i="1"/>
  <c r="CO406" i="1"/>
  <c r="CO405" i="1"/>
  <c r="CO404" i="1"/>
  <c r="CO403" i="1"/>
  <c r="CO402" i="1"/>
  <c r="CO401" i="1"/>
  <c r="CO400" i="1"/>
  <c r="CO39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386" i="1"/>
  <c r="CO385" i="1"/>
  <c r="CO384" i="1"/>
  <c r="CO383" i="1"/>
  <c r="CO382" i="1"/>
  <c r="CO381" i="1"/>
  <c r="CO380" i="1"/>
  <c r="CO379" i="1"/>
  <c r="CO378" i="1"/>
  <c r="CO377" i="1"/>
  <c r="CO376" i="1"/>
  <c r="CO375" i="1"/>
  <c r="CO374" i="1"/>
  <c r="CO373" i="1"/>
  <c r="CO372" i="1"/>
  <c r="CO371" i="1"/>
  <c r="CO370" i="1"/>
  <c r="CO369" i="1"/>
  <c r="CO368" i="1"/>
  <c r="CO367" i="1"/>
  <c r="CO366" i="1"/>
  <c r="CO365" i="1"/>
  <c r="CO364" i="1"/>
  <c r="CO363" i="1"/>
  <c r="CO362" i="1"/>
  <c r="CO361" i="1"/>
  <c r="CO360" i="1"/>
  <c r="CO359" i="1"/>
  <c r="CO358" i="1"/>
  <c r="CO357" i="1"/>
  <c r="CO356" i="1"/>
  <c r="CO355" i="1"/>
  <c r="CO354" i="1"/>
  <c r="CO353" i="1"/>
  <c r="CO352" i="1"/>
  <c r="CO351" i="1"/>
  <c r="CO350" i="1"/>
  <c r="CO349" i="1"/>
  <c r="CO348" i="1"/>
  <c r="CO347" i="1"/>
  <c r="CO346" i="1"/>
  <c r="CO345" i="1"/>
  <c r="CO344" i="1"/>
  <c r="CO343" i="1"/>
  <c r="CO342" i="1"/>
  <c r="CO341" i="1"/>
  <c r="CO340" i="1"/>
  <c r="CO339" i="1"/>
  <c r="CO338" i="1"/>
  <c r="CO337" i="1"/>
  <c r="CO336" i="1"/>
  <c r="CO335" i="1"/>
  <c r="CO334" i="1"/>
  <c r="CO333" i="1"/>
  <c r="CO332" i="1"/>
  <c r="CO331" i="1"/>
  <c r="CO330" i="1"/>
  <c r="CO329" i="1"/>
  <c r="CO328" i="1"/>
  <c r="CO327" i="1"/>
  <c r="CO326" i="1"/>
  <c r="CO325" i="1"/>
  <c r="CO324" i="1"/>
  <c r="CO323" i="1"/>
  <c r="CO322" i="1"/>
  <c r="CO321" i="1"/>
  <c r="CO320" i="1"/>
  <c r="CO319" i="1"/>
  <c r="CO318" i="1"/>
  <c r="CO317" i="1"/>
  <c r="CO316" i="1"/>
  <c r="CO315" i="1"/>
  <c r="CO314" i="1"/>
  <c r="CO313" i="1"/>
  <c r="CO312" i="1"/>
  <c r="CO311" i="1"/>
  <c r="CO310" i="1"/>
  <c r="CO309" i="1"/>
  <c r="CO308" i="1"/>
  <c r="CO307" i="1"/>
  <c r="CO306" i="1"/>
  <c r="CO305" i="1"/>
  <c r="CO304" i="1"/>
  <c r="CO303" i="1"/>
  <c r="CO302" i="1"/>
  <c r="CO301" i="1"/>
  <c r="CO300" i="1"/>
  <c r="CO299" i="1"/>
  <c r="CO298" i="1"/>
  <c r="CO297" i="1"/>
  <c r="CO296" i="1"/>
  <c r="CO295" i="1"/>
  <c r="CO294" i="1"/>
  <c r="CO293" i="1"/>
  <c r="CO292" i="1"/>
  <c r="CO291" i="1"/>
  <c r="CO290" i="1"/>
  <c r="CO289" i="1"/>
  <c r="CO288" i="1"/>
  <c r="CO287" i="1"/>
  <c r="CO286" i="1"/>
  <c r="CO285" i="1"/>
  <c r="CO284" i="1"/>
  <c r="CO283" i="1"/>
  <c r="CO282" i="1"/>
  <c r="CO281" i="1"/>
  <c r="CO280" i="1"/>
  <c r="CO279" i="1"/>
  <c r="CO278" i="1"/>
  <c r="CO277" i="1"/>
  <c r="CO276" i="1"/>
  <c r="CO275" i="1"/>
  <c r="CO274" i="1"/>
  <c r="CO273" i="1"/>
  <c r="CO272" i="1"/>
  <c r="CO271" i="1"/>
  <c r="CO270" i="1"/>
  <c r="CO269" i="1"/>
  <c r="CO268" i="1"/>
  <c r="CO267" i="1"/>
  <c r="CO266" i="1"/>
  <c r="CO265" i="1"/>
  <c r="CO264" i="1"/>
  <c r="CO263" i="1"/>
  <c r="CO262" i="1"/>
  <c r="CO261" i="1"/>
  <c r="CO260" i="1"/>
  <c r="CO259" i="1"/>
  <c r="CO258" i="1"/>
  <c r="CO257" i="1"/>
  <c r="CO256" i="1"/>
  <c r="CO255" i="1"/>
  <c r="CO254" i="1"/>
  <c r="CO253" i="1"/>
  <c r="CO252" i="1"/>
  <c r="CO251" i="1"/>
  <c r="CO250" i="1"/>
  <c r="CO249" i="1"/>
  <c r="CO248" i="1"/>
  <c r="CO247" i="1"/>
  <c r="CO246" i="1"/>
  <c r="CO245" i="1"/>
  <c r="CO244" i="1"/>
  <c r="CO243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192" i="1"/>
  <c r="CO191" i="1"/>
  <c r="CO190" i="1"/>
  <c r="CO189" i="1"/>
  <c r="CO188" i="1"/>
  <c r="CO187" i="1"/>
  <c r="CO186" i="1"/>
  <c r="CO185" i="1"/>
  <c r="CO184" i="1"/>
  <c r="CO183" i="1"/>
  <c r="CO182" i="1"/>
  <c r="CO181" i="1"/>
  <c r="CO180" i="1"/>
  <c r="CO179" i="1"/>
  <c r="CO178" i="1"/>
  <c r="CO177" i="1"/>
  <c r="CO176" i="1"/>
  <c r="CO175" i="1"/>
  <c r="CO174" i="1"/>
  <c r="CO173" i="1"/>
  <c r="CO172" i="1"/>
  <c r="CO171" i="1"/>
  <c r="CO170" i="1"/>
  <c r="CO169" i="1"/>
  <c r="CO168" i="1"/>
  <c r="CO167" i="1"/>
  <c r="CO166" i="1"/>
  <c r="CO165" i="1"/>
  <c r="CO164" i="1"/>
  <c r="CO163" i="1"/>
  <c r="CO162" i="1"/>
  <c r="CO161" i="1"/>
  <c r="CO160" i="1"/>
  <c r="CO159" i="1"/>
  <c r="CO158" i="1"/>
  <c r="CO157" i="1"/>
  <c r="CO156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K505" i="1"/>
  <c r="CL505" i="1" s="1"/>
  <c r="CM505" i="1" s="1"/>
  <c r="CK503" i="1"/>
  <c r="CL503" i="1" s="1"/>
  <c r="CM503" i="1" s="1"/>
  <c r="CK502" i="1"/>
  <c r="CL502" i="1" s="1"/>
  <c r="CM502" i="1" s="1"/>
  <c r="CK501" i="1"/>
  <c r="CL501" i="1" s="1"/>
  <c r="CM501" i="1" s="1"/>
  <c r="CK500" i="1"/>
  <c r="CL500" i="1" s="1"/>
  <c r="CM500" i="1" s="1"/>
  <c r="CK499" i="1"/>
  <c r="CL499" i="1" s="1"/>
  <c r="CM499" i="1" s="1"/>
  <c r="CK498" i="1"/>
  <c r="CL498" i="1" s="1"/>
  <c r="CM498" i="1" s="1"/>
  <c r="CK497" i="1"/>
  <c r="CL497" i="1" s="1"/>
  <c r="CM497" i="1" s="1"/>
  <c r="CK496" i="1"/>
  <c r="CK494" i="1"/>
  <c r="CK493" i="1"/>
  <c r="CL493" i="1" s="1"/>
  <c r="CM493" i="1" s="1"/>
  <c r="CK492" i="1"/>
  <c r="CL492" i="1" s="1"/>
  <c r="CM492" i="1" s="1"/>
  <c r="CK488" i="1"/>
  <c r="CK487" i="1"/>
  <c r="CK485" i="1"/>
  <c r="CL485" i="1" s="1"/>
  <c r="CM485" i="1" s="1"/>
  <c r="CK484" i="1"/>
  <c r="CL484" i="1" s="1"/>
  <c r="CM484" i="1" s="1"/>
  <c r="CK483" i="1"/>
  <c r="CK482" i="1"/>
  <c r="CL482" i="1" s="1"/>
  <c r="CM482" i="1" s="1"/>
  <c r="CK481" i="1"/>
  <c r="CL481" i="1" s="1"/>
  <c r="CM481" i="1" s="1"/>
  <c r="CK477" i="1"/>
  <c r="CK476" i="1"/>
  <c r="CL476" i="1" s="1"/>
  <c r="CM476" i="1" s="1"/>
  <c r="CK475" i="1"/>
  <c r="CK474" i="1"/>
  <c r="CL474" i="1" s="1"/>
  <c r="CM474" i="1" s="1"/>
  <c r="CK457" i="1"/>
  <c r="CK456" i="1"/>
  <c r="CK455" i="1"/>
  <c r="CK454" i="1"/>
  <c r="CK453" i="1"/>
  <c r="CL453" i="1" s="1"/>
  <c r="CM453" i="1" s="1"/>
  <c r="CK452" i="1"/>
  <c r="CK451" i="1"/>
  <c r="CK450" i="1"/>
  <c r="CL450" i="1" s="1"/>
  <c r="CM450" i="1" s="1"/>
  <c r="CK447" i="1"/>
  <c r="CK446" i="1"/>
  <c r="CK445" i="1"/>
  <c r="CK444" i="1"/>
  <c r="CL444" i="1" s="1"/>
  <c r="CM444" i="1" s="1"/>
  <c r="CK443" i="1"/>
  <c r="CK442" i="1"/>
  <c r="CL442" i="1" s="1"/>
  <c r="CM442" i="1" s="1"/>
  <c r="CK441" i="1"/>
  <c r="CK440" i="1"/>
  <c r="CK439" i="1"/>
  <c r="CK438" i="1"/>
  <c r="CK437" i="1"/>
  <c r="CL437" i="1" s="1"/>
  <c r="CM437" i="1" s="1"/>
  <c r="CK430" i="1"/>
  <c r="CK429" i="1"/>
  <c r="CL429" i="1" s="1"/>
  <c r="CM429" i="1" s="1"/>
  <c r="CK428" i="1"/>
  <c r="CK427" i="1"/>
  <c r="CL427" i="1" s="1"/>
  <c r="CM427" i="1" s="1"/>
  <c r="CK426" i="1"/>
  <c r="CK425" i="1"/>
  <c r="CL425" i="1" s="1"/>
  <c r="CM425" i="1" s="1"/>
  <c r="CK424" i="1"/>
  <c r="CK423" i="1"/>
  <c r="CK422" i="1"/>
  <c r="CK421" i="1"/>
  <c r="CL421" i="1" s="1"/>
  <c r="CM421" i="1" s="1"/>
  <c r="CK420" i="1"/>
  <c r="CK419" i="1"/>
  <c r="CK418" i="1"/>
  <c r="CK417" i="1"/>
  <c r="CK416" i="1"/>
  <c r="CK415" i="1"/>
  <c r="CL415" i="1" s="1"/>
  <c r="CM415" i="1" s="1"/>
  <c r="CK414" i="1"/>
  <c r="CK413" i="1"/>
  <c r="CK412" i="1"/>
  <c r="CK411" i="1"/>
  <c r="CK410" i="1"/>
  <c r="CK409" i="1"/>
  <c r="CL409" i="1" s="1"/>
  <c r="CM409" i="1" s="1"/>
  <c r="CK408" i="1"/>
  <c r="CK407" i="1"/>
  <c r="CL407" i="1" s="1"/>
  <c r="CM407" i="1" s="1"/>
  <c r="CK406" i="1"/>
  <c r="CK405" i="1"/>
  <c r="CK404" i="1"/>
  <c r="CK403" i="1"/>
  <c r="CK402" i="1"/>
  <c r="CK401" i="1"/>
  <c r="CK400" i="1"/>
  <c r="CK399" i="1"/>
  <c r="CL399" i="1" s="1"/>
  <c r="CM399" i="1" s="1"/>
  <c r="CK398" i="1"/>
  <c r="CK397" i="1"/>
  <c r="CK396" i="1"/>
  <c r="CK395" i="1"/>
  <c r="CK394" i="1"/>
  <c r="CL394" i="1" s="1"/>
  <c r="CM394" i="1" s="1"/>
  <c r="CK389" i="1"/>
  <c r="CK388" i="1"/>
  <c r="CK387" i="1"/>
  <c r="CK386" i="1"/>
  <c r="CK385" i="1"/>
  <c r="CK384" i="1"/>
  <c r="CK383" i="1"/>
  <c r="CK382" i="1"/>
  <c r="CL382" i="1" s="1"/>
  <c r="CM382" i="1" s="1"/>
  <c r="CK379" i="1"/>
  <c r="CK378" i="1"/>
  <c r="CK377" i="1"/>
  <c r="CK376" i="1"/>
  <c r="CK375" i="1"/>
  <c r="CK374" i="1"/>
  <c r="CK373" i="1"/>
  <c r="CK372" i="1"/>
  <c r="CL372" i="1" s="1"/>
  <c r="CM372" i="1" s="1"/>
  <c r="CK367" i="1"/>
  <c r="CK366" i="1"/>
  <c r="CK365" i="1"/>
  <c r="CL365" i="1" s="1"/>
  <c r="CM365" i="1" s="1"/>
  <c r="CK364" i="1"/>
  <c r="CK363" i="1"/>
  <c r="CL363" i="1" s="1"/>
  <c r="CM363" i="1" s="1"/>
  <c r="CK359" i="1"/>
  <c r="CK349" i="1"/>
  <c r="CK347" i="1"/>
  <c r="CK332" i="1"/>
  <c r="CK331" i="1"/>
  <c r="CK330" i="1"/>
  <c r="CL330" i="1" s="1"/>
  <c r="CM330" i="1" s="1"/>
  <c r="CK329" i="1"/>
  <c r="CK328" i="1"/>
  <c r="CK327" i="1"/>
  <c r="CK326" i="1"/>
  <c r="CL326" i="1" s="1"/>
  <c r="CM326" i="1" s="1"/>
  <c r="CK325" i="1"/>
  <c r="CK320" i="1"/>
  <c r="CK319" i="1"/>
  <c r="CK318" i="1"/>
  <c r="CL318" i="1" s="1"/>
  <c r="CM318" i="1" s="1"/>
  <c r="CK317" i="1"/>
  <c r="CK316" i="1"/>
  <c r="CK315" i="1"/>
  <c r="CK314" i="1"/>
  <c r="CL314" i="1" s="1"/>
  <c r="CM314" i="1" s="1"/>
  <c r="CK313" i="1"/>
  <c r="CL313" i="1" s="1"/>
  <c r="CM313" i="1" s="1"/>
  <c r="CK312" i="1"/>
  <c r="CL312" i="1" s="1"/>
  <c r="CM312" i="1" s="1"/>
  <c r="CK311" i="1"/>
  <c r="CL311" i="1" s="1"/>
  <c r="CM311" i="1" s="1"/>
  <c r="CK310" i="1"/>
  <c r="CK307" i="1"/>
  <c r="CK306" i="1"/>
  <c r="CL306" i="1" s="1"/>
  <c r="CM306" i="1" s="1"/>
  <c r="CK291" i="1"/>
  <c r="CK245" i="1"/>
  <c r="CK235" i="1"/>
  <c r="CK234" i="1"/>
  <c r="CL234" i="1" s="1"/>
  <c r="CM234" i="1" s="1"/>
  <c r="CK232" i="1"/>
  <c r="CK230" i="1"/>
  <c r="CL230" i="1" s="1"/>
  <c r="CM230" i="1" s="1"/>
  <c r="CK228" i="1"/>
  <c r="CK225" i="1"/>
  <c r="CK224" i="1"/>
  <c r="CK223" i="1"/>
  <c r="CK179" i="1"/>
  <c r="CL179" i="1" s="1"/>
  <c r="CM179" i="1" s="1"/>
  <c r="CK163" i="1"/>
  <c r="CL163" i="1" s="1"/>
  <c r="CM163" i="1" s="1"/>
  <c r="CK162" i="1"/>
  <c r="CL162" i="1" s="1"/>
  <c r="CM162" i="1" s="1"/>
  <c r="CK161" i="1"/>
  <c r="CK160" i="1"/>
  <c r="CK159" i="1"/>
  <c r="CK158" i="1"/>
  <c r="CK157" i="1"/>
  <c r="CK156" i="1"/>
  <c r="CK155" i="1"/>
  <c r="CL155" i="1" s="1"/>
  <c r="CM155" i="1" s="1"/>
  <c r="CK154" i="1"/>
  <c r="CL154" i="1" s="1"/>
  <c r="CM154" i="1" s="1"/>
  <c r="CK153" i="1"/>
  <c r="CK152" i="1"/>
  <c r="CL152" i="1" s="1"/>
  <c r="CM152" i="1" s="1"/>
  <c r="CK151" i="1"/>
  <c r="CK150" i="1"/>
  <c r="CK149" i="1"/>
  <c r="CK148" i="1"/>
  <c r="CK147" i="1"/>
  <c r="CL147" i="1" s="1"/>
  <c r="CM147" i="1" s="1"/>
  <c r="CK146" i="1"/>
  <c r="CL146" i="1" s="1"/>
  <c r="CM146" i="1" s="1"/>
  <c r="CK145" i="1"/>
  <c r="CK144" i="1"/>
  <c r="CL144" i="1" s="1"/>
  <c r="CM144" i="1" s="1"/>
  <c r="CK143" i="1"/>
  <c r="CL143" i="1" s="1"/>
  <c r="CM143" i="1" s="1"/>
  <c r="CK142" i="1"/>
  <c r="CK141" i="1"/>
  <c r="CK140" i="1"/>
  <c r="CK139" i="1"/>
  <c r="CK138" i="1"/>
  <c r="CK137" i="1"/>
  <c r="CL137" i="1" s="1"/>
  <c r="CM137" i="1" s="1"/>
  <c r="CK136" i="1"/>
  <c r="CL136" i="1" s="1"/>
  <c r="CM136" i="1" s="1"/>
  <c r="CK135" i="1"/>
  <c r="CK134" i="1"/>
  <c r="CK133" i="1"/>
  <c r="CK132" i="1"/>
  <c r="CK131" i="1"/>
  <c r="CK130" i="1"/>
  <c r="CK129" i="1"/>
  <c r="CL129" i="1" s="1"/>
  <c r="CM129" i="1" s="1"/>
  <c r="CK128" i="1"/>
  <c r="CK127" i="1"/>
  <c r="CL127" i="1" s="1"/>
  <c r="CM127" i="1" s="1"/>
  <c r="CK126" i="1"/>
  <c r="CK125" i="1"/>
  <c r="CK124" i="1"/>
  <c r="CK123" i="1"/>
  <c r="CL123" i="1" s="1"/>
  <c r="CM123" i="1" s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L107" i="1" s="1"/>
  <c r="CM107" i="1" s="1"/>
  <c r="CK106" i="1"/>
  <c r="CK105" i="1"/>
  <c r="CK104" i="1"/>
  <c r="CK103" i="1"/>
  <c r="CK102" i="1"/>
  <c r="CK101" i="1"/>
  <c r="CK100" i="1"/>
  <c r="CK99" i="1"/>
  <c r="CK98" i="1"/>
  <c r="CL98" i="1" s="1"/>
  <c r="CM98" i="1" s="1"/>
  <c r="CK97" i="1"/>
  <c r="CK96" i="1"/>
  <c r="CK95" i="1"/>
  <c r="CK94" i="1"/>
  <c r="CK93" i="1"/>
  <c r="CL93" i="1" s="1"/>
  <c r="CM93" i="1" s="1"/>
  <c r="CK92" i="1"/>
  <c r="CK91" i="1"/>
  <c r="CK90" i="1"/>
  <c r="CK89" i="1"/>
  <c r="CL89" i="1" s="1"/>
  <c r="CM89" i="1" s="1"/>
  <c r="CK88" i="1"/>
  <c r="CK87" i="1"/>
  <c r="CK86" i="1"/>
  <c r="CL86" i="1" s="1"/>
  <c r="CM86" i="1" s="1"/>
  <c r="CK85" i="1"/>
  <c r="CK84" i="1"/>
  <c r="CK83" i="1"/>
  <c r="CL83" i="1" s="1"/>
  <c r="CM83" i="1" s="1"/>
  <c r="CK82" i="1"/>
  <c r="CK81" i="1"/>
  <c r="CL81" i="1" s="1"/>
  <c r="CM81" i="1" s="1"/>
  <c r="CK80" i="1"/>
  <c r="CK79" i="1"/>
  <c r="CK78" i="1"/>
  <c r="CK77" i="1"/>
  <c r="CK76" i="1"/>
  <c r="CL76" i="1" s="1"/>
  <c r="CM76" i="1" s="1"/>
  <c r="CK75" i="1"/>
  <c r="CK74" i="1"/>
  <c r="CK73" i="1"/>
  <c r="CK72" i="1"/>
  <c r="CL72" i="1" s="1"/>
  <c r="CM72" i="1" s="1"/>
  <c r="CK71" i="1"/>
  <c r="CK70" i="1"/>
  <c r="CK69" i="1"/>
  <c r="CK68" i="1"/>
  <c r="CL68" i="1" s="1"/>
  <c r="CM68" i="1" s="1"/>
  <c r="CK67" i="1"/>
  <c r="CK66" i="1"/>
  <c r="CL66" i="1" s="1"/>
  <c r="CM66" i="1" s="1"/>
  <c r="CK65" i="1"/>
  <c r="CK64" i="1"/>
  <c r="CK63" i="1"/>
  <c r="CK62" i="1"/>
  <c r="CK61" i="1"/>
  <c r="CL61" i="1" s="1"/>
  <c r="CM61" i="1" s="1"/>
  <c r="CK60" i="1"/>
  <c r="CK59" i="1"/>
  <c r="CK58" i="1"/>
  <c r="CK57" i="1"/>
  <c r="CK56" i="1"/>
  <c r="CK55" i="1"/>
  <c r="CL55" i="1" s="1"/>
  <c r="CM55" i="1" s="1"/>
  <c r="CK54" i="1"/>
  <c r="CK53" i="1"/>
  <c r="CL53" i="1" s="1"/>
  <c r="CM53" i="1" s="1"/>
  <c r="CK52" i="1"/>
  <c r="CK51" i="1"/>
  <c r="CK50" i="1"/>
  <c r="CK49" i="1"/>
  <c r="CK48" i="1"/>
  <c r="CK47" i="1"/>
  <c r="CK46" i="1"/>
  <c r="CK45" i="1"/>
  <c r="CK44" i="1"/>
  <c r="CK43" i="1"/>
  <c r="CL43" i="1" s="1"/>
  <c r="CM43" i="1" s="1"/>
  <c r="CK42" i="1"/>
  <c r="CK41" i="1"/>
  <c r="CK40" i="1"/>
  <c r="CK39" i="1"/>
  <c r="CK38" i="1"/>
  <c r="CL38" i="1" s="1"/>
  <c r="CM38" i="1" s="1"/>
  <c r="CK37" i="1"/>
  <c r="CL37" i="1" s="1"/>
  <c r="CM37" i="1" s="1"/>
  <c r="CK36" i="1"/>
  <c r="CK35" i="1"/>
  <c r="CK34" i="1"/>
  <c r="CK33" i="1"/>
  <c r="CL33" i="1" s="1"/>
  <c r="CM33" i="1" s="1"/>
  <c r="CK32" i="1"/>
  <c r="CK31" i="1"/>
  <c r="CK30" i="1"/>
  <c r="CK29" i="1"/>
  <c r="CK28" i="1"/>
  <c r="CK27" i="1"/>
  <c r="CL27" i="1" s="1"/>
  <c r="CM27" i="1" s="1"/>
  <c r="CK26" i="1"/>
  <c r="CK25" i="1"/>
  <c r="CK24" i="1"/>
  <c r="CK23" i="1"/>
  <c r="CK22" i="1"/>
  <c r="CL22" i="1" s="1"/>
  <c r="CM22" i="1" s="1"/>
  <c r="CK21" i="1"/>
  <c r="CK20" i="1"/>
  <c r="CK19" i="1"/>
  <c r="CK18" i="1"/>
  <c r="CK16" i="1"/>
  <c r="CL16" i="1" s="1"/>
  <c r="CM16" i="1" s="1"/>
  <c r="CK15" i="1"/>
  <c r="CK14" i="1"/>
  <c r="CK13" i="1"/>
  <c r="CK12" i="1"/>
  <c r="CK11" i="1"/>
  <c r="CL11" i="1" s="1"/>
  <c r="CM11" i="1" s="1"/>
  <c r="CK10" i="1"/>
  <c r="CK9" i="1"/>
  <c r="CK8" i="1"/>
  <c r="CK7" i="1"/>
  <c r="CK6" i="1"/>
  <c r="CK5" i="1"/>
  <c r="CK4" i="1"/>
  <c r="CK3" i="1"/>
  <c r="CK2" i="1"/>
  <c r="CL2" i="1" s="1"/>
  <c r="CM2" i="1" s="1"/>
  <c r="CL46" i="1" l="1"/>
  <c r="CM46" i="1" s="1"/>
  <c r="CL70" i="1"/>
  <c r="CM70" i="1" s="1"/>
  <c r="CL78" i="1"/>
  <c r="CM78" i="1" s="1"/>
  <c r="CL158" i="1"/>
  <c r="CM158" i="1" s="1"/>
  <c r="CL29" i="1"/>
  <c r="CM29" i="1" s="1"/>
  <c r="CL69" i="1"/>
  <c r="CM69" i="1" s="1"/>
  <c r="CL141" i="1"/>
  <c r="CM141" i="1" s="1"/>
  <c r="CL82" i="1"/>
  <c r="CM82" i="1" s="1"/>
  <c r="CL487" i="1"/>
  <c r="CM487" i="1" s="1"/>
  <c r="CL39" i="1"/>
  <c r="CM39" i="1" s="1"/>
  <c r="CL87" i="1"/>
  <c r="CM87" i="1" s="1"/>
  <c r="CL17" i="1"/>
  <c r="CM17" i="1" s="1"/>
  <c r="CL113" i="1"/>
  <c r="CM113" i="1" s="1"/>
  <c r="CL148" i="1"/>
  <c r="CM148" i="1" s="1"/>
  <c r="CL52" i="1"/>
  <c r="CM52" i="1" s="1"/>
  <c r="CL92" i="1"/>
  <c r="CM92" i="1" s="1"/>
  <c r="CL73" i="1"/>
  <c r="CM73" i="1" s="1"/>
  <c r="CI505" i="1"/>
  <c r="CJ505" i="1" s="1"/>
  <c r="CI504" i="1"/>
  <c r="CI503" i="1"/>
  <c r="CJ503" i="1" s="1"/>
  <c r="CI502" i="1"/>
  <c r="CJ502" i="1" s="1"/>
  <c r="CI501" i="1"/>
  <c r="CJ501" i="1" s="1"/>
  <c r="CI500" i="1"/>
  <c r="CJ500" i="1" s="1"/>
  <c r="CI499" i="1"/>
  <c r="CJ499" i="1" s="1"/>
  <c r="CI498" i="1"/>
  <c r="CJ498" i="1" s="1"/>
  <c r="CI497" i="1"/>
  <c r="CJ497" i="1" s="1"/>
  <c r="CI496" i="1"/>
  <c r="CJ496" i="1" s="1"/>
  <c r="CI495" i="1"/>
  <c r="CI494" i="1"/>
  <c r="CI493" i="1"/>
  <c r="CI492" i="1"/>
  <c r="CJ492" i="1" s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J457" i="1" s="1"/>
  <c r="CI456" i="1"/>
  <c r="CJ456" i="1" s="1"/>
  <c r="CI455" i="1"/>
  <c r="CJ455" i="1" s="1"/>
  <c r="CI454" i="1"/>
  <c r="CJ454" i="1" s="1"/>
  <c r="CI453" i="1"/>
  <c r="CJ453" i="1" s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J347" i="1" s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J189" i="1" s="1"/>
  <c r="CI188" i="1"/>
  <c r="CJ188" i="1" s="1"/>
  <c r="CI187" i="1"/>
  <c r="CJ187" i="1" s="1"/>
  <c r="CI186" i="1"/>
  <c r="CJ186" i="1" s="1"/>
  <c r="CI185" i="1"/>
  <c r="CJ185" i="1" s="1"/>
  <c r="CI184" i="1"/>
  <c r="CJ184" i="1" s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F505" i="1"/>
  <c r="CF504" i="1"/>
  <c r="CF503" i="1"/>
  <c r="CF502" i="1"/>
  <c r="CF501" i="1"/>
  <c r="CF500" i="1"/>
  <c r="CF499" i="1"/>
  <c r="CF498" i="1"/>
  <c r="CF497" i="1"/>
  <c r="CF496" i="1"/>
  <c r="CF495" i="1"/>
  <c r="CF494" i="1"/>
  <c r="CF493" i="1"/>
  <c r="CF492" i="1"/>
  <c r="CF491" i="1"/>
  <c r="CF490" i="1"/>
  <c r="CF489" i="1"/>
  <c r="CF488" i="1"/>
  <c r="CF487" i="1"/>
  <c r="CF486" i="1"/>
  <c r="CF485" i="1"/>
  <c r="CF484" i="1"/>
  <c r="CF483" i="1"/>
  <c r="CF482" i="1"/>
  <c r="CF481" i="1"/>
  <c r="CF480" i="1"/>
  <c r="CF479" i="1"/>
  <c r="CF478" i="1"/>
  <c r="CF477" i="1"/>
  <c r="CF476" i="1"/>
  <c r="CF475" i="1"/>
  <c r="CF474" i="1"/>
  <c r="CF473" i="1"/>
  <c r="CF472" i="1"/>
  <c r="CF471" i="1"/>
  <c r="CF470" i="1"/>
  <c r="CF469" i="1"/>
  <c r="CF468" i="1"/>
  <c r="CF467" i="1"/>
  <c r="CF466" i="1"/>
  <c r="CF465" i="1"/>
  <c r="CF464" i="1"/>
  <c r="CF463" i="1"/>
  <c r="CF462" i="1"/>
  <c r="CF461" i="1"/>
  <c r="CF460" i="1"/>
  <c r="CF459" i="1"/>
  <c r="CF458" i="1"/>
  <c r="CF457" i="1"/>
  <c r="CF456" i="1"/>
  <c r="CF455" i="1"/>
  <c r="CF454" i="1"/>
  <c r="CF453" i="1"/>
  <c r="CF452" i="1"/>
  <c r="CF451" i="1"/>
  <c r="CF450" i="1"/>
  <c r="CF449" i="1"/>
  <c r="CF448" i="1"/>
  <c r="CF447" i="1"/>
  <c r="CF446" i="1"/>
  <c r="CF445" i="1"/>
  <c r="CF444" i="1"/>
  <c r="CF443" i="1"/>
  <c r="CF442" i="1"/>
  <c r="CF441" i="1"/>
  <c r="CF440" i="1"/>
  <c r="CF439" i="1"/>
  <c r="CF438" i="1"/>
  <c r="CF437" i="1"/>
  <c r="CF436" i="1"/>
  <c r="CF435" i="1"/>
  <c r="CF434" i="1"/>
  <c r="CF433" i="1"/>
  <c r="CF432" i="1"/>
  <c r="CF431" i="1"/>
  <c r="CF430" i="1"/>
  <c r="CF429" i="1"/>
  <c r="CF428" i="1"/>
  <c r="CF427" i="1"/>
  <c r="CF426" i="1"/>
  <c r="CF425" i="1"/>
  <c r="CF424" i="1"/>
  <c r="CF423" i="1"/>
  <c r="CF422" i="1"/>
  <c r="CF421" i="1"/>
  <c r="CF420" i="1"/>
  <c r="CF419" i="1"/>
  <c r="CF418" i="1"/>
  <c r="CF417" i="1"/>
  <c r="CF416" i="1"/>
  <c r="CF415" i="1"/>
  <c r="CF414" i="1"/>
  <c r="CF413" i="1"/>
  <c r="CF412" i="1"/>
  <c r="CF411" i="1"/>
  <c r="CF410" i="1"/>
  <c r="CF409" i="1"/>
  <c r="CF408" i="1"/>
  <c r="CF407" i="1"/>
  <c r="CF406" i="1"/>
  <c r="CF405" i="1"/>
  <c r="CF404" i="1"/>
  <c r="CF403" i="1"/>
  <c r="CF402" i="1"/>
  <c r="CF401" i="1"/>
  <c r="CF400" i="1"/>
  <c r="CF399" i="1"/>
  <c r="CF398" i="1"/>
  <c r="CF397" i="1"/>
  <c r="CF396" i="1"/>
  <c r="CF395" i="1"/>
  <c r="CF394" i="1"/>
  <c r="CF393" i="1"/>
  <c r="CF392" i="1"/>
  <c r="CF391" i="1"/>
  <c r="CF390" i="1"/>
  <c r="CF389" i="1"/>
  <c r="CF388" i="1"/>
  <c r="CF387" i="1"/>
  <c r="CF386" i="1"/>
  <c r="CF385" i="1"/>
  <c r="CF384" i="1"/>
  <c r="CF383" i="1"/>
  <c r="CF382" i="1"/>
  <c r="CF381" i="1"/>
  <c r="CF380" i="1"/>
  <c r="CF379" i="1"/>
  <c r="CF378" i="1"/>
  <c r="CF377" i="1"/>
  <c r="CF376" i="1"/>
  <c r="CF375" i="1"/>
  <c r="CF374" i="1"/>
  <c r="CF373" i="1"/>
  <c r="CF372" i="1"/>
  <c r="CF371" i="1"/>
  <c r="CF370" i="1"/>
  <c r="CF369" i="1"/>
  <c r="CF368" i="1"/>
  <c r="CF367" i="1"/>
  <c r="CF366" i="1"/>
  <c r="CF365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BX505" i="1"/>
  <c r="BX504" i="1"/>
  <c r="CK504" i="1" s="1"/>
  <c r="CL504" i="1" s="1"/>
  <c r="CM504" i="1" s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CK491" i="1" s="1"/>
  <c r="BX490" i="1"/>
  <c r="CK490" i="1" s="1"/>
  <c r="CL490" i="1" s="1"/>
  <c r="CM490" i="1" s="1"/>
  <c r="BX489" i="1"/>
  <c r="CK489" i="1" s="1"/>
  <c r="CL489" i="1" s="1"/>
  <c r="CM489" i="1" s="1"/>
  <c r="BX488" i="1"/>
  <c r="BX487" i="1"/>
  <c r="BX486" i="1"/>
  <c r="CK486" i="1" s="1"/>
  <c r="CL486" i="1" s="1"/>
  <c r="CM486" i="1" s="1"/>
  <c r="BX485" i="1"/>
  <c r="BX484" i="1"/>
  <c r="BX483" i="1"/>
  <c r="BX482" i="1"/>
  <c r="BX481" i="1"/>
  <c r="BX480" i="1"/>
  <c r="CK480" i="1" s="1"/>
  <c r="BX479" i="1"/>
  <c r="BX478" i="1"/>
  <c r="CK478" i="1" s="1"/>
  <c r="CL478" i="1" s="1"/>
  <c r="CM478" i="1" s="1"/>
  <c r="BX477" i="1"/>
  <c r="BX476" i="1"/>
  <c r="BX475" i="1"/>
  <c r="BX474" i="1"/>
  <c r="BX473" i="1"/>
  <c r="CK473" i="1" s="1"/>
  <c r="BX472" i="1"/>
  <c r="CK472" i="1" s="1"/>
  <c r="BX471" i="1"/>
  <c r="CK471" i="1" s="1"/>
  <c r="BX470" i="1"/>
  <c r="CK470" i="1" s="1"/>
  <c r="BX469" i="1"/>
  <c r="CK469" i="1" s="1"/>
  <c r="BX468" i="1"/>
  <c r="CK468" i="1" s="1"/>
  <c r="BX467" i="1"/>
  <c r="BX466" i="1"/>
  <c r="CK466" i="1" s="1"/>
  <c r="BX465" i="1"/>
  <c r="CK465" i="1" s="1"/>
  <c r="BX464" i="1"/>
  <c r="CK464" i="1" s="1"/>
  <c r="BX463" i="1"/>
  <c r="BX462" i="1"/>
  <c r="CK462" i="1" s="1"/>
  <c r="CL462" i="1" s="1"/>
  <c r="CM462" i="1" s="1"/>
  <c r="BX461" i="1"/>
  <c r="CK461" i="1" s="1"/>
  <c r="BX460" i="1"/>
  <c r="CK460" i="1" s="1"/>
  <c r="BX459" i="1"/>
  <c r="CK459" i="1" s="1"/>
  <c r="BX458" i="1"/>
  <c r="CK458" i="1" s="1"/>
  <c r="CL458" i="1" s="1"/>
  <c r="CM458" i="1" s="1"/>
  <c r="BX457" i="1"/>
  <c r="BX456" i="1"/>
  <c r="BX455" i="1"/>
  <c r="BX454" i="1"/>
  <c r="BX453" i="1"/>
  <c r="BX452" i="1"/>
  <c r="BX451" i="1"/>
  <c r="BX450" i="1"/>
  <c r="BX449" i="1"/>
  <c r="CK449" i="1" s="1"/>
  <c r="BX448" i="1"/>
  <c r="CK448" i="1" s="1"/>
  <c r="CL448" i="1" s="1"/>
  <c r="CM448" i="1" s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CK435" i="1" s="1"/>
  <c r="BX434" i="1"/>
  <c r="CK434" i="1" s="1"/>
  <c r="BX433" i="1"/>
  <c r="CK433" i="1" s="1"/>
  <c r="BX432" i="1"/>
  <c r="CK432" i="1" s="1"/>
  <c r="BX431" i="1"/>
  <c r="CK431" i="1" s="1"/>
  <c r="CL431" i="1" s="1"/>
  <c r="CM431" i="1" s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CK393" i="1" s="1"/>
  <c r="BX392" i="1"/>
  <c r="CK392" i="1" s="1"/>
  <c r="BX391" i="1"/>
  <c r="CK391" i="1" s="1"/>
  <c r="BX390" i="1"/>
  <c r="CK390" i="1" s="1"/>
  <c r="CL390" i="1" s="1"/>
  <c r="CM390" i="1" s="1"/>
  <c r="BX389" i="1"/>
  <c r="BX388" i="1"/>
  <c r="BX387" i="1"/>
  <c r="BX386" i="1"/>
  <c r="BX385" i="1"/>
  <c r="BX384" i="1"/>
  <c r="BX383" i="1"/>
  <c r="BX382" i="1"/>
  <c r="BX381" i="1"/>
  <c r="CK381" i="1" s="1"/>
  <c r="BX380" i="1"/>
  <c r="CK380" i="1" s="1"/>
  <c r="CL380" i="1" s="1"/>
  <c r="CM380" i="1" s="1"/>
  <c r="BX379" i="1"/>
  <c r="BX378" i="1"/>
  <c r="BX377" i="1"/>
  <c r="BX376" i="1"/>
  <c r="BX375" i="1"/>
  <c r="BX374" i="1"/>
  <c r="BX373" i="1"/>
  <c r="BX372" i="1"/>
  <c r="BX371" i="1"/>
  <c r="CK371" i="1" s="1"/>
  <c r="BX370" i="1"/>
  <c r="CK370" i="1" s="1"/>
  <c r="BX369" i="1"/>
  <c r="CK369" i="1" s="1"/>
  <c r="BX368" i="1"/>
  <c r="CK368" i="1" s="1"/>
  <c r="CL368" i="1" s="1"/>
  <c r="CM368" i="1" s="1"/>
  <c r="BX367" i="1"/>
  <c r="BX366" i="1"/>
  <c r="BX365" i="1"/>
  <c r="BX364" i="1"/>
  <c r="BX363" i="1"/>
  <c r="BX362" i="1"/>
  <c r="CK362" i="1" s="1"/>
  <c r="CL362" i="1" s="1"/>
  <c r="CM362" i="1" s="1"/>
  <c r="BX361" i="1"/>
  <c r="CK361" i="1" s="1"/>
  <c r="CL361" i="1" s="1"/>
  <c r="CM361" i="1" s="1"/>
  <c r="BX360" i="1"/>
  <c r="CK360" i="1" s="1"/>
  <c r="BX359" i="1"/>
  <c r="BX358" i="1"/>
  <c r="CK358" i="1" s="1"/>
  <c r="BX357" i="1"/>
  <c r="CK357" i="1" s="1"/>
  <c r="BX356" i="1"/>
  <c r="CK356" i="1" s="1"/>
  <c r="CL356" i="1" s="1"/>
  <c r="CM356" i="1" s="1"/>
  <c r="BX355" i="1"/>
  <c r="CK355" i="1" s="1"/>
  <c r="BX354" i="1"/>
  <c r="CK354" i="1" s="1"/>
  <c r="CL354" i="1" s="1"/>
  <c r="CM354" i="1" s="1"/>
  <c r="BX353" i="1"/>
  <c r="CK353" i="1" s="1"/>
  <c r="CL353" i="1" s="1"/>
  <c r="CM353" i="1" s="1"/>
  <c r="BX352" i="1"/>
  <c r="CK352" i="1" s="1"/>
  <c r="BX351" i="1"/>
  <c r="CK351" i="1" s="1"/>
  <c r="CL351" i="1" s="1"/>
  <c r="CM351" i="1" s="1"/>
  <c r="BX350" i="1"/>
  <c r="CK350" i="1" s="1"/>
  <c r="CL350" i="1" s="1"/>
  <c r="CM350" i="1" s="1"/>
  <c r="BX349" i="1"/>
  <c r="BX348" i="1"/>
  <c r="BX347" i="1"/>
  <c r="BX346" i="1"/>
  <c r="CK346" i="1" s="1"/>
  <c r="BX345" i="1"/>
  <c r="CK345" i="1" s="1"/>
  <c r="BX344" i="1"/>
  <c r="CK344" i="1" s="1"/>
  <c r="BX343" i="1"/>
  <c r="CK343" i="1" s="1"/>
  <c r="BX342" i="1"/>
  <c r="CK342" i="1" s="1"/>
  <c r="CL342" i="1" s="1"/>
  <c r="CM342" i="1" s="1"/>
  <c r="BX341" i="1"/>
  <c r="CK341" i="1" s="1"/>
  <c r="BX340" i="1"/>
  <c r="CK340" i="1" s="1"/>
  <c r="BX339" i="1"/>
  <c r="CK339" i="1" s="1"/>
  <c r="BX338" i="1"/>
  <c r="CK338" i="1" s="1"/>
  <c r="BX337" i="1"/>
  <c r="CK337" i="1" s="1"/>
  <c r="BX336" i="1"/>
  <c r="CK336" i="1" s="1"/>
  <c r="BX335" i="1"/>
  <c r="CK335" i="1" s="1"/>
  <c r="BX334" i="1"/>
  <c r="CK334" i="1" s="1"/>
  <c r="CL334" i="1" s="1"/>
  <c r="CM334" i="1" s="1"/>
  <c r="BX333" i="1"/>
  <c r="CK333" i="1" s="1"/>
  <c r="CL333" i="1" s="1"/>
  <c r="CM333" i="1" s="1"/>
  <c r="BX332" i="1"/>
  <c r="BX331" i="1"/>
  <c r="BX330" i="1"/>
  <c r="BX329" i="1"/>
  <c r="BX328" i="1"/>
  <c r="BX327" i="1"/>
  <c r="BX326" i="1"/>
  <c r="BX325" i="1"/>
  <c r="BX324" i="1"/>
  <c r="CK324" i="1" s="1"/>
  <c r="BX323" i="1"/>
  <c r="CK323" i="1" s="1"/>
  <c r="BX322" i="1"/>
  <c r="CK322" i="1" s="1"/>
  <c r="BX321" i="1"/>
  <c r="CK321" i="1" s="1"/>
  <c r="BX320" i="1"/>
  <c r="CJ320" i="1" s="1"/>
  <c r="BX319" i="1"/>
  <c r="BX318" i="1"/>
  <c r="BX317" i="1"/>
  <c r="BX316" i="1"/>
  <c r="BX315" i="1"/>
  <c r="BX314" i="1"/>
  <c r="BX313" i="1"/>
  <c r="BX312" i="1"/>
  <c r="BX311" i="1"/>
  <c r="BX310" i="1"/>
  <c r="BX309" i="1"/>
  <c r="CK309" i="1" s="1"/>
  <c r="BX308" i="1"/>
  <c r="CK308" i="1" s="1"/>
  <c r="CL308" i="1" s="1"/>
  <c r="CM308" i="1" s="1"/>
  <c r="BX307" i="1"/>
  <c r="BX306" i="1"/>
  <c r="BX305" i="1"/>
  <c r="CK305" i="1" s="1"/>
  <c r="CL305" i="1" s="1"/>
  <c r="CM305" i="1" s="1"/>
  <c r="BX304" i="1"/>
  <c r="CK304" i="1" s="1"/>
  <c r="CL304" i="1" s="1"/>
  <c r="CM304" i="1" s="1"/>
  <c r="BX303" i="1"/>
  <c r="CK303" i="1" s="1"/>
  <c r="BX302" i="1"/>
  <c r="CK302" i="1" s="1"/>
  <c r="BX301" i="1"/>
  <c r="CK301" i="1" s="1"/>
  <c r="BX300" i="1"/>
  <c r="CK300" i="1" s="1"/>
  <c r="CL300" i="1" s="1"/>
  <c r="CM300" i="1" s="1"/>
  <c r="BX299" i="1"/>
  <c r="CK299" i="1" s="1"/>
  <c r="BX298" i="1"/>
  <c r="CK298" i="1" s="1"/>
  <c r="CL298" i="1" s="1"/>
  <c r="CM298" i="1" s="1"/>
  <c r="BX297" i="1"/>
  <c r="CK297" i="1" s="1"/>
  <c r="BX296" i="1"/>
  <c r="CK296" i="1" s="1"/>
  <c r="BX295" i="1"/>
  <c r="CK295" i="1" s="1"/>
  <c r="BX294" i="1"/>
  <c r="CK294" i="1" s="1"/>
  <c r="BX293" i="1"/>
  <c r="CK293" i="1" s="1"/>
  <c r="BX292" i="1"/>
  <c r="BX291" i="1"/>
  <c r="BX290" i="1"/>
  <c r="CK290" i="1" s="1"/>
  <c r="BX289" i="1"/>
  <c r="CK289" i="1" s="1"/>
  <c r="BX288" i="1"/>
  <c r="CK288" i="1" s="1"/>
  <c r="BX287" i="1"/>
  <c r="CK287" i="1" s="1"/>
  <c r="CL287" i="1" s="1"/>
  <c r="CM287" i="1" s="1"/>
  <c r="BX286" i="1"/>
  <c r="BX285" i="1"/>
  <c r="CK285" i="1" s="1"/>
  <c r="BX284" i="1"/>
  <c r="CK284" i="1" s="1"/>
  <c r="BX283" i="1"/>
  <c r="CK283" i="1" s="1"/>
  <c r="CL283" i="1" s="1"/>
  <c r="CM283" i="1" s="1"/>
  <c r="BX282" i="1"/>
  <c r="CK282" i="1" s="1"/>
  <c r="BX281" i="1"/>
  <c r="CK281" i="1" s="1"/>
  <c r="BX280" i="1"/>
  <c r="BX279" i="1"/>
  <c r="CK279" i="1" s="1"/>
  <c r="CL279" i="1" s="1"/>
  <c r="CM279" i="1" s="1"/>
  <c r="BX278" i="1"/>
  <c r="CK278" i="1" s="1"/>
  <c r="CL278" i="1" s="1"/>
  <c r="CM278" i="1" s="1"/>
  <c r="BX277" i="1"/>
  <c r="CK277" i="1" s="1"/>
  <c r="BX276" i="1"/>
  <c r="CK276" i="1" s="1"/>
  <c r="BX275" i="1"/>
  <c r="CK275" i="1" s="1"/>
  <c r="BX274" i="1"/>
  <c r="CK274" i="1" s="1"/>
  <c r="CL274" i="1" s="1"/>
  <c r="CM274" i="1" s="1"/>
  <c r="BX273" i="1"/>
  <c r="CK273" i="1" s="1"/>
  <c r="BX272" i="1"/>
  <c r="CK272" i="1" s="1"/>
  <c r="CL272" i="1" s="1"/>
  <c r="CM272" i="1" s="1"/>
  <c r="BX271" i="1"/>
  <c r="CK271" i="1" s="1"/>
  <c r="BX270" i="1"/>
  <c r="CK270" i="1" s="1"/>
  <c r="CL270" i="1" s="1"/>
  <c r="CM270" i="1" s="1"/>
  <c r="BX269" i="1"/>
  <c r="CK269" i="1" s="1"/>
  <c r="BX268" i="1"/>
  <c r="BX267" i="1"/>
  <c r="CK267" i="1" s="1"/>
  <c r="CL267" i="1" s="1"/>
  <c r="CM267" i="1" s="1"/>
  <c r="BX266" i="1"/>
  <c r="CK266" i="1" s="1"/>
  <c r="BX265" i="1"/>
  <c r="CK265" i="1" s="1"/>
  <c r="BX264" i="1"/>
  <c r="CK264" i="1" s="1"/>
  <c r="CL264" i="1" s="1"/>
  <c r="CM264" i="1" s="1"/>
  <c r="BX263" i="1"/>
  <c r="CK263" i="1" s="1"/>
  <c r="BX262" i="1"/>
  <c r="CK262" i="1" s="1"/>
  <c r="BX261" i="1"/>
  <c r="CK261" i="1" s="1"/>
  <c r="BX260" i="1"/>
  <c r="CK260" i="1" s="1"/>
  <c r="CL260" i="1" s="1"/>
  <c r="CM260" i="1" s="1"/>
  <c r="BX259" i="1"/>
  <c r="CK259" i="1" s="1"/>
  <c r="BX258" i="1"/>
  <c r="CK258" i="1" s="1"/>
  <c r="BX257" i="1"/>
  <c r="CK257" i="1" s="1"/>
  <c r="BX256" i="1"/>
  <c r="CK256" i="1" s="1"/>
  <c r="CL256" i="1" s="1"/>
  <c r="CM256" i="1" s="1"/>
  <c r="BX255" i="1"/>
  <c r="CK255" i="1" s="1"/>
  <c r="BX254" i="1"/>
  <c r="CK254" i="1" s="1"/>
  <c r="BX253" i="1"/>
  <c r="CK253" i="1" s="1"/>
  <c r="CL253" i="1" s="1"/>
  <c r="CM253" i="1" s="1"/>
  <c r="BX252" i="1"/>
  <c r="CK252" i="1" s="1"/>
  <c r="BX251" i="1"/>
  <c r="CK251" i="1" s="1"/>
  <c r="CL251" i="1" s="1"/>
  <c r="CM251" i="1" s="1"/>
  <c r="BX250" i="1"/>
  <c r="CK250" i="1" s="1"/>
  <c r="CL250" i="1" s="1"/>
  <c r="CM250" i="1" s="1"/>
  <c r="BX249" i="1"/>
  <c r="CK249" i="1" s="1"/>
  <c r="CL249" i="1" s="1"/>
  <c r="CM249" i="1" s="1"/>
  <c r="BX248" i="1"/>
  <c r="CK248" i="1" s="1"/>
  <c r="BX247" i="1"/>
  <c r="CK247" i="1" s="1"/>
  <c r="CL247" i="1" s="1"/>
  <c r="CM247" i="1" s="1"/>
  <c r="BX246" i="1"/>
  <c r="CK246" i="1" s="1"/>
  <c r="CL246" i="1" s="1"/>
  <c r="CM246" i="1" s="1"/>
  <c r="BX245" i="1"/>
  <c r="BX244" i="1"/>
  <c r="CK244" i="1" s="1"/>
  <c r="BX243" i="1"/>
  <c r="CK243" i="1" s="1"/>
  <c r="BX242" i="1"/>
  <c r="CK242" i="1" s="1"/>
  <c r="CL242" i="1" s="1"/>
  <c r="CM242" i="1" s="1"/>
  <c r="BX241" i="1"/>
  <c r="CK241" i="1" s="1"/>
  <c r="BX240" i="1"/>
  <c r="BX239" i="1"/>
  <c r="CK239" i="1" s="1"/>
  <c r="BX238" i="1"/>
  <c r="CK238" i="1" s="1"/>
  <c r="BX237" i="1"/>
  <c r="CK237" i="1" s="1"/>
  <c r="CL237" i="1" s="1"/>
  <c r="CM237" i="1" s="1"/>
  <c r="BX236" i="1"/>
  <c r="CK236" i="1" s="1"/>
  <c r="CL236" i="1" s="1"/>
  <c r="CM236" i="1" s="1"/>
  <c r="BX235" i="1"/>
  <c r="BX234" i="1"/>
  <c r="BX233" i="1"/>
  <c r="CK233" i="1" s="1"/>
  <c r="BX232" i="1"/>
  <c r="BX231" i="1"/>
  <c r="CK231" i="1" s="1"/>
  <c r="CL231" i="1" s="1"/>
  <c r="CM231" i="1" s="1"/>
  <c r="BX230" i="1"/>
  <c r="BX229" i="1"/>
  <c r="CK229" i="1" s="1"/>
  <c r="BX228" i="1"/>
  <c r="BX227" i="1"/>
  <c r="CK227" i="1" s="1"/>
  <c r="BX226" i="1"/>
  <c r="CK226" i="1" s="1"/>
  <c r="CL226" i="1" s="1"/>
  <c r="CM226" i="1" s="1"/>
  <c r="BX225" i="1"/>
  <c r="BX224" i="1"/>
  <c r="CJ224" i="1" s="1"/>
  <c r="BX223" i="1"/>
  <c r="BX222" i="1"/>
  <c r="CK222" i="1" s="1"/>
  <c r="BX221" i="1"/>
  <c r="CK221" i="1" s="1"/>
  <c r="BX220" i="1"/>
  <c r="CK220" i="1" s="1"/>
  <c r="BX219" i="1"/>
  <c r="CK219" i="1" s="1"/>
  <c r="BX218" i="1"/>
  <c r="CK218" i="1" s="1"/>
  <c r="BX217" i="1"/>
  <c r="CK217" i="1" s="1"/>
  <c r="BX216" i="1"/>
  <c r="CK216" i="1" s="1"/>
  <c r="BX215" i="1"/>
  <c r="CK215" i="1" s="1"/>
  <c r="BX214" i="1"/>
  <c r="CK214" i="1" s="1"/>
  <c r="BX213" i="1"/>
  <c r="CK213" i="1" s="1"/>
  <c r="CL213" i="1" s="1"/>
  <c r="CM213" i="1" s="1"/>
  <c r="BX212" i="1"/>
  <c r="CK212" i="1" s="1"/>
  <c r="BX211" i="1"/>
  <c r="CK211" i="1" s="1"/>
  <c r="BX210" i="1"/>
  <c r="CK210" i="1" s="1"/>
  <c r="BX209" i="1"/>
  <c r="CK209" i="1" s="1"/>
  <c r="BX208" i="1"/>
  <c r="BX207" i="1"/>
  <c r="CK207" i="1" s="1"/>
  <c r="BX206" i="1"/>
  <c r="CK206" i="1" s="1"/>
  <c r="CL206" i="1" s="1"/>
  <c r="CM206" i="1" s="1"/>
  <c r="BX205" i="1"/>
  <c r="CK205" i="1" s="1"/>
  <c r="CL205" i="1" s="1"/>
  <c r="CM205" i="1" s="1"/>
  <c r="BX204" i="1"/>
  <c r="CK204" i="1" s="1"/>
  <c r="BX203" i="1"/>
  <c r="CK203" i="1" s="1"/>
  <c r="BX202" i="1"/>
  <c r="CK202" i="1" s="1"/>
  <c r="BX201" i="1"/>
  <c r="CK201" i="1" s="1"/>
  <c r="BX200" i="1"/>
  <c r="CK200" i="1" s="1"/>
  <c r="BX199" i="1"/>
  <c r="CK199" i="1" s="1"/>
  <c r="BX198" i="1"/>
  <c r="CK198" i="1" s="1"/>
  <c r="CL198" i="1" s="1"/>
  <c r="CM198" i="1" s="1"/>
  <c r="BX197" i="1"/>
  <c r="CK197" i="1" s="1"/>
  <c r="BX196" i="1"/>
  <c r="CK196" i="1" s="1"/>
  <c r="BX195" i="1"/>
  <c r="CK195" i="1" s="1"/>
  <c r="BX194" i="1"/>
  <c r="CK194" i="1" s="1"/>
  <c r="CL194" i="1" s="1"/>
  <c r="CM194" i="1" s="1"/>
  <c r="BX193" i="1"/>
  <c r="CK193" i="1" s="1"/>
  <c r="BX192" i="1"/>
  <c r="BX191" i="1"/>
  <c r="CK191" i="1" s="1"/>
  <c r="BX190" i="1"/>
  <c r="CK190" i="1" s="1"/>
  <c r="BX189" i="1"/>
  <c r="CK189" i="1" s="1"/>
  <c r="BX188" i="1"/>
  <c r="CK188" i="1" s="1"/>
  <c r="BX187" i="1"/>
  <c r="CK187" i="1" s="1"/>
  <c r="BX186" i="1"/>
  <c r="CK186" i="1" s="1"/>
  <c r="BX185" i="1"/>
  <c r="CK185" i="1" s="1"/>
  <c r="BX184" i="1"/>
  <c r="CK184" i="1" s="1"/>
  <c r="CL184" i="1" s="1"/>
  <c r="CM184" i="1" s="1"/>
  <c r="BX183" i="1"/>
  <c r="CK183" i="1" s="1"/>
  <c r="BX182" i="1"/>
  <c r="CK182" i="1" s="1"/>
  <c r="BX181" i="1"/>
  <c r="CK181" i="1" s="1"/>
  <c r="BX180" i="1"/>
  <c r="CK180" i="1" s="1"/>
  <c r="CL180" i="1" s="1"/>
  <c r="CM180" i="1" s="1"/>
  <c r="BX179" i="1"/>
  <c r="BX178" i="1"/>
  <c r="CK178" i="1" s="1"/>
  <c r="BX177" i="1"/>
  <c r="CK177" i="1" s="1"/>
  <c r="CL177" i="1" s="1"/>
  <c r="CM177" i="1" s="1"/>
  <c r="BX176" i="1"/>
  <c r="BX175" i="1"/>
  <c r="CK175" i="1" s="1"/>
  <c r="BX174" i="1"/>
  <c r="CK174" i="1" s="1"/>
  <c r="BX173" i="1"/>
  <c r="CK173" i="1" s="1"/>
  <c r="BX172" i="1"/>
  <c r="CK172" i="1" s="1"/>
  <c r="CL172" i="1" s="1"/>
  <c r="CM172" i="1" s="1"/>
  <c r="BX171" i="1"/>
  <c r="CK171" i="1" s="1"/>
  <c r="CL171" i="1" s="1"/>
  <c r="CM171" i="1" s="1"/>
  <c r="BX170" i="1"/>
  <c r="CK170" i="1" s="1"/>
  <c r="CL170" i="1" s="1"/>
  <c r="CM170" i="1" s="1"/>
  <c r="BX169" i="1"/>
  <c r="CK169" i="1" s="1"/>
  <c r="CL169" i="1" s="1"/>
  <c r="CM169" i="1" s="1"/>
  <c r="BX168" i="1"/>
  <c r="CK168" i="1" s="1"/>
  <c r="BX167" i="1"/>
  <c r="CF491" i="2"/>
  <c r="CF490" i="2"/>
  <c r="CF489" i="2"/>
  <c r="CF488" i="2"/>
  <c r="CF487" i="2"/>
  <c r="CF486" i="2"/>
  <c r="CF485" i="2"/>
  <c r="CF484" i="2"/>
  <c r="CF483" i="2"/>
  <c r="CF482" i="2"/>
  <c r="CF481" i="2"/>
  <c r="CF480" i="2"/>
  <c r="CF479" i="2"/>
  <c r="CF478" i="2"/>
  <c r="CF477" i="2"/>
  <c r="CF476" i="2"/>
  <c r="CF475" i="2"/>
  <c r="CF474" i="2"/>
  <c r="CF473" i="2"/>
  <c r="CF472" i="2"/>
  <c r="CF471" i="2"/>
  <c r="CF470" i="2"/>
  <c r="CF469" i="2"/>
  <c r="CF468" i="2"/>
  <c r="CF467" i="2"/>
  <c r="CF466" i="2"/>
  <c r="CF465" i="2"/>
  <c r="CF464" i="2"/>
  <c r="CF463" i="2"/>
  <c r="CF462" i="2"/>
  <c r="CF461" i="2"/>
  <c r="CF460" i="2"/>
  <c r="CF459" i="2"/>
  <c r="CF458" i="2"/>
  <c r="CF457" i="2"/>
  <c r="CF456" i="2"/>
  <c r="CF455" i="2"/>
  <c r="CF454" i="2"/>
  <c r="CF453" i="2"/>
  <c r="CF452" i="2"/>
  <c r="CF451" i="2"/>
  <c r="CF450" i="2"/>
  <c r="CF449" i="2"/>
  <c r="CF448" i="2"/>
  <c r="CF447" i="2"/>
  <c r="CF446" i="2"/>
  <c r="CF445" i="2"/>
  <c r="CF444" i="2"/>
  <c r="CF443" i="2"/>
  <c r="CF442" i="2"/>
  <c r="CF441" i="2"/>
  <c r="CF440" i="2"/>
  <c r="CF439" i="2"/>
  <c r="CF438" i="2"/>
  <c r="CF437" i="2"/>
  <c r="CF436" i="2"/>
  <c r="CF435" i="2"/>
  <c r="CF434" i="2"/>
  <c r="CF433" i="2"/>
  <c r="CF432" i="2"/>
  <c r="CF431" i="2"/>
  <c r="CF430" i="2"/>
  <c r="CF429" i="2"/>
  <c r="CF428" i="2"/>
  <c r="CF427" i="2"/>
  <c r="CF426" i="2"/>
  <c r="CF425" i="2"/>
  <c r="CF424" i="2"/>
  <c r="CF423" i="2"/>
  <c r="CF422" i="2"/>
  <c r="CF421" i="2"/>
  <c r="CF420" i="2"/>
  <c r="CF419" i="2"/>
  <c r="CF418" i="2"/>
  <c r="CF417" i="2"/>
  <c r="CF416" i="2"/>
  <c r="CF415" i="2"/>
  <c r="CF414" i="2"/>
  <c r="CF413" i="2"/>
  <c r="CF412" i="2"/>
  <c r="CF411" i="2"/>
  <c r="CF410" i="2"/>
  <c r="CF409" i="2"/>
  <c r="CF408" i="2"/>
  <c r="CF407" i="2"/>
  <c r="CF406" i="2"/>
  <c r="CF405" i="2"/>
  <c r="CF404" i="2"/>
  <c r="CF403" i="2"/>
  <c r="CF402" i="2"/>
  <c r="CF401" i="2"/>
  <c r="CF400" i="2"/>
  <c r="CF399" i="2"/>
  <c r="CF398" i="2"/>
  <c r="CF397" i="2"/>
  <c r="CF396" i="2"/>
  <c r="CF395" i="2"/>
  <c r="CF394" i="2"/>
  <c r="CF393" i="2"/>
  <c r="CF392" i="2"/>
  <c r="CF391" i="2"/>
  <c r="CF390" i="2"/>
  <c r="CF389" i="2"/>
  <c r="CF388" i="2"/>
  <c r="CF387" i="2"/>
  <c r="CF386" i="2"/>
  <c r="CF385" i="2"/>
  <c r="CF384" i="2"/>
  <c r="CF383" i="2"/>
  <c r="CF382" i="2"/>
  <c r="CF381" i="2"/>
  <c r="CF380" i="2"/>
  <c r="CF379" i="2"/>
  <c r="CF378" i="2"/>
  <c r="CF377" i="2"/>
  <c r="CF376" i="2"/>
  <c r="CF375" i="2"/>
  <c r="CF374" i="2"/>
  <c r="CF373" i="2"/>
  <c r="CF372" i="2"/>
  <c r="CF371" i="2"/>
  <c r="CF370" i="2"/>
  <c r="CF369" i="2"/>
  <c r="CF368" i="2"/>
  <c r="CF367" i="2"/>
  <c r="CF366" i="2"/>
  <c r="CF365" i="2"/>
  <c r="CF364" i="2"/>
  <c r="CF363" i="2"/>
  <c r="CF362" i="2"/>
  <c r="CF361" i="2"/>
  <c r="CF360" i="2"/>
  <c r="CF359" i="2"/>
  <c r="CF358" i="2"/>
  <c r="CF357" i="2"/>
  <c r="CF356" i="2"/>
  <c r="CF355" i="2"/>
  <c r="CF354" i="2"/>
  <c r="CF353" i="2"/>
  <c r="CF352" i="2"/>
  <c r="CF351" i="2"/>
  <c r="CF350" i="2"/>
  <c r="CF349" i="2"/>
  <c r="CF348" i="2"/>
  <c r="CF347" i="2"/>
  <c r="CF346" i="2"/>
  <c r="CF345" i="2"/>
  <c r="CF344" i="2"/>
  <c r="CF343" i="2"/>
  <c r="CF342" i="2"/>
  <c r="CF341" i="2"/>
  <c r="CF340" i="2"/>
  <c r="CF339" i="2"/>
  <c r="CF338" i="2"/>
  <c r="CF337" i="2"/>
  <c r="CF336" i="2"/>
  <c r="CF335" i="2"/>
  <c r="CF334" i="2"/>
  <c r="CF333" i="2"/>
  <c r="CF332" i="2"/>
  <c r="CF331" i="2"/>
  <c r="CF330" i="2"/>
  <c r="CF329" i="2"/>
  <c r="CF328" i="2"/>
  <c r="CF327" i="2"/>
  <c r="CF326" i="2"/>
  <c r="CF325" i="2"/>
  <c r="CF324" i="2"/>
  <c r="CF323" i="2"/>
  <c r="CF322" i="2"/>
  <c r="CF321" i="2"/>
  <c r="CF320" i="2"/>
  <c r="CF319" i="2"/>
  <c r="CF318" i="2"/>
  <c r="CF317" i="2"/>
  <c r="CF316" i="2"/>
  <c r="CF315" i="2"/>
  <c r="CF314" i="2"/>
  <c r="CF313" i="2"/>
  <c r="CF312" i="2"/>
  <c r="CF311" i="2"/>
  <c r="CF310" i="2"/>
  <c r="CF309" i="2"/>
  <c r="CF308" i="2"/>
  <c r="CF307" i="2"/>
  <c r="CF306" i="2"/>
  <c r="CF305" i="2"/>
  <c r="CF304" i="2"/>
  <c r="CF303" i="2"/>
  <c r="CF302" i="2"/>
  <c r="CF301" i="2"/>
  <c r="CF300" i="2"/>
  <c r="CF299" i="2"/>
  <c r="CF298" i="2"/>
  <c r="CF297" i="2"/>
  <c r="CF296" i="2"/>
  <c r="CF295" i="2"/>
  <c r="CF294" i="2"/>
  <c r="CF293" i="2"/>
  <c r="CF292" i="2"/>
  <c r="CF291" i="2"/>
  <c r="CF290" i="2"/>
  <c r="CF289" i="2"/>
  <c r="CF288" i="2"/>
  <c r="CF287" i="2"/>
  <c r="CF286" i="2"/>
  <c r="CF285" i="2"/>
  <c r="CF284" i="2"/>
  <c r="CF283" i="2"/>
  <c r="CF282" i="2"/>
  <c r="CF281" i="2"/>
  <c r="CF280" i="2"/>
  <c r="CF279" i="2"/>
  <c r="CF278" i="2"/>
  <c r="CF277" i="2"/>
  <c r="CF276" i="2"/>
  <c r="CF275" i="2"/>
  <c r="CF274" i="2"/>
  <c r="CF273" i="2"/>
  <c r="CF272" i="2"/>
  <c r="CF271" i="2"/>
  <c r="CF270" i="2"/>
  <c r="CF269" i="2"/>
  <c r="CF268" i="2"/>
  <c r="CF267" i="2"/>
  <c r="CF266" i="2"/>
  <c r="CF265" i="2"/>
  <c r="CF264" i="2"/>
  <c r="CF263" i="2"/>
  <c r="CF262" i="2"/>
  <c r="CF261" i="2"/>
  <c r="CF260" i="2"/>
  <c r="CF259" i="2"/>
  <c r="CF258" i="2"/>
  <c r="CF257" i="2"/>
  <c r="CF256" i="2"/>
  <c r="CF255" i="2"/>
  <c r="CF254" i="2"/>
  <c r="CF253" i="2"/>
  <c r="CF252" i="2"/>
  <c r="CF251" i="2"/>
  <c r="CF250" i="2"/>
  <c r="CF249" i="2"/>
  <c r="CF248" i="2"/>
  <c r="CF247" i="2"/>
  <c r="CF246" i="2"/>
  <c r="CF245" i="2"/>
  <c r="CF244" i="2"/>
  <c r="CF243" i="2"/>
  <c r="CF242" i="2"/>
  <c r="CF241" i="2"/>
  <c r="CF240" i="2"/>
  <c r="CF239" i="2"/>
  <c r="CF238" i="2"/>
  <c r="CF237" i="2"/>
  <c r="CF236" i="2"/>
  <c r="CF235" i="2"/>
  <c r="CF234" i="2"/>
  <c r="CF233" i="2"/>
  <c r="CF232" i="2"/>
  <c r="CF231" i="2"/>
  <c r="CF230" i="2"/>
  <c r="CF229" i="2"/>
  <c r="CF228" i="2"/>
  <c r="CF227" i="2"/>
  <c r="CF226" i="2"/>
  <c r="CF225" i="2"/>
  <c r="CF224" i="2"/>
  <c r="CF223" i="2"/>
  <c r="CF222" i="2"/>
  <c r="CF221" i="2"/>
  <c r="CF220" i="2"/>
  <c r="CF219" i="2"/>
  <c r="CF218" i="2"/>
  <c r="CF217" i="2"/>
  <c r="CF216" i="2"/>
  <c r="CF215" i="2"/>
  <c r="CF214" i="2"/>
  <c r="CF213" i="2"/>
  <c r="CF212" i="2"/>
  <c r="CF211" i="2"/>
  <c r="CF210" i="2"/>
  <c r="CF209" i="2"/>
  <c r="CF208" i="2"/>
  <c r="CF207" i="2"/>
  <c r="CF206" i="2"/>
  <c r="CF205" i="2"/>
  <c r="CF204" i="2"/>
  <c r="CF203" i="2"/>
  <c r="CF202" i="2"/>
  <c r="CF201" i="2"/>
  <c r="CF200" i="2"/>
  <c r="CF199" i="2"/>
  <c r="CF198" i="2"/>
  <c r="CF197" i="2"/>
  <c r="CF196" i="2"/>
  <c r="CF195" i="2"/>
  <c r="CF194" i="2"/>
  <c r="CF193" i="2"/>
  <c r="CF192" i="2"/>
  <c r="CF191" i="2"/>
  <c r="CF190" i="2"/>
  <c r="CF189" i="2"/>
  <c r="CF188" i="2"/>
  <c r="CF187" i="2"/>
  <c r="CF186" i="2"/>
  <c r="CF185" i="2"/>
  <c r="CF184" i="2"/>
  <c r="CF183" i="2"/>
  <c r="CF182" i="2"/>
  <c r="CF181" i="2"/>
  <c r="CF180" i="2"/>
  <c r="CF179" i="2"/>
  <c r="CF178" i="2"/>
  <c r="CF177" i="2"/>
  <c r="CF176" i="2"/>
  <c r="CF175" i="2"/>
  <c r="CF174" i="2"/>
  <c r="CF173" i="2"/>
  <c r="CF172" i="2"/>
  <c r="CF171" i="2"/>
  <c r="CF170" i="2"/>
  <c r="CF169" i="2"/>
  <c r="CF168" i="2"/>
  <c r="CF167" i="2"/>
  <c r="CF166" i="2"/>
  <c r="CF165" i="2"/>
  <c r="CF164" i="2"/>
  <c r="CF163" i="2"/>
  <c r="CF162" i="2"/>
  <c r="CF161" i="2"/>
  <c r="CF160" i="2"/>
  <c r="CF159" i="2"/>
  <c r="CF158" i="2"/>
  <c r="CF157" i="2"/>
  <c r="CF156" i="2"/>
  <c r="CF155" i="2"/>
  <c r="CF154" i="2"/>
  <c r="CF153" i="2"/>
  <c r="CF152" i="2"/>
  <c r="CF151" i="2"/>
  <c r="CF150" i="2"/>
  <c r="CF149" i="2"/>
  <c r="CF148" i="2"/>
  <c r="CF147" i="2"/>
  <c r="CF146" i="2"/>
  <c r="CF145" i="2"/>
  <c r="CF144" i="2"/>
  <c r="CF143" i="2"/>
  <c r="CF142" i="2"/>
  <c r="CF141" i="2"/>
  <c r="CF140" i="2"/>
  <c r="CF139" i="2"/>
  <c r="CF138" i="2"/>
  <c r="CF137" i="2"/>
  <c r="CF136" i="2"/>
  <c r="CF135" i="2"/>
  <c r="CF134" i="2"/>
  <c r="CF133" i="2"/>
  <c r="CF132" i="2"/>
  <c r="CF131" i="2"/>
  <c r="CF130" i="2"/>
  <c r="CF129" i="2"/>
  <c r="CF128" i="2"/>
  <c r="CF127" i="2"/>
  <c r="CF126" i="2"/>
  <c r="CF125" i="2"/>
  <c r="CF124" i="2"/>
  <c r="CF123" i="2"/>
  <c r="CF122" i="2"/>
  <c r="CF121" i="2"/>
  <c r="CF120" i="2"/>
  <c r="CF119" i="2"/>
  <c r="CF118" i="2"/>
  <c r="CF117" i="2"/>
  <c r="CF116" i="2"/>
  <c r="CF115" i="2"/>
  <c r="CF114" i="2"/>
  <c r="CF113" i="2"/>
  <c r="CF112" i="2"/>
  <c r="CF111" i="2"/>
  <c r="CF110" i="2"/>
  <c r="CF109" i="2"/>
  <c r="CF108" i="2"/>
  <c r="CF107" i="2"/>
  <c r="CF106" i="2"/>
  <c r="CF105" i="2"/>
  <c r="CF104" i="2"/>
  <c r="CF103" i="2"/>
  <c r="CF102" i="2"/>
  <c r="CF101" i="2"/>
  <c r="CF100" i="2"/>
  <c r="CF99" i="2"/>
  <c r="CF98" i="2"/>
  <c r="CF97" i="2"/>
  <c r="CF96" i="2"/>
  <c r="CF95" i="2"/>
  <c r="CF94" i="2"/>
  <c r="CF93" i="2"/>
  <c r="CF92" i="2"/>
  <c r="CF91" i="2"/>
  <c r="CF90" i="2"/>
  <c r="CF89" i="2"/>
  <c r="CF88" i="2"/>
  <c r="CF87" i="2"/>
  <c r="CF86" i="2"/>
  <c r="CF85" i="2"/>
  <c r="CF84" i="2"/>
  <c r="CF83" i="2"/>
  <c r="CF82" i="2"/>
  <c r="CF81" i="2"/>
  <c r="CF80" i="2"/>
  <c r="CF79" i="2"/>
  <c r="CF78" i="2"/>
  <c r="CF77" i="2"/>
  <c r="CF76" i="2"/>
  <c r="CF75" i="2"/>
  <c r="CF74" i="2"/>
  <c r="CF73" i="2"/>
  <c r="CF72" i="2"/>
  <c r="CF71" i="2"/>
  <c r="CF70" i="2"/>
  <c r="CF69" i="2"/>
  <c r="CF68" i="2"/>
  <c r="CF67" i="2"/>
  <c r="CF66" i="2"/>
  <c r="CF65" i="2"/>
  <c r="CF64" i="2"/>
  <c r="CF63" i="2"/>
  <c r="CF62" i="2"/>
  <c r="CF61" i="2"/>
  <c r="CF60" i="2"/>
  <c r="CF59" i="2"/>
  <c r="CF58" i="2"/>
  <c r="CF57" i="2"/>
  <c r="CF56" i="2"/>
  <c r="CF55" i="2"/>
  <c r="CF54" i="2"/>
  <c r="CF53" i="2"/>
  <c r="CF52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3" i="2"/>
  <c r="CF32" i="2"/>
  <c r="CF3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L227" i="1" l="1"/>
  <c r="CM227" i="1" s="1"/>
  <c r="CL243" i="1"/>
  <c r="CM243" i="1" s="1"/>
  <c r="CL232" i="1"/>
  <c r="CM232" i="1" s="1"/>
  <c r="CL321" i="1"/>
  <c r="CM321" i="1" s="1"/>
  <c r="CL359" i="1"/>
  <c r="CM359" i="1" s="1"/>
  <c r="CL290" i="1"/>
  <c r="CM290" i="1" s="1"/>
  <c r="CL346" i="1"/>
  <c r="CM346" i="1" s="1"/>
  <c r="CL220" i="1"/>
  <c r="CM220" i="1" s="1"/>
  <c r="CJ447" i="1"/>
  <c r="CG308" i="1"/>
  <c r="CH308" i="1" s="1"/>
  <c r="CJ332" i="1"/>
  <c r="CJ404" i="1"/>
  <c r="CJ428" i="1"/>
  <c r="CJ444" i="1"/>
  <c r="CJ302" i="1"/>
  <c r="CJ467" i="1"/>
  <c r="CK467" i="1"/>
  <c r="CJ196" i="1"/>
  <c r="CJ204" i="1"/>
  <c r="CJ212" i="1"/>
  <c r="CJ220" i="1"/>
  <c r="CJ228" i="1"/>
  <c r="CJ284" i="1"/>
  <c r="CJ268" i="1"/>
  <c r="CK268" i="1"/>
  <c r="CJ292" i="1"/>
  <c r="CK292" i="1"/>
  <c r="CL292" i="1" s="1"/>
  <c r="CM292" i="1" s="1"/>
  <c r="CJ348" i="1"/>
  <c r="CK348" i="1"/>
  <c r="CL348" i="1" s="1"/>
  <c r="CM348" i="1" s="1"/>
  <c r="CJ436" i="1"/>
  <c r="CK436" i="1"/>
  <c r="CJ308" i="1"/>
  <c r="CJ356" i="1"/>
  <c r="CJ372" i="1"/>
  <c r="CJ388" i="1"/>
  <c r="CJ309" i="1"/>
  <c r="CJ333" i="1"/>
  <c r="CJ365" i="1"/>
  <c r="CJ397" i="1"/>
  <c r="CJ286" i="1"/>
  <c r="CK286" i="1"/>
  <c r="CJ334" i="1"/>
  <c r="CJ366" i="1"/>
  <c r="CK167" i="1"/>
  <c r="CL167" i="1" s="1"/>
  <c r="CM167" i="1" s="1"/>
  <c r="CF517" i="1"/>
  <c r="CJ463" i="1"/>
  <c r="CK463" i="1"/>
  <c r="CJ479" i="1"/>
  <c r="CK479" i="1"/>
  <c r="CJ495" i="1"/>
  <c r="CK495" i="1"/>
  <c r="CL495" i="1" s="1"/>
  <c r="CM495" i="1" s="1"/>
  <c r="CJ288" i="1"/>
  <c r="CJ296" i="1"/>
  <c r="CJ303" i="1"/>
  <c r="CJ327" i="1"/>
  <c r="CJ176" i="1"/>
  <c r="CK176" i="1"/>
  <c r="CL176" i="1" s="1"/>
  <c r="CM176" i="1" s="1"/>
  <c r="CJ192" i="1"/>
  <c r="CK192" i="1"/>
  <c r="CJ208" i="1"/>
  <c r="CK208" i="1"/>
  <c r="CJ240" i="1"/>
  <c r="CK240" i="1"/>
  <c r="CL240" i="1" s="1"/>
  <c r="CM240" i="1" s="1"/>
  <c r="CJ280" i="1"/>
  <c r="CK280" i="1"/>
  <c r="CJ352" i="1"/>
  <c r="CJ384" i="1"/>
  <c r="CJ416" i="1"/>
  <c r="CJ480" i="1"/>
  <c r="CJ172" i="1"/>
  <c r="CJ180" i="1"/>
  <c r="CJ417" i="1"/>
  <c r="CJ449" i="1"/>
  <c r="CJ297" i="1"/>
  <c r="CJ451" i="1"/>
  <c r="CJ364" i="1"/>
  <c r="CJ380" i="1"/>
  <c r="CJ396" i="1"/>
  <c r="CJ412" i="1"/>
  <c r="CJ190" i="1"/>
  <c r="CJ197" i="1"/>
  <c r="CJ236" i="1"/>
  <c r="CJ244" i="1"/>
  <c r="CJ252" i="1"/>
  <c r="CJ260" i="1"/>
  <c r="CJ276" i="1"/>
  <c r="CJ312" i="1"/>
  <c r="CJ328" i="1"/>
  <c r="CJ336" i="1"/>
  <c r="CJ344" i="1"/>
  <c r="CJ359" i="1"/>
  <c r="CJ398" i="1"/>
  <c r="CJ420" i="1"/>
  <c r="CJ459" i="1"/>
  <c r="CJ475" i="1"/>
  <c r="CJ483" i="1"/>
  <c r="CJ491" i="1"/>
  <c r="CJ191" i="1"/>
  <c r="CJ222" i="1"/>
  <c r="CJ229" i="1"/>
  <c r="CJ321" i="1"/>
  <c r="CJ360" i="1"/>
  <c r="CJ368" i="1"/>
  <c r="CJ376" i="1"/>
  <c r="CJ391" i="1"/>
  <c r="CJ241" i="1"/>
  <c r="CJ168" i="1"/>
  <c r="CJ223" i="1"/>
  <c r="CJ254" i="1"/>
  <c r="CJ270" i="1"/>
  <c r="CJ278" i="1"/>
  <c r="CJ285" i="1"/>
  <c r="CJ300" i="1"/>
  <c r="CJ322" i="1"/>
  <c r="CJ353" i="1"/>
  <c r="CJ392" i="1"/>
  <c r="CJ400" i="1"/>
  <c r="CJ430" i="1"/>
  <c r="CJ177" i="1"/>
  <c r="CJ200" i="1"/>
  <c r="CJ216" i="1"/>
  <c r="CJ279" i="1"/>
  <c r="CJ385" i="1"/>
  <c r="CJ408" i="1"/>
  <c r="CJ423" i="1"/>
  <c r="CJ462" i="1"/>
  <c r="CJ304" i="1"/>
  <c r="CJ209" i="1"/>
  <c r="CJ232" i="1"/>
  <c r="CJ248" i="1"/>
  <c r="CJ256" i="1"/>
  <c r="CJ264" i="1"/>
  <c r="CJ272" i="1"/>
  <c r="CJ316" i="1"/>
  <c r="CJ324" i="1"/>
  <c r="CJ340" i="1"/>
  <c r="CJ424" i="1"/>
  <c r="CJ432" i="1"/>
  <c r="CJ440" i="1"/>
  <c r="CJ448" i="1"/>
  <c r="CJ471" i="1"/>
  <c r="CJ487" i="1"/>
  <c r="CJ170" i="1"/>
  <c r="CJ183" i="1"/>
  <c r="CJ202" i="1"/>
  <c r="CJ215" i="1"/>
  <c r="CJ221" i="1"/>
  <c r="CJ234" i="1"/>
  <c r="CJ247" i="1"/>
  <c r="CJ253" i="1"/>
  <c r="CJ259" i="1"/>
  <c r="CJ265" i="1"/>
  <c r="CJ271" i="1"/>
  <c r="CJ277" i="1"/>
  <c r="CJ289" i="1"/>
  <c r="CJ314" i="1"/>
  <c r="CJ326" i="1"/>
  <c r="CJ339" i="1"/>
  <c r="CJ345" i="1"/>
  <c r="CJ358" i="1"/>
  <c r="CJ371" i="1"/>
  <c r="CJ377" i="1"/>
  <c r="CJ390" i="1"/>
  <c r="CJ403" i="1"/>
  <c r="CJ409" i="1"/>
  <c r="CJ422" i="1"/>
  <c r="CJ435" i="1"/>
  <c r="CJ441" i="1"/>
  <c r="CJ460" i="1"/>
  <c r="CJ473" i="1"/>
  <c r="CJ486" i="1"/>
  <c r="CJ171" i="1"/>
  <c r="CJ203" i="1"/>
  <c r="CJ235" i="1"/>
  <c r="CJ266" i="1"/>
  <c r="CJ290" i="1"/>
  <c r="CJ315" i="1"/>
  <c r="CJ346" i="1"/>
  <c r="CJ378" i="1"/>
  <c r="CJ410" i="1"/>
  <c r="CJ429" i="1"/>
  <c r="CJ442" i="1"/>
  <c r="CJ461" i="1"/>
  <c r="CJ474" i="1"/>
  <c r="CJ493" i="1"/>
  <c r="CJ178" i="1"/>
  <c r="CJ210" i="1"/>
  <c r="CJ242" i="1"/>
  <c r="CJ267" i="1"/>
  <c r="CJ291" i="1"/>
  <c r="CJ379" i="1"/>
  <c r="CJ411" i="1"/>
  <c r="CJ443" i="1"/>
  <c r="CJ468" i="1"/>
  <c r="CJ481" i="1"/>
  <c r="CJ494" i="1"/>
  <c r="CJ179" i="1"/>
  <c r="CJ198" i="1"/>
  <c r="CJ211" i="1"/>
  <c r="CJ217" i="1"/>
  <c r="CJ230" i="1"/>
  <c r="CJ243" i="1"/>
  <c r="CJ249" i="1"/>
  <c r="CJ255" i="1"/>
  <c r="CJ261" i="1"/>
  <c r="CJ273" i="1"/>
  <c r="CJ298" i="1"/>
  <c r="CJ310" i="1"/>
  <c r="CJ335" i="1"/>
  <c r="CJ341" i="1"/>
  <c r="CJ354" i="1"/>
  <c r="CJ367" i="1"/>
  <c r="CJ373" i="1"/>
  <c r="CJ386" i="1"/>
  <c r="CJ399" i="1"/>
  <c r="CJ405" i="1"/>
  <c r="CJ418" i="1"/>
  <c r="CJ431" i="1"/>
  <c r="CJ437" i="1"/>
  <c r="CJ450" i="1"/>
  <c r="CJ469" i="1"/>
  <c r="CJ482" i="1"/>
  <c r="CJ488" i="1"/>
  <c r="CJ167" i="1"/>
  <c r="CJ173" i="1"/>
  <c r="CJ199" i="1"/>
  <c r="CJ205" i="1"/>
  <c r="CJ218" i="1"/>
  <c r="CJ231" i="1"/>
  <c r="CJ237" i="1"/>
  <c r="CJ250" i="1"/>
  <c r="CJ262" i="1"/>
  <c r="CJ274" i="1"/>
  <c r="CJ299" i="1"/>
  <c r="CJ311" i="1"/>
  <c r="CJ317" i="1"/>
  <c r="CJ323" i="1"/>
  <c r="CJ329" i="1"/>
  <c r="CJ342" i="1"/>
  <c r="CJ355" i="1"/>
  <c r="CJ361" i="1"/>
  <c r="CJ374" i="1"/>
  <c r="CJ387" i="1"/>
  <c r="CJ393" i="1"/>
  <c r="CJ406" i="1"/>
  <c r="CJ419" i="1"/>
  <c r="CJ425" i="1"/>
  <c r="CJ438" i="1"/>
  <c r="CJ470" i="1"/>
  <c r="CJ476" i="1"/>
  <c r="CJ489" i="1"/>
  <c r="CJ174" i="1"/>
  <c r="CJ193" i="1"/>
  <c r="CJ206" i="1"/>
  <c r="CJ219" i="1"/>
  <c r="CJ225" i="1"/>
  <c r="CJ238" i="1"/>
  <c r="CJ251" i="1"/>
  <c r="CJ263" i="1"/>
  <c r="CJ269" i="1"/>
  <c r="CJ275" i="1"/>
  <c r="CJ281" i="1"/>
  <c r="CJ287" i="1"/>
  <c r="CJ293" i="1"/>
  <c r="CJ305" i="1"/>
  <c r="CJ318" i="1"/>
  <c r="CJ330" i="1"/>
  <c r="CJ343" i="1"/>
  <c r="CJ349" i="1"/>
  <c r="CJ362" i="1"/>
  <c r="CJ375" i="1"/>
  <c r="CJ381" i="1"/>
  <c r="CJ394" i="1"/>
  <c r="CJ407" i="1"/>
  <c r="CJ413" i="1"/>
  <c r="CJ426" i="1"/>
  <c r="CJ439" i="1"/>
  <c r="CJ445" i="1"/>
  <c r="CJ458" i="1"/>
  <c r="CJ464" i="1"/>
  <c r="CJ477" i="1"/>
  <c r="CJ490" i="1"/>
  <c r="CJ175" i="1"/>
  <c r="CJ181" i="1"/>
  <c r="CJ194" i="1"/>
  <c r="CJ207" i="1"/>
  <c r="CJ213" i="1"/>
  <c r="CJ226" i="1"/>
  <c r="CJ239" i="1"/>
  <c r="CJ245" i="1"/>
  <c r="CJ257" i="1"/>
  <c r="CJ282" i="1"/>
  <c r="CJ294" i="1"/>
  <c r="CJ306" i="1"/>
  <c r="CJ319" i="1"/>
  <c r="CJ331" i="1"/>
  <c r="CJ337" i="1"/>
  <c r="CJ350" i="1"/>
  <c r="CJ363" i="1"/>
  <c r="CJ369" i="1"/>
  <c r="CJ382" i="1"/>
  <c r="CJ395" i="1"/>
  <c r="CJ401" i="1"/>
  <c r="CJ414" i="1"/>
  <c r="CJ427" i="1"/>
  <c r="CJ433" i="1"/>
  <c r="CJ446" i="1"/>
  <c r="CJ452" i="1"/>
  <c r="CJ465" i="1"/>
  <c r="CJ478" i="1"/>
  <c r="CJ484" i="1"/>
  <c r="CJ169" i="1"/>
  <c r="CJ182" i="1"/>
  <c r="CJ195" i="1"/>
  <c r="CJ201" i="1"/>
  <c r="CJ214" i="1"/>
  <c r="CJ227" i="1"/>
  <c r="CJ233" i="1"/>
  <c r="CJ246" i="1"/>
  <c r="CJ258" i="1"/>
  <c r="CJ283" i="1"/>
  <c r="CJ295" i="1"/>
  <c r="CJ301" i="1"/>
  <c r="CJ307" i="1"/>
  <c r="CJ313" i="1"/>
  <c r="CJ325" i="1"/>
  <c r="CJ338" i="1"/>
  <c r="CJ351" i="1"/>
  <c r="CJ357" i="1"/>
  <c r="CJ370" i="1"/>
  <c r="CJ383" i="1"/>
  <c r="CJ389" i="1"/>
  <c r="CJ402" i="1"/>
  <c r="CJ415" i="1"/>
  <c r="CJ421" i="1"/>
  <c r="CJ434" i="1"/>
  <c r="CJ466" i="1"/>
  <c r="CJ472" i="1"/>
  <c r="CJ485" i="1"/>
  <c r="CJ504" i="1"/>
  <c r="CI163" i="1"/>
  <c r="CJ163" i="1" s="1"/>
  <c r="CI162" i="1"/>
  <c r="CJ162" i="1" s="1"/>
  <c r="CI161" i="1"/>
  <c r="CJ161" i="1" s="1"/>
  <c r="CI160" i="1"/>
  <c r="CJ160" i="1" s="1"/>
  <c r="CI159" i="1"/>
  <c r="CJ159" i="1" s="1"/>
  <c r="CI158" i="1"/>
  <c r="CJ158" i="1" s="1"/>
  <c r="CI157" i="1"/>
  <c r="CJ157" i="1" s="1"/>
  <c r="CI156" i="1"/>
  <c r="CJ156" i="1" s="1"/>
  <c r="CI155" i="1"/>
  <c r="CJ155" i="1" s="1"/>
  <c r="CI154" i="1"/>
  <c r="CJ154" i="1" s="1"/>
  <c r="CI153" i="1"/>
  <c r="CJ153" i="1" s="1"/>
  <c r="CI152" i="1"/>
  <c r="CJ152" i="1" s="1"/>
  <c r="CI151" i="1"/>
  <c r="CJ151" i="1" s="1"/>
  <c r="CI150" i="1"/>
  <c r="CJ150" i="1" s="1"/>
  <c r="CI149" i="1"/>
  <c r="CJ149" i="1" s="1"/>
  <c r="CI148" i="1"/>
  <c r="CJ148" i="1" s="1"/>
  <c r="CI147" i="1"/>
  <c r="CJ147" i="1" s="1"/>
  <c r="CI146" i="1"/>
  <c r="CJ146" i="1" s="1"/>
  <c r="CI145" i="1"/>
  <c r="CJ145" i="1" s="1"/>
  <c r="CI144" i="1"/>
  <c r="CJ144" i="1" s="1"/>
  <c r="CI143" i="1"/>
  <c r="CJ143" i="1" s="1"/>
  <c r="CI142" i="1"/>
  <c r="CJ142" i="1" s="1"/>
  <c r="CI141" i="1"/>
  <c r="CJ141" i="1" s="1"/>
  <c r="CI140" i="1"/>
  <c r="CJ140" i="1" s="1"/>
  <c r="CI139" i="1"/>
  <c r="CJ139" i="1" s="1"/>
  <c r="CI138" i="1"/>
  <c r="CJ138" i="1" s="1"/>
  <c r="CI137" i="1"/>
  <c r="CJ137" i="1" s="1"/>
  <c r="CI136" i="1"/>
  <c r="CJ136" i="1" s="1"/>
  <c r="CI135" i="1"/>
  <c r="CJ135" i="1" s="1"/>
  <c r="CI134" i="1"/>
  <c r="CJ134" i="1" s="1"/>
  <c r="CI133" i="1"/>
  <c r="CJ133" i="1" s="1"/>
  <c r="CI132" i="1"/>
  <c r="CJ132" i="1" s="1"/>
  <c r="CI131" i="1"/>
  <c r="CJ131" i="1" s="1"/>
  <c r="CI130" i="1"/>
  <c r="CJ130" i="1" s="1"/>
  <c r="CI129" i="1"/>
  <c r="CJ129" i="1" s="1"/>
  <c r="CI128" i="1"/>
  <c r="CJ128" i="1" s="1"/>
  <c r="CI127" i="1"/>
  <c r="CJ127" i="1" s="1"/>
  <c r="CI126" i="1"/>
  <c r="CJ126" i="1" s="1"/>
  <c r="CI125" i="1"/>
  <c r="CJ125" i="1" s="1"/>
  <c r="CI124" i="1"/>
  <c r="CJ124" i="1" s="1"/>
  <c r="CI123" i="1"/>
  <c r="CJ123" i="1" s="1"/>
  <c r="CI122" i="1"/>
  <c r="CJ122" i="1" s="1"/>
  <c r="CI121" i="1"/>
  <c r="CJ121" i="1" s="1"/>
  <c r="CI120" i="1"/>
  <c r="CJ120" i="1" s="1"/>
  <c r="CI119" i="1"/>
  <c r="CJ119" i="1" s="1"/>
  <c r="CI118" i="1"/>
  <c r="CJ118" i="1" s="1"/>
  <c r="CI117" i="1"/>
  <c r="CJ117" i="1" s="1"/>
  <c r="CI116" i="1"/>
  <c r="CJ116" i="1" s="1"/>
  <c r="CI115" i="1"/>
  <c r="CJ115" i="1" s="1"/>
  <c r="CI114" i="1"/>
  <c r="CJ114" i="1" s="1"/>
  <c r="CI113" i="1"/>
  <c r="CJ113" i="1" s="1"/>
  <c r="CI112" i="1"/>
  <c r="CJ112" i="1" s="1"/>
  <c r="CI111" i="1"/>
  <c r="CJ111" i="1" s="1"/>
  <c r="CI110" i="1"/>
  <c r="CJ110" i="1" s="1"/>
  <c r="CI109" i="1"/>
  <c r="CJ109" i="1" s="1"/>
  <c r="CI108" i="1"/>
  <c r="CJ108" i="1" s="1"/>
  <c r="CI107" i="1"/>
  <c r="CJ107" i="1" s="1"/>
  <c r="CI106" i="1"/>
  <c r="CJ106" i="1" s="1"/>
  <c r="CI105" i="1"/>
  <c r="CJ105" i="1" s="1"/>
  <c r="CI104" i="1"/>
  <c r="CJ104" i="1" s="1"/>
  <c r="CI103" i="1"/>
  <c r="CJ103" i="1" s="1"/>
  <c r="CI102" i="1"/>
  <c r="CJ102" i="1" s="1"/>
  <c r="CI101" i="1"/>
  <c r="CJ101" i="1" s="1"/>
  <c r="CI100" i="1"/>
  <c r="CJ100" i="1" s="1"/>
  <c r="CI99" i="1"/>
  <c r="CJ99" i="1" s="1"/>
  <c r="CI98" i="1"/>
  <c r="CJ98" i="1" s="1"/>
  <c r="CI97" i="1"/>
  <c r="CJ97" i="1" s="1"/>
  <c r="CI96" i="1"/>
  <c r="CJ96" i="1" s="1"/>
  <c r="CI95" i="1"/>
  <c r="CJ95" i="1" s="1"/>
  <c r="CI94" i="1"/>
  <c r="CJ94" i="1" s="1"/>
  <c r="CI93" i="1"/>
  <c r="CJ93" i="1" s="1"/>
  <c r="CI92" i="1"/>
  <c r="CJ92" i="1" s="1"/>
  <c r="CI91" i="1"/>
  <c r="CJ91" i="1" s="1"/>
  <c r="CI90" i="1"/>
  <c r="CJ90" i="1" s="1"/>
  <c r="CI89" i="1"/>
  <c r="CJ89" i="1" s="1"/>
  <c r="CI88" i="1"/>
  <c r="CJ88" i="1" s="1"/>
  <c r="CI87" i="1"/>
  <c r="CJ87" i="1" s="1"/>
  <c r="CI86" i="1"/>
  <c r="CJ86" i="1" s="1"/>
  <c r="CI85" i="1"/>
  <c r="CJ85" i="1" s="1"/>
  <c r="CI84" i="1"/>
  <c r="CJ84" i="1" s="1"/>
  <c r="CI83" i="1"/>
  <c r="CJ83" i="1" s="1"/>
  <c r="CI82" i="1"/>
  <c r="CJ82" i="1" s="1"/>
  <c r="CI81" i="1"/>
  <c r="CJ81" i="1" s="1"/>
  <c r="CI80" i="1"/>
  <c r="CJ80" i="1" s="1"/>
  <c r="CI79" i="1"/>
  <c r="CJ79" i="1" s="1"/>
  <c r="CI78" i="1"/>
  <c r="CJ78" i="1" s="1"/>
  <c r="CI77" i="1"/>
  <c r="CJ77" i="1" s="1"/>
  <c r="CI76" i="1"/>
  <c r="CJ76" i="1" s="1"/>
  <c r="CI75" i="1"/>
  <c r="CJ75" i="1" s="1"/>
  <c r="CI74" i="1"/>
  <c r="CJ74" i="1" s="1"/>
  <c r="CI73" i="1"/>
  <c r="CJ73" i="1" s="1"/>
  <c r="CI72" i="1"/>
  <c r="CJ72" i="1" s="1"/>
  <c r="CI71" i="1"/>
  <c r="CJ71" i="1" s="1"/>
  <c r="CI70" i="1"/>
  <c r="CJ70" i="1" s="1"/>
  <c r="CI69" i="1"/>
  <c r="CJ69" i="1" s="1"/>
  <c r="CI68" i="1"/>
  <c r="CJ68" i="1" s="1"/>
  <c r="CI67" i="1"/>
  <c r="CJ67" i="1" s="1"/>
  <c r="CI66" i="1"/>
  <c r="CJ66" i="1" s="1"/>
  <c r="CI65" i="1"/>
  <c r="CJ65" i="1" s="1"/>
  <c r="CI64" i="1"/>
  <c r="CJ64" i="1" s="1"/>
  <c r="CI63" i="1"/>
  <c r="CJ63" i="1" s="1"/>
  <c r="CI62" i="1"/>
  <c r="CJ62" i="1" s="1"/>
  <c r="CI61" i="1"/>
  <c r="CJ61" i="1" s="1"/>
  <c r="CI60" i="1"/>
  <c r="CJ60" i="1" s="1"/>
  <c r="CI59" i="1"/>
  <c r="CJ59" i="1" s="1"/>
  <c r="CI58" i="1"/>
  <c r="CJ58" i="1" s="1"/>
  <c r="CI57" i="1"/>
  <c r="CJ57" i="1" s="1"/>
  <c r="CI56" i="1"/>
  <c r="CJ56" i="1" s="1"/>
  <c r="CI55" i="1"/>
  <c r="CJ55" i="1" s="1"/>
  <c r="CI54" i="1"/>
  <c r="CJ54" i="1" s="1"/>
  <c r="CI53" i="1"/>
  <c r="CJ53" i="1" s="1"/>
  <c r="CI52" i="1"/>
  <c r="CJ52" i="1" s="1"/>
  <c r="CI51" i="1"/>
  <c r="CJ51" i="1" s="1"/>
  <c r="CI50" i="1"/>
  <c r="CJ50" i="1" s="1"/>
  <c r="CI49" i="1"/>
  <c r="CJ49" i="1" s="1"/>
  <c r="CI48" i="1"/>
  <c r="CJ48" i="1" s="1"/>
  <c r="CI47" i="1"/>
  <c r="CJ47" i="1" s="1"/>
  <c r="CI46" i="1"/>
  <c r="CJ46" i="1" s="1"/>
  <c r="CI45" i="1"/>
  <c r="CJ45" i="1" s="1"/>
  <c r="CI44" i="1"/>
  <c r="CJ44" i="1" s="1"/>
  <c r="CI43" i="1"/>
  <c r="CJ43" i="1" s="1"/>
  <c r="CI42" i="1"/>
  <c r="CJ42" i="1" s="1"/>
  <c r="CI41" i="1"/>
  <c r="CJ41" i="1" s="1"/>
  <c r="CI40" i="1"/>
  <c r="CJ40" i="1" s="1"/>
  <c r="CI39" i="1"/>
  <c r="CJ39" i="1" s="1"/>
  <c r="CI38" i="1"/>
  <c r="CJ38" i="1" s="1"/>
  <c r="CI37" i="1"/>
  <c r="CJ37" i="1" s="1"/>
  <c r="CI36" i="1"/>
  <c r="CJ36" i="1" s="1"/>
  <c r="CI35" i="1"/>
  <c r="CJ35" i="1" s="1"/>
  <c r="CI34" i="1"/>
  <c r="CJ34" i="1" s="1"/>
  <c r="CI33" i="1"/>
  <c r="CJ33" i="1" s="1"/>
  <c r="CI32" i="1"/>
  <c r="CJ32" i="1" s="1"/>
  <c r="CI31" i="1"/>
  <c r="CJ31" i="1" s="1"/>
  <c r="CI30" i="1"/>
  <c r="CJ30" i="1" s="1"/>
  <c r="CI29" i="1"/>
  <c r="CJ29" i="1" s="1"/>
  <c r="CI28" i="1"/>
  <c r="CJ28" i="1" s="1"/>
  <c r="CI27" i="1"/>
  <c r="CJ27" i="1" s="1"/>
  <c r="CI26" i="1"/>
  <c r="CJ26" i="1" s="1"/>
  <c r="CI25" i="1"/>
  <c r="CJ25" i="1" s="1"/>
  <c r="CI24" i="1"/>
  <c r="CJ24" i="1" s="1"/>
  <c r="CI23" i="1"/>
  <c r="CJ23" i="1" s="1"/>
  <c r="CI22" i="1"/>
  <c r="CJ22" i="1" s="1"/>
  <c r="CI21" i="1"/>
  <c r="CJ21" i="1" s="1"/>
  <c r="CI20" i="1"/>
  <c r="CJ20" i="1" s="1"/>
  <c r="CI19" i="1"/>
  <c r="CJ19" i="1" s="1"/>
  <c r="CI18" i="1"/>
  <c r="CJ18" i="1" s="1"/>
  <c r="CI17" i="1"/>
  <c r="CJ17" i="1" s="1"/>
  <c r="CI16" i="1"/>
  <c r="CJ16" i="1" s="1"/>
  <c r="CI15" i="1"/>
  <c r="CJ15" i="1" s="1"/>
  <c r="CI14" i="1"/>
  <c r="CJ14" i="1" s="1"/>
  <c r="CI13" i="1"/>
  <c r="CJ13" i="1" s="1"/>
  <c r="CI12" i="1"/>
  <c r="CJ12" i="1" s="1"/>
  <c r="CI11" i="1"/>
  <c r="CJ11" i="1" s="1"/>
  <c r="CI10" i="1"/>
  <c r="CJ10" i="1" s="1"/>
  <c r="CI9" i="1"/>
  <c r="CJ9" i="1" s="1"/>
  <c r="CI8" i="1"/>
  <c r="CJ8" i="1" s="1"/>
  <c r="CI7" i="1"/>
  <c r="CJ7" i="1" s="1"/>
  <c r="CI6" i="1"/>
  <c r="CJ6" i="1" s="1"/>
  <c r="CI5" i="1"/>
  <c r="CJ5" i="1" s="1"/>
  <c r="CI4" i="1"/>
  <c r="CJ4" i="1" s="1"/>
  <c r="CI3" i="1"/>
  <c r="CJ3" i="1" s="1"/>
  <c r="CI2" i="1"/>
  <c r="CJ2" i="1" s="1"/>
  <c r="CF514" i="1" l="1"/>
  <c r="CF513" i="1"/>
  <c r="CF509" i="1"/>
  <c r="CF519" i="1"/>
  <c r="CG86" i="1"/>
  <c r="CH86" i="1" s="1"/>
  <c r="CG83" i="1"/>
  <c r="CH83" i="1" s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G147" i="1" s="1"/>
  <c r="CH147" i="1" s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G66" i="1" s="1"/>
  <c r="CH66" i="1" s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508" i="1" l="1"/>
  <c r="CG17" i="1"/>
  <c r="CH17" i="1" s="1"/>
  <c r="CG2" i="1"/>
  <c r="CH2" i="1" s="1"/>
  <c r="CG114" i="1"/>
  <c r="CH114" i="1" s="1"/>
  <c r="CG93" i="1"/>
  <c r="CH93" i="1" s="1"/>
  <c r="CF512" i="1" l="1"/>
  <c r="CF511" i="1"/>
  <c r="CF516" i="1" s="1"/>
</calcChain>
</file>

<file path=xl/sharedStrings.xml><?xml version="1.0" encoding="utf-8"?>
<sst xmlns="http://schemas.openxmlformats.org/spreadsheetml/2006/main" count="40112" uniqueCount="870">
  <si>
    <t>Utility ID</t>
  </si>
  <si>
    <t>Utility Name</t>
  </si>
  <si>
    <t>Plant Code</t>
  </si>
  <si>
    <t>Plant Name</t>
  </si>
  <si>
    <t>State</t>
  </si>
  <si>
    <t>County</t>
  </si>
  <si>
    <t>Generator ID</t>
  </si>
  <si>
    <t>Technology</t>
  </si>
  <si>
    <t>Prime Mover</t>
  </si>
  <si>
    <t>Unit Code</t>
  </si>
  <si>
    <t>Ownership</t>
  </si>
  <si>
    <t>Duct Burners</t>
  </si>
  <si>
    <t>Can Bypass Heat Recovery Steam Generator?</t>
  </si>
  <si>
    <t>RTO/ISO LMP Node Designation</t>
  </si>
  <si>
    <t>RTO/ISO Location Designation for Reporting Wholesale Sales Data to FERC</t>
  </si>
  <si>
    <t>Nameplate Capacity (MW)</t>
  </si>
  <si>
    <t>Nameplate Power Factor</t>
  </si>
  <si>
    <t>Summer Capacity (MW)</t>
  </si>
  <si>
    <t>Winter Capacity (MW)</t>
  </si>
  <si>
    <t>Minimum Load (MW)</t>
  </si>
  <si>
    <t>Uprate or Derate Completed During Year</t>
  </si>
  <si>
    <t>Month Uprate or Derate Completed</t>
  </si>
  <si>
    <t>Year Uprate or Derate Completed</t>
  </si>
  <si>
    <t>Status</t>
  </si>
  <si>
    <t>Synchronized to Transmission Grid</t>
  </si>
  <si>
    <t>Operating Month</t>
  </si>
  <si>
    <t>Operating Year</t>
  </si>
  <si>
    <t>Planned Retirement Month</t>
  </si>
  <si>
    <t>Planned Retirement Year</t>
  </si>
  <si>
    <t>Associated with Combined Heat and Power System</t>
  </si>
  <si>
    <t>Sector Name</t>
  </si>
  <si>
    <t>Sector</t>
  </si>
  <si>
    <t>Topping or Bottoming</t>
  </si>
  <si>
    <t>Energy Source 1</t>
  </si>
  <si>
    <t>Energy Source 2</t>
  </si>
  <si>
    <t>Energy Source 3</t>
  </si>
  <si>
    <t>Energy Source 4</t>
  </si>
  <si>
    <t>Energy Source 5</t>
  </si>
  <si>
    <t>Energy Source 6</t>
  </si>
  <si>
    <t>Startup Source 1</t>
  </si>
  <si>
    <t>Startup Source 2</t>
  </si>
  <si>
    <t>Startup Source 3</t>
  </si>
  <si>
    <t>Startup Source 4</t>
  </si>
  <si>
    <t>Solid Fuel Gasification System?</t>
  </si>
  <si>
    <t>Carbon Capture Technology?</t>
  </si>
  <si>
    <t>Turbines or Hydrokinetic Buoys</t>
  </si>
  <si>
    <t>Time from Cold Shutdown to Full Load</t>
  </si>
  <si>
    <t>Fluidized Bed Technology?</t>
  </si>
  <si>
    <t>Pulverized Coal Technology?</t>
  </si>
  <si>
    <t>Stoker Technology?</t>
  </si>
  <si>
    <t>Other Combustion Technology?</t>
  </si>
  <si>
    <t>Subcritical Technology?</t>
  </si>
  <si>
    <t>Supercritical Technology?</t>
  </si>
  <si>
    <t>Ultrasupercritical Technology?</t>
  </si>
  <si>
    <t>Planned Net Summer Capacity Uprate (MW)</t>
  </si>
  <si>
    <t>Planned Net Winter Capacity Uprate (MW)</t>
  </si>
  <si>
    <t>Planned Uprate Month</t>
  </si>
  <si>
    <t>Planned Uprate Year</t>
  </si>
  <si>
    <t>Planned Net Summer Capacity Derate (MW)</t>
  </si>
  <si>
    <t>Planned Net Winter Capacity Derate (MW)</t>
  </si>
  <si>
    <t>Planned Derate Month</t>
  </si>
  <si>
    <t>Planned Derate Year</t>
  </si>
  <si>
    <t>Planned New Prime Mover</t>
  </si>
  <si>
    <t>Planned Energy Source 1</t>
  </si>
  <si>
    <t>Planned New Nameplate Capacity (MW)</t>
  </si>
  <si>
    <t>Planned Repower Month</t>
  </si>
  <si>
    <t>Planned Repower Year</t>
  </si>
  <si>
    <t>Other Planned Modifications?</t>
  </si>
  <si>
    <t>Other Modifications Month</t>
  </si>
  <si>
    <t>Other Modifications Year</t>
  </si>
  <si>
    <t>Multiple Fuels?</t>
  </si>
  <si>
    <t>Cofire Fuels?</t>
  </si>
  <si>
    <t>Switch Between Oil and Natural Gas?</t>
  </si>
  <si>
    <t>Plant Id</t>
  </si>
  <si>
    <t>Elec Fuel Consumption MMBtu</t>
  </si>
  <si>
    <t>Net Generation (Megawatthours)</t>
  </si>
  <si>
    <t>Heatrate</t>
  </si>
  <si>
    <t>predicted_life</t>
  </si>
  <si>
    <t>original op yr</t>
  </si>
  <si>
    <t>original op mo</t>
  </si>
  <si>
    <t>proj retire yr</t>
  </si>
  <si>
    <t>proj retire mo</t>
  </si>
  <si>
    <t>East Kentucky Power Coop, Inc</t>
  </si>
  <si>
    <t>J K Smith</t>
  </si>
  <si>
    <t>KY</t>
  </si>
  <si>
    <t>Clark</t>
  </si>
  <si>
    <t>GT1</t>
  </si>
  <si>
    <t>Natural Gas Fired Combustion Turbine</t>
  </si>
  <si>
    <t>GT</t>
  </si>
  <si>
    <t>S</t>
  </si>
  <si>
    <t>X</t>
  </si>
  <si>
    <t>N</t>
  </si>
  <si>
    <t xml:space="preserve"> </t>
  </si>
  <si>
    <t>OP</t>
  </si>
  <si>
    <t>Electric Utility</t>
  </si>
  <si>
    <t>NG</t>
  </si>
  <si>
    <t>DFO</t>
  </si>
  <si>
    <t>1H</t>
  </si>
  <si>
    <t>Y</t>
  </si>
  <si>
    <t>GT10</t>
  </si>
  <si>
    <t>GT2</t>
  </si>
  <si>
    <t>GT3</t>
  </si>
  <si>
    <t>GT4</t>
  </si>
  <si>
    <t>GT5</t>
  </si>
  <si>
    <t>GT6</t>
  </si>
  <si>
    <t>GT7</t>
  </si>
  <si>
    <t>GT9</t>
  </si>
  <si>
    <t>Indian River Operations Inc</t>
  </si>
  <si>
    <t>Indian River Generating Station</t>
  </si>
  <si>
    <t>DE</t>
  </si>
  <si>
    <t>Sussex</t>
  </si>
  <si>
    <t>Petroleum Liquids</t>
  </si>
  <si>
    <t>W</t>
  </si>
  <si>
    <t>IPP Non-CHP</t>
  </si>
  <si>
    <t>Midwest Generations EME LLC</t>
  </si>
  <si>
    <t>Waukegan</t>
  </si>
  <si>
    <t>IL</t>
  </si>
  <si>
    <t>Lake</t>
  </si>
  <si>
    <t>SB</t>
  </si>
  <si>
    <t>10M</t>
  </si>
  <si>
    <t>H.A. Wagner LLC</t>
  </si>
  <si>
    <t>Herbert A Wagner</t>
  </si>
  <si>
    <t>MD</t>
  </si>
  <si>
    <t>Anne Arundel</t>
  </si>
  <si>
    <t>Constellation Power Source Generation, LLC</t>
  </si>
  <si>
    <t>Perryman</t>
  </si>
  <si>
    <t>Harford</t>
  </si>
  <si>
    <t>PERRYMAN13 KVCT 1</t>
  </si>
  <si>
    <t>PERRYMAN13 KVCT 3</t>
  </si>
  <si>
    <t>PERRYMAN13 KVCT 4</t>
  </si>
  <si>
    <t>PERRYMAN33 KVCT 51</t>
  </si>
  <si>
    <t>PERRYMN613.8 KV PERYMAN6</t>
  </si>
  <si>
    <t>Lanyard Power Holdings, LLC</t>
  </si>
  <si>
    <t>Chalk Point Power</t>
  </si>
  <si>
    <t>Prince Georges</t>
  </si>
  <si>
    <t>CHALKPT 13 KV CT2</t>
  </si>
  <si>
    <t>CHALKPT 13 KV CT3</t>
  </si>
  <si>
    <t>CHALKPT 13 KV CT4</t>
  </si>
  <si>
    <t>CHALKPT 13 KV CT5</t>
  </si>
  <si>
    <t>CHALKPT 13 KV CT6</t>
  </si>
  <si>
    <t>Dickerson Power</t>
  </si>
  <si>
    <t>Montgomery</t>
  </si>
  <si>
    <t>DICKERSH 13 KV HCT2</t>
  </si>
  <si>
    <t>DICKERSHO4 KV STADC1</t>
  </si>
  <si>
    <t>Morgantown Generating Plant</t>
  </si>
  <si>
    <t>Charles</t>
  </si>
  <si>
    <t>MORGANTO 13KV CT3</t>
  </si>
  <si>
    <t>MORGANTO 13KV CT4</t>
  </si>
  <si>
    <t>MORGANTO 13KV CT5</t>
  </si>
  <si>
    <t>MORGANTO 13KV CT6</t>
  </si>
  <si>
    <t>Linden Combined Cycle</t>
  </si>
  <si>
    <t>PSEG Linden Generating Station</t>
  </si>
  <si>
    <t>NJ</t>
  </si>
  <si>
    <t>Union</t>
  </si>
  <si>
    <t>LINDEN  13 KV</t>
  </si>
  <si>
    <t>PSEG Nuclear LLC</t>
  </si>
  <si>
    <t>PSEG Salem Generating Station</t>
  </si>
  <si>
    <t>Salem</t>
  </si>
  <si>
    <t>J</t>
  </si>
  <si>
    <t>SALEM   13 KV</t>
  </si>
  <si>
    <t>City of Vineland - (NJ)</t>
  </si>
  <si>
    <t>Howard Down</t>
  </si>
  <si>
    <t>Cumberland</t>
  </si>
  <si>
    <t>VINELAND 13.8KV CTYVINEL</t>
  </si>
  <si>
    <t>Luminant Miami Fort</t>
  </si>
  <si>
    <t>Miami Fort</t>
  </si>
  <si>
    <t>OH</t>
  </si>
  <si>
    <t>Hamilton</t>
  </si>
  <si>
    <t>12H</t>
  </si>
  <si>
    <t>TalenEnergy Martins Creek LLC</t>
  </si>
  <si>
    <t>TalenEnergy Martins Creek</t>
  </si>
  <si>
    <t>PA</t>
  </si>
  <si>
    <t>Northampton</t>
  </si>
  <si>
    <t>CTG1</t>
  </si>
  <si>
    <t>CTG2</t>
  </si>
  <si>
    <t>CTG4</t>
  </si>
  <si>
    <t>Virginia Electric &amp; Power Co</t>
  </si>
  <si>
    <t>Possum Point</t>
  </si>
  <si>
    <t>VA</t>
  </si>
  <si>
    <t>Prince William</t>
  </si>
  <si>
    <t>Mt Storm</t>
  </si>
  <si>
    <t>WV</t>
  </si>
  <si>
    <t>Grant</t>
  </si>
  <si>
    <t>JF1</t>
  </si>
  <si>
    <t>JF</t>
  </si>
  <si>
    <t>Easton Utilities Comm</t>
  </si>
  <si>
    <t>Easton 2</t>
  </si>
  <si>
    <t>Talbot</t>
  </si>
  <si>
    <t>Duke Energy Kentucky Inc</t>
  </si>
  <si>
    <t>Woodsdale</t>
  </si>
  <si>
    <t>Butler</t>
  </si>
  <si>
    <t>Ladysmith</t>
  </si>
  <si>
    <t>Caroline</t>
  </si>
  <si>
    <t>Delaware Municipal Electric Corp</t>
  </si>
  <si>
    <t>Warren F Sam Beasley Generation Station</t>
  </si>
  <si>
    <t>Kent</t>
  </si>
  <si>
    <t>Clayton 13 KV G1</t>
  </si>
  <si>
    <t>Clayton 13 KV G2</t>
  </si>
  <si>
    <t>Cartier Energy, LLC</t>
  </si>
  <si>
    <t>Energy Center Dover</t>
  </si>
  <si>
    <t>KD-2</t>
  </si>
  <si>
    <t>Kent 13kv -DoverCT2 (KD2)</t>
  </si>
  <si>
    <t>Kent 13kv -DoverCT2</t>
  </si>
  <si>
    <t>IPP CHP</t>
  </si>
  <si>
    <t>COE Bridgewater LLC c/o Thor Equities, LLC</t>
  </si>
  <si>
    <t>CIP II/AR Bridgewater Holdings - NJCOE</t>
  </si>
  <si>
    <t>Somerset</t>
  </si>
  <si>
    <t>Commercial CHP</t>
  </si>
  <si>
    <t>T</t>
  </si>
  <si>
    <t>PB Nutclif Master, LLC</t>
  </si>
  <si>
    <t>Hoffmann LaRoche</t>
  </si>
  <si>
    <t>Essex</t>
  </si>
  <si>
    <t>TG01</t>
  </si>
  <si>
    <t>Industrial CHP</t>
  </si>
  <si>
    <t>TG03</t>
  </si>
  <si>
    <t>Norfork Southern Corp</t>
  </si>
  <si>
    <t>Juniata Locomotive Shop</t>
  </si>
  <si>
    <t>Blair</t>
  </si>
  <si>
    <t>GEN3</t>
  </si>
  <si>
    <t>Commercial Non-CHP</t>
  </si>
  <si>
    <t>PEI Power Corp</t>
  </si>
  <si>
    <t>Archbald Power Station</t>
  </si>
  <si>
    <t>Lackawanna</t>
  </si>
  <si>
    <t>GEN5</t>
  </si>
  <si>
    <t>Landfill Gas</t>
  </si>
  <si>
    <t>ARCHTAP 13 KV PEI 5</t>
  </si>
  <si>
    <t>LFG</t>
  </si>
  <si>
    <t>OG</t>
  </si>
  <si>
    <t>GEN6</t>
  </si>
  <si>
    <t>ARCHTAP 13 KV PEI 6</t>
  </si>
  <si>
    <t>Gen2</t>
  </si>
  <si>
    <t>ARCHBTAP13 KV PEI 2</t>
  </si>
  <si>
    <t>University of Notre Dame</t>
  </si>
  <si>
    <t>IN</t>
  </si>
  <si>
    <t>St Joseph</t>
  </si>
  <si>
    <t>Rutgers, The State University of NJ</t>
  </si>
  <si>
    <t>Rutgers Biomedical and Health Cogen</t>
  </si>
  <si>
    <t>GEN1</t>
  </si>
  <si>
    <t>GEN2</t>
  </si>
  <si>
    <t>ExxonMobil Oil Corp</t>
  </si>
  <si>
    <t>ExxonMobil Oil Joliet Refinery</t>
  </si>
  <si>
    <t>Will</t>
  </si>
  <si>
    <t>GTG1</t>
  </si>
  <si>
    <t>Other Gases</t>
  </si>
  <si>
    <t>Paulsboro Refining Company - LLC</t>
  </si>
  <si>
    <t>Paulsboro Refinery</t>
  </si>
  <si>
    <t>Gloucester</t>
  </si>
  <si>
    <t>UTI1</t>
  </si>
  <si>
    <t>Doswell Ltd Partnership</t>
  </si>
  <si>
    <t>Doswell Energy Center</t>
  </si>
  <si>
    <t>Hanover</t>
  </si>
  <si>
    <t>GEN7</t>
  </si>
  <si>
    <t>GEN8</t>
  </si>
  <si>
    <t>GEN9</t>
  </si>
  <si>
    <t>International Paper</t>
  </si>
  <si>
    <t>International Paper Franklin Mill</t>
  </si>
  <si>
    <t>Isle of Wight</t>
  </si>
  <si>
    <t>GE10</t>
  </si>
  <si>
    <t>Delaware City Refining Company LLC</t>
  </si>
  <si>
    <t>Delaware City Plant</t>
  </si>
  <si>
    <t>New Castle</t>
  </si>
  <si>
    <t>CT1</t>
  </si>
  <si>
    <t>Motiva</t>
  </si>
  <si>
    <t>CT2</t>
  </si>
  <si>
    <t>University of Illinois</t>
  </si>
  <si>
    <t>University of Illinois Cogen Facility</t>
  </si>
  <si>
    <t>Cook</t>
  </si>
  <si>
    <t>CT3</t>
  </si>
  <si>
    <t>Bristol-Myers Squibb Co</t>
  </si>
  <si>
    <t>Bristol Myers Squibb New Brunswick</t>
  </si>
  <si>
    <t>Middlesex</t>
  </si>
  <si>
    <t>Riverside Generating Co LLC</t>
  </si>
  <si>
    <t>Riverside Generating LLC</t>
  </si>
  <si>
    <t>Lawrence</t>
  </si>
  <si>
    <t>AEP RIVERSIDE 1CT (DYN)</t>
  </si>
  <si>
    <t>GTG2</t>
  </si>
  <si>
    <t>AEP RIVERSIDE 2CT (DYN)</t>
  </si>
  <si>
    <t>GTG3</t>
  </si>
  <si>
    <t>AEP RIVERSIDE 3CT (DYN)</t>
  </si>
  <si>
    <t>GTG4</t>
  </si>
  <si>
    <t>AEP FOOT HILLS 4 CT</t>
  </si>
  <si>
    <t>GTG5</t>
  </si>
  <si>
    <t>AEP FOOT HILLS 5 CT</t>
  </si>
  <si>
    <t>Elwood Energy LLC</t>
  </si>
  <si>
    <t>GT8</t>
  </si>
  <si>
    <t>Appalachian Power Co</t>
  </si>
  <si>
    <t>Ceredo Generating Station</t>
  </si>
  <si>
    <t>Wayne</t>
  </si>
  <si>
    <t>Aurora Generation LLC</t>
  </si>
  <si>
    <t>Aurora</t>
  </si>
  <si>
    <t>DuPage</t>
  </si>
  <si>
    <t>CTG10</t>
  </si>
  <si>
    <t>CTG3</t>
  </si>
  <si>
    <t>CTG5</t>
  </si>
  <si>
    <t>CTG6</t>
  </si>
  <si>
    <t>CTG7</t>
  </si>
  <si>
    <t>CTG8</t>
  </si>
  <si>
    <t>CTG9</t>
  </si>
  <si>
    <t>Armstrong Power LLC</t>
  </si>
  <si>
    <t>Armstrong</t>
  </si>
  <si>
    <t>SBEND 18kv-ct1</t>
  </si>
  <si>
    <t>SBEND 18kv-ct2</t>
  </si>
  <si>
    <t>SBEND 18kv-ct3</t>
  </si>
  <si>
    <t>SBEND 18kv-ct4</t>
  </si>
  <si>
    <t>Pleasants Energy LLC</t>
  </si>
  <si>
    <t>Pleasants</t>
  </si>
  <si>
    <t>OakGrove 1</t>
  </si>
  <si>
    <t>Oakgrove 2</t>
  </si>
  <si>
    <t>Commonwealth Chesapeake Co LLC</t>
  </si>
  <si>
    <t>Commonwealth Chesapeake</t>
  </si>
  <si>
    <t>Accomack</t>
  </si>
  <si>
    <t>UNT1</t>
  </si>
  <si>
    <t>UNT2</t>
  </si>
  <si>
    <t>UNT3</t>
  </si>
  <si>
    <t>UNT4</t>
  </si>
  <si>
    <t>UNT5</t>
  </si>
  <si>
    <t>UNT6</t>
  </si>
  <si>
    <t>UNT7</t>
  </si>
  <si>
    <t>National Institutes of Health</t>
  </si>
  <si>
    <t>NIH Cogeneration Facility</t>
  </si>
  <si>
    <t>CGT</t>
  </si>
  <si>
    <t>WM Renewable Energy LLC</t>
  </si>
  <si>
    <t>Waste Management King George LFGTE</t>
  </si>
  <si>
    <t>King George</t>
  </si>
  <si>
    <t>PNODE74008741</t>
  </si>
  <si>
    <t>GEN4</t>
  </si>
  <si>
    <t>US GSA Heating and Transmission</t>
  </si>
  <si>
    <t>DC</t>
  </si>
  <si>
    <t>District of Columbia</t>
  </si>
  <si>
    <t>TG1</t>
  </si>
  <si>
    <t>TG2</t>
  </si>
  <si>
    <t>Molson Coors Shenandoah Brewery</t>
  </si>
  <si>
    <t>Rockingham</t>
  </si>
  <si>
    <t>WWTP</t>
  </si>
  <si>
    <t>Other Waste Biomass</t>
  </si>
  <si>
    <t>Industrial Non-CHP</t>
  </si>
  <si>
    <t>OBG</t>
  </si>
  <si>
    <t>Kent State University</t>
  </si>
  <si>
    <t>Summit Street Power Plant</t>
  </si>
  <si>
    <t>Portage</t>
  </si>
  <si>
    <t>GT-1</t>
  </si>
  <si>
    <t>GT-2</t>
  </si>
  <si>
    <t>Penn State University</t>
  </si>
  <si>
    <t>West Campus Steam Plant</t>
  </si>
  <si>
    <t>Centre</t>
  </si>
  <si>
    <t>East Campus Steam Plant</t>
  </si>
  <si>
    <t>GSA Metropolitan Service Center</t>
  </si>
  <si>
    <t>Central Utility Plant at White Oak</t>
  </si>
  <si>
    <t>G3</t>
  </si>
  <si>
    <t>G4</t>
  </si>
  <si>
    <t>G5</t>
  </si>
  <si>
    <t>G6</t>
  </si>
  <si>
    <t>Dart Container Corp</t>
  </si>
  <si>
    <t>Lancaster</t>
  </si>
  <si>
    <t>LFGT1</t>
  </si>
  <si>
    <t>LFGT2</t>
  </si>
  <si>
    <t>Trustees of Princeton University</t>
  </si>
  <si>
    <t>Princeton University Cogeneration</t>
  </si>
  <si>
    <t>Mercer</t>
  </si>
  <si>
    <t>PSEG</t>
  </si>
  <si>
    <t>DC Water</t>
  </si>
  <si>
    <t>Walt Bailey Bioenergy Facility</t>
  </si>
  <si>
    <t>TURB1</t>
  </si>
  <si>
    <t>TURB2</t>
  </si>
  <si>
    <t>TURB3</t>
  </si>
  <si>
    <t>Broshco Fabricated Products</t>
  </si>
  <si>
    <t>Richland</t>
  </si>
  <si>
    <t>HP Hood LLC</t>
  </si>
  <si>
    <t>HP Hood CT</t>
  </si>
  <si>
    <t>Frederick</t>
  </si>
  <si>
    <t>HHOOD</t>
  </si>
  <si>
    <t>BARTONVI 34.5 KV HPHOODCT</t>
  </si>
  <si>
    <t>BARTONVI 24.5 KV HPHOODCT</t>
  </si>
  <si>
    <t>NRG Chalk Point CT</t>
  </si>
  <si>
    <t>SGT1</t>
  </si>
  <si>
    <t>retired MW by 2040</t>
  </si>
  <si>
    <t>MWh out by 2040</t>
  </si>
  <si>
    <t>Grubert Retirement Year</t>
  </si>
  <si>
    <t>Grubert MW Retired by 2040</t>
  </si>
  <si>
    <t>Calpine Mid-Atlantic Generation LLC</t>
  </si>
  <si>
    <t>Christiana</t>
  </si>
  <si>
    <t>CH11</t>
  </si>
  <si>
    <t>CH14</t>
  </si>
  <si>
    <t>Delaware City 10</t>
  </si>
  <si>
    <t>DC10</t>
  </si>
  <si>
    <t>Edge Moor</t>
  </si>
  <si>
    <t>West Station (DE)</t>
  </si>
  <si>
    <t>WEST</t>
  </si>
  <si>
    <t>Philadelphia</t>
  </si>
  <si>
    <t>Baltimore City</t>
  </si>
  <si>
    <t>PHILADRD4 KVCT 1</t>
  </si>
  <si>
    <t>PHILADRD4 KVCT 2</t>
  </si>
  <si>
    <t>PHILADRD4 KVCT 3</t>
  </si>
  <si>
    <t>PHILADRD4 KVCT 4</t>
  </si>
  <si>
    <t>NRG Vienna Operations Inc</t>
  </si>
  <si>
    <t>Vienna Operations</t>
  </si>
  <si>
    <t>Dorchester</t>
  </si>
  <si>
    <t>Calpine New Jersey Generation LLC</t>
  </si>
  <si>
    <t>Carlls Corner</t>
  </si>
  <si>
    <t>CA1</t>
  </si>
  <si>
    <t>KER</t>
  </si>
  <si>
    <t>CA2</t>
  </si>
  <si>
    <t>Gilbert Power, LLC</t>
  </si>
  <si>
    <t>Gilbert</t>
  </si>
  <si>
    <t>Hunterdon</t>
  </si>
  <si>
    <t>GILBERT 13 KV UNIT 9</t>
  </si>
  <si>
    <t>Burlington Generating Station</t>
  </si>
  <si>
    <t>PSEG Burlington Generating Station</t>
  </si>
  <si>
    <t>Burlington</t>
  </si>
  <si>
    <t>BURLINGT13 KV</t>
  </si>
  <si>
    <t>Kearny Generating Station</t>
  </si>
  <si>
    <t>PSEG Kearny Generating Station</t>
  </si>
  <si>
    <t>Hudson</t>
  </si>
  <si>
    <t>KEARNY  13 KV</t>
  </si>
  <si>
    <t>N121</t>
  </si>
  <si>
    <t>N122</t>
  </si>
  <si>
    <t>N123</t>
  </si>
  <si>
    <t>N124</t>
  </si>
  <si>
    <t>Luminant Dick's Creek</t>
  </si>
  <si>
    <t>Dicks Creek</t>
  </si>
  <si>
    <t>Kimura Power LLC</t>
  </si>
  <si>
    <t>Tait Electric Generating Station</t>
  </si>
  <si>
    <t>O H Hutchings</t>
  </si>
  <si>
    <t>Yankee Street</t>
  </si>
  <si>
    <t>Vermillion Power LLC</t>
  </si>
  <si>
    <t>West Lorain</t>
  </si>
  <si>
    <t>Lorain</t>
  </si>
  <si>
    <t>1A</t>
  </si>
  <si>
    <t>Beaver 13.2 KV WL-A</t>
  </si>
  <si>
    <t>1B</t>
  </si>
  <si>
    <t>Beaver 13.2 KV WL-B</t>
  </si>
  <si>
    <t>Beaver 13.2 KV WL20</t>
  </si>
  <si>
    <t>Beaver 13.2 KV WL30</t>
  </si>
  <si>
    <t>Beaver 13.2 KV WL40</t>
  </si>
  <si>
    <t>Beaver 13.2 KV WL50</t>
  </si>
  <si>
    <t>Beaver 13.2 KV WL60</t>
  </si>
  <si>
    <t>Richland-Stryker Generation LLC</t>
  </si>
  <si>
    <t>Defiance</t>
  </si>
  <si>
    <t>PG</t>
  </si>
  <si>
    <t>Stryker</t>
  </si>
  <si>
    <t>Williams</t>
  </si>
  <si>
    <t>City of Bryan - (OH)</t>
  </si>
  <si>
    <t>Bryan (OH)</t>
  </si>
  <si>
    <t>PJM AEP Dayton</t>
  </si>
  <si>
    <t>City of Dover - (OH)</t>
  </si>
  <si>
    <t>Dover</t>
  </si>
  <si>
    <t>Tuscarawas</t>
  </si>
  <si>
    <t>City of Hamilton - (OH)</t>
  </si>
  <si>
    <t>Hamilton (OH)</t>
  </si>
  <si>
    <t>City of Piqua - (OH)</t>
  </si>
  <si>
    <t>Piqua Power Plant</t>
  </si>
  <si>
    <t>Miami</t>
  </si>
  <si>
    <t>City of St Marys - (OH)</t>
  </si>
  <si>
    <t>St Marys</t>
  </si>
  <si>
    <t>Auglaize</t>
  </si>
  <si>
    <t>Hamilton Power, LLC</t>
  </si>
  <si>
    <t>Hamilton (PA)</t>
  </si>
  <si>
    <t>Adams</t>
  </si>
  <si>
    <t>HAMILTON 13 KV HAMLTN</t>
  </si>
  <si>
    <t>Hunterstown Power, LLC</t>
  </si>
  <si>
    <t>Hunterstown</t>
  </si>
  <si>
    <t>HUNTERST 13 KV HUNTR1</t>
  </si>
  <si>
    <t>HUNTERST 13 KV HUNTR2</t>
  </si>
  <si>
    <t>HUNTERST 13 KV HUNTR3</t>
  </si>
  <si>
    <t>Mountain Power, LLC</t>
  </si>
  <si>
    <t>Mountain</t>
  </si>
  <si>
    <t>MOUN ME 13 KV GEN #1</t>
  </si>
  <si>
    <t>MOUN ME 13 KV GEN #2</t>
  </si>
  <si>
    <t>Orrtanna Power, LLC</t>
  </si>
  <si>
    <t>Orrtanna</t>
  </si>
  <si>
    <t>ORRTANNA 13KV ORRTAN</t>
  </si>
  <si>
    <t>Portland Power, LLC</t>
  </si>
  <si>
    <t>Portland (PA)</t>
  </si>
  <si>
    <t>PORTLAND 13 KV CT 3</t>
  </si>
  <si>
    <t>PORTLAND 13 KV CT 4</t>
  </si>
  <si>
    <t>PORTLAND 13 KV CT 5</t>
  </si>
  <si>
    <t>Shawnee Power, LLC</t>
  </si>
  <si>
    <t>Shawnee (PA)</t>
  </si>
  <si>
    <t>Monroe</t>
  </si>
  <si>
    <t>SHAWNEE 13 KV SHAWNE</t>
  </si>
  <si>
    <t>Tolna Power, LLC</t>
  </si>
  <si>
    <t>Tolna</t>
  </si>
  <si>
    <t>York</t>
  </si>
  <si>
    <t>TOLNA 13 KV GEN1</t>
  </si>
  <si>
    <t>TOLNA 13 KV GEN2</t>
  </si>
  <si>
    <t>Blossburg Power, LLC</t>
  </si>
  <si>
    <t>Blossburg</t>
  </si>
  <si>
    <t>Tioga</t>
  </si>
  <si>
    <t>bLOSSBUR 13 KV UNITCT</t>
  </si>
  <si>
    <t>Warren Generation, LLC</t>
  </si>
  <si>
    <t>Warren</t>
  </si>
  <si>
    <t>Sunbury Generation LP</t>
  </si>
  <si>
    <t>Snyder</t>
  </si>
  <si>
    <t>SUNBURY</t>
  </si>
  <si>
    <t>Constellation Power, Inc</t>
  </si>
  <si>
    <t>Chester Generating Station</t>
  </si>
  <si>
    <t>Chester</t>
  </si>
  <si>
    <t>CHESTER 13 KV   UNIT 7</t>
  </si>
  <si>
    <t>CHESTER 13 KV   UNIT 8</t>
  </si>
  <si>
    <t>CHESTER 13 KV   UNIT 9</t>
  </si>
  <si>
    <t>Delaware Generating Station</t>
  </si>
  <si>
    <t>DELA PE 13 KV   UNIT10</t>
  </si>
  <si>
    <t>DELA PE 13 KV   UNIT11</t>
  </si>
  <si>
    <t>DELA PE 13 KV   UNIT12</t>
  </si>
  <si>
    <t>DELA PE 13 KV UNIT09</t>
  </si>
  <si>
    <t>Eddystone Generating Station</t>
  </si>
  <si>
    <t>Delaware</t>
  </si>
  <si>
    <t>EDDYSTON13 KV   UNIT10</t>
  </si>
  <si>
    <t>EDDYSTON13 KV   UNIT20</t>
  </si>
  <si>
    <t>EDDYSTON13 KV   UNIT30</t>
  </si>
  <si>
    <t>EDDYSTON13 KV   UNIT40</t>
  </si>
  <si>
    <t>Falls</t>
  </si>
  <si>
    <t>Bucks</t>
  </si>
  <si>
    <t>FALLS   13 KV   UNIT01</t>
  </si>
  <si>
    <t>FALLS   13 KV   UNIT02</t>
  </si>
  <si>
    <t>FALLS   13 KV   UNIT03</t>
  </si>
  <si>
    <t>Moser Generating Station</t>
  </si>
  <si>
    <t>MOSER   13 KV   UNIT1</t>
  </si>
  <si>
    <t>MOSER   13 KV   UNIT2</t>
  </si>
  <si>
    <t>MOSER   13 KV   UNIT3</t>
  </si>
  <si>
    <t>Richmond Generating Station</t>
  </si>
  <si>
    <t>RICH PE 13 KV   UNIT91</t>
  </si>
  <si>
    <t>RICH PE 13 KV   UNIT92</t>
  </si>
  <si>
    <t>Schuylkill Generating Station</t>
  </si>
  <si>
    <t>SCHUYLKI13 KV   UNIT10</t>
  </si>
  <si>
    <t>SCHUYLKI13 KV   UNIT11</t>
  </si>
  <si>
    <t>Southwark</t>
  </si>
  <si>
    <t>SWARK   13 KV   UNIT3</t>
  </si>
  <si>
    <t>SWARK   13 KV   UNIT4</t>
  </si>
  <si>
    <t>SWARK   13 KV   UNIT5</t>
  </si>
  <si>
    <t>SWARK   13 KV   UNIT6</t>
  </si>
  <si>
    <t>Tasley</t>
  </si>
  <si>
    <t>TAS</t>
  </si>
  <si>
    <t>Low Moor</t>
  </si>
  <si>
    <t>Alleghany</t>
  </si>
  <si>
    <t>Northern Neck</t>
  </si>
  <si>
    <t>Richmond</t>
  </si>
  <si>
    <t>Chesapeake</t>
  </si>
  <si>
    <t>Cumberland (NJ)</t>
  </si>
  <si>
    <t>CUMB</t>
  </si>
  <si>
    <t>CUMB2</t>
  </si>
  <si>
    <t>Gravel Neck</t>
  </si>
  <si>
    <t>Surry</t>
  </si>
  <si>
    <t>Forked River Power, LLC</t>
  </si>
  <si>
    <t>Forked River</t>
  </si>
  <si>
    <t>Ocean</t>
  </si>
  <si>
    <t>OYSTERCR14KV FR1</t>
  </si>
  <si>
    <t>OYSTERCR14KV FR2</t>
  </si>
  <si>
    <t>Darbytown</t>
  </si>
  <si>
    <t>Henrico</t>
  </si>
  <si>
    <t>Sherman Avenue</t>
  </si>
  <si>
    <t>SEHR</t>
  </si>
  <si>
    <t>NAES Corporation - (DE)</t>
  </si>
  <si>
    <t>Van Sant Station</t>
  </si>
  <si>
    <t>NORTHST 12KV G11</t>
  </si>
  <si>
    <t>Indiana Municipal Power Agency</t>
  </si>
  <si>
    <t>RCT1</t>
  </si>
  <si>
    <t>RCT2</t>
  </si>
  <si>
    <t>Anderson</t>
  </si>
  <si>
    <t>Madison</t>
  </si>
  <si>
    <t>ACT1</t>
  </si>
  <si>
    <t>ACT2</t>
  </si>
  <si>
    <t>ACT3</t>
  </si>
  <si>
    <t>American Mun Power-Ohio, Inc</t>
  </si>
  <si>
    <t>Hamilton Peaking</t>
  </si>
  <si>
    <t>Bowling Green Peaking</t>
  </si>
  <si>
    <t>Wood</t>
  </si>
  <si>
    <t>City of Manassas - (VA)</t>
  </si>
  <si>
    <t>Dominion/Lo Mar</t>
  </si>
  <si>
    <t>DOM1</t>
  </si>
  <si>
    <t>Essential Power Rock Springs LLC</t>
  </si>
  <si>
    <t>Cecil</t>
  </si>
  <si>
    <t>ROCKSPRI-CT1</t>
  </si>
  <si>
    <t>ROCKSPRI-CT2</t>
  </si>
  <si>
    <t>ROCKSPRI-CT3</t>
  </si>
  <si>
    <t>ROCKSPRI-CT4</t>
  </si>
  <si>
    <t>ROCK-SPRI-CT4</t>
  </si>
  <si>
    <t>Old Dominion Electric Coop</t>
  </si>
  <si>
    <t>Marsh Run Generation Facility</t>
  </si>
  <si>
    <t>Fauquier</t>
  </si>
  <si>
    <t>Louisa Generation Facility</t>
  </si>
  <si>
    <t>Louisa</t>
  </si>
  <si>
    <t>Remington</t>
  </si>
  <si>
    <t>Buckeye Power, Inc</t>
  </si>
  <si>
    <t>Robert P Mone Plant</t>
  </si>
  <si>
    <t>Van Wert</t>
  </si>
  <si>
    <t>Mickleton Station</t>
  </si>
  <si>
    <t>MICK</t>
  </si>
  <si>
    <t>Croydon CT Generating Station</t>
  </si>
  <si>
    <t>CROYDON 13 KV   UNIT11</t>
  </si>
  <si>
    <t>CROYDON 13 KV   UNIT12</t>
  </si>
  <si>
    <t>CROYDON 13 KV   UNIT21</t>
  </si>
  <si>
    <t>CROYDON 13 KV   UNIT22</t>
  </si>
  <si>
    <t>CROYDON 13 KV   UNIT31</t>
  </si>
  <si>
    <t>CROYDON 13 KV   UNIT32</t>
  </si>
  <si>
    <t>CROYDON 13 KV   UNIT41</t>
  </si>
  <si>
    <t>CROYDON 13 KV   UNIT42</t>
  </si>
  <si>
    <t>Hazleton Generation LLC</t>
  </si>
  <si>
    <t>Hazelton</t>
  </si>
  <si>
    <t>Luzerne</t>
  </si>
  <si>
    <t>Procter &amp; Gamble Ppr Prdts Co</t>
  </si>
  <si>
    <t>Procter &amp; Gamble Mehoopany Mill</t>
  </si>
  <si>
    <t>Wyoming</t>
  </si>
  <si>
    <t>WM Illinois Renewable Energy LLC</t>
  </si>
  <si>
    <t>Settlers Hill Gas Recovery</t>
  </si>
  <si>
    <t>Kane</t>
  </si>
  <si>
    <t>Zonal</t>
  </si>
  <si>
    <t>CID Gas Recovery</t>
  </si>
  <si>
    <t>Lake Gas Recovery</t>
  </si>
  <si>
    <t>INEOS US Chemicals Company - Naperville Campus</t>
  </si>
  <si>
    <t>INEOS Naperville Cogeneration Plant</t>
  </si>
  <si>
    <t>IIT Energy Tech Partners, LLC</t>
  </si>
  <si>
    <t>ITT Cogen Facility</t>
  </si>
  <si>
    <t>OS</t>
  </si>
  <si>
    <t>Elizabeth River Power Station</t>
  </si>
  <si>
    <t>Chesapeake City</t>
  </si>
  <si>
    <t>Merck &amp; Co Inc-West Point</t>
  </si>
  <si>
    <t>West Point (PA)</t>
  </si>
  <si>
    <t>COG3</t>
  </si>
  <si>
    <t>MERCK 13 KV MERCK1-2</t>
  </si>
  <si>
    <t>Grays Ferry Cogen Partnership</t>
  </si>
  <si>
    <t>Grays Ferry Cogeneration</t>
  </si>
  <si>
    <t>CC1</t>
  </si>
  <si>
    <t>GRAYFR_113 KV 1 CT</t>
  </si>
  <si>
    <t>CSL Behring LLC</t>
  </si>
  <si>
    <t>Kankakee</t>
  </si>
  <si>
    <t>Greene Valley Gas Recovery</t>
  </si>
  <si>
    <t>Hoosier Energy R E C, Inc</t>
  </si>
  <si>
    <t>Livingston Generating Facility</t>
  </si>
  <si>
    <t>Livingston</t>
  </si>
  <si>
    <t>Lincoln Operating Services, LLC</t>
  </si>
  <si>
    <t>Rocky Road Power LLC</t>
  </si>
  <si>
    <t>T4</t>
  </si>
  <si>
    <t>TG3</t>
  </si>
  <si>
    <t>Duke Energy Indiana, LLC</t>
  </si>
  <si>
    <t>CP/Comm Pricing</t>
  </si>
  <si>
    <t>CT4</t>
  </si>
  <si>
    <t>CT5</t>
  </si>
  <si>
    <t>CT6</t>
  </si>
  <si>
    <t>CT7</t>
  </si>
  <si>
    <t>CT8</t>
  </si>
  <si>
    <t>Springdale Energy LLC</t>
  </si>
  <si>
    <t>Springdale 1 &amp; 2</t>
  </si>
  <si>
    <t>Allegheny</t>
  </si>
  <si>
    <t>Earthrise Energy, PBC</t>
  </si>
  <si>
    <t>Lincoln Generating Facility</t>
  </si>
  <si>
    <t>Greenville Electric Generating Station</t>
  </si>
  <si>
    <t>Darke</t>
  </si>
  <si>
    <t>Handsome Lake Energy LLC</t>
  </si>
  <si>
    <t>Venango</t>
  </si>
  <si>
    <t>GT01</t>
  </si>
  <si>
    <t>HANDSOME13 KV   CT1</t>
  </si>
  <si>
    <t>GT02</t>
  </si>
  <si>
    <t>HANDSOME13 KV   CT2</t>
  </si>
  <si>
    <t>GT03</t>
  </si>
  <si>
    <t>HANDSOME13 KV   CT3</t>
  </si>
  <si>
    <t>GT04</t>
  </si>
  <si>
    <t>HANDSOME13 KV   CT4</t>
  </si>
  <si>
    <t>GT05</t>
  </si>
  <si>
    <t>HANDSOME13 KV   CT5</t>
  </si>
  <si>
    <t>Lee County Generating Station</t>
  </si>
  <si>
    <t>Lee Energy Facility</t>
  </si>
  <si>
    <t>Lee</t>
  </si>
  <si>
    <t>937 LEE13.5 KV LEE31-1</t>
  </si>
  <si>
    <t>937 LEE13.5 KV LEE31-2</t>
  </si>
  <si>
    <t>937 LEE13.5 KV LEE32-1</t>
  </si>
  <si>
    <t>937 LEE13.5 KV LEE32-2</t>
  </si>
  <si>
    <t>937 LEE13.5 KV LEE312-2</t>
  </si>
  <si>
    <t>937 LEE13.5 KV LEE33-1</t>
  </si>
  <si>
    <t>937 LEE13.5 KV LEE33-2</t>
  </si>
  <si>
    <t>937 LEE13.5 KV LEE34-1</t>
  </si>
  <si>
    <t>937 LEE13.5 KV LEE34-2</t>
  </si>
  <si>
    <t>Rockford Generation LLC</t>
  </si>
  <si>
    <t>NRG Rockford I</t>
  </si>
  <si>
    <t>Winnebago</t>
  </si>
  <si>
    <t>Darby Power, LLC</t>
  </si>
  <si>
    <t>Pickaway</t>
  </si>
  <si>
    <t>Adkins 13.8 Kv</t>
  </si>
  <si>
    <t>University Park Energy LLC</t>
  </si>
  <si>
    <t>University Park South</t>
  </si>
  <si>
    <t>UPG1</t>
  </si>
  <si>
    <t>946 UNIV13.5 KV UP31-1</t>
  </si>
  <si>
    <t>UPG2</t>
  </si>
  <si>
    <t>946 UNIV13.5 KV UP31-2</t>
  </si>
  <si>
    <t>UPG3</t>
  </si>
  <si>
    <t>946 UNIV13.5 KV UP32-1</t>
  </si>
  <si>
    <t>UPG4</t>
  </si>
  <si>
    <t>946 UNIV13.5 KV UP32-2</t>
  </si>
  <si>
    <t>UPG5</t>
  </si>
  <si>
    <t>946 UNIV13.5 KV UP33-1</t>
  </si>
  <si>
    <t>UPG6</t>
  </si>
  <si>
    <t>946 UNIV13.5 KV UP33-2</t>
  </si>
  <si>
    <t>Crete Energy Venture LLC</t>
  </si>
  <si>
    <t>Bowling Green Generating Station</t>
  </si>
  <si>
    <t>Galion Generating Station</t>
  </si>
  <si>
    <t>Crawford</t>
  </si>
  <si>
    <t>Napoleon Peaking Station</t>
  </si>
  <si>
    <t>Henry</t>
  </si>
  <si>
    <t>Middle River Power II, LLC</t>
  </si>
  <si>
    <t>Big Sandy Peaker Plant</t>
  </si>
  <si>
    <t>BSG1</t>
  </si>
  <si>
    <t>32418571 AEP Big Sandy CT1</t>
  </si>
  <si>
    <t>Big Sandy Peaker, LLC</t>
  </si>
  <si>
    <t>BSG2</t>
  </si>
  <si>
    <t>32418573 AEP Big Sandy CT2</t>
  </si>
  <si>
    <t>BSG3</t>
  </si>
  <si>
    <t>324118575 AEP Big Sandy CT3</t>
  </si>
  <si>
    <t>BSG4</t>
  </si>
  <si>
    <t>32418577 AEP Big Sandy CT4</t>
  </si>
  <si>
    <t>BSG5</t>
  </si>
  <si>
    <t>32418579 AEP Big Sandy CT5</t>
  </si>
  <si>
    <t>BSG6</t>
  </si>
  <si>
    <t>32418581 AEP Big Sandy CT6</t>
  </si>
  <si>
    <t>Wolf Hills Energy</t>
  </si>
  <si>
    <t>Washington</t>
  </si>
  <si>
    <t>WHG1</t>
  </si>
  <si>
    <t>32418583 AEP Wolf Hill CT1</t>
  </si>
  <si>
    <t>Wolf Hills Energy, LLC</t>
  </si>
  <si>
    <t>WHG2</t>
  </si>
  <si>
    <t>32418585 AEP Wolf Hill CT2</t>
  </si>
  <si>
    <t>WHG3</t>
  </si>
  <si>
    <t>32418587 AEP Wolf Hill CT3</t>
  </si>
  <si>
    <t>WHG4</t>
  </si>
  <si>
    <t>32418589 AEP Wolf Hill CT4</t>
  </si>
  <si>
    <t>WHG5</t>
  </si>
  <si>
    <t>32418591 AEP Wolf Hill CT5</t>
  </si>
  <si>
    <t>IPA Operations Inc - Calumet</t>
  </si>
  <si>
    <t>Calumet Energy Team LLC</t>
  </si>
  <si>
    <t>CT11</t>
  </si>
  <si>
    <t>CT12</t>
  </si>
  <si>
    <t>Troy Energy LLC</t>
  </si>
  <si>
    <t>Gans Energy LLC</t>
  </si>
  <si>
    <t>Gans</t>
  </si>
  <si>
    <t>FAYETTE</t>
  </si>
  <si>
    <t>UNT8</t>
  </si>
  <si>
    <t>UNT9</t>
  </si>
  <si>
    <t>Zion Energy LLC</t>
  </si>
  <si>
    <t>Zion Energy Center</t>
  </si>
  <si>
    <t>Rolling Hills Generating LLC</t>
  </si>
  <si>
    <t>Rolling Hills Generating</t>
  </si>
  <si>
    <t>Vinton</t>
  </si>
  <si>
    <t>FLATLICK 1 - 32418627</t>
  </si>
  <si>
    <t>FLATLICK 2 - 32418629</t>
  </si>
  <si>
    <t>FLATLICK 3 - 32418631</t>
  </si>
  <si>
    <t>FLATLICK 4 - 32418633</t>
  </si>
  <si>
    <t>FLATLICK 5 - 32418635</t>
  </si>
  <si>
    <t>Elgin Energy Center LLC</t>
  </si>
  <si>
    <t>CT01</t>
  </si>
  <si>
    <t>960 ELGI13.5 KV EE-1</t>
  </si>
  <si>
    <t>CT02</t>
  </si>
  <si>
    <t>960 ELGI13.5 KV EE-2</t>
  </si>
  <si>
    <t>CT03</t>
  </si>
  <si>
    <t>960 ELGI13.5 KV EE-3</t>
  </si>
  <si>
    <t>CT04</t>
  </si>
  <si>
    <t>960 ELGI13.5 KV EE-4</t>
  </si>
  <si>
    <t>LSP University Park LLC</t>
  </si>
  <si>
    <t>University Park North</t>
  </si>
  <si>
    <t>970 UP N13.5 KV UN-1</t>
  </si>
  <si>
    <t>970 UP N13.5 KV UN10</t>
  </si>
  <si>
    <t>970 UP N13.5 KV UN11</t>
  </si>
  <si>
    <t>970 UP N13.5 KV UN12</t>
  </si>
  <si>
    <t>970 UP N13.5 KV UN-2</t>
  </si>
  <si>
    <t>970 UP N13.5 KV UN-3</t>
  </si>
  <si>
    <t>970 UP N13.5 KV UN-4</t>
  </si>
  <si>
    <t>970 UP N13.5 KV UN-5</t>
  </si>
  <si>
    <t>970 UP N13.5 KV UN-6</t>
  </si>
  <si>
    <t>970 UP N13.5 KV UN-7</t>
  </si>
  <si>
    <t>970 UP N13.5 KV UN-8</t>
  </si>
  <si>
    <t>970 UP N13.5 KV UN-9</t>
  </si>
  <si>
    <t>Chambersburg Energy, LLC</t>
  </si>
  <si>
    <t>Chambersburg</t>
  </si>
  <si>
    <t>Franklin</t>
  </si>
  <si>
    <t>UN12</t>
  </si>
  <si>
    <t>UN13</t>
  </si>
  <si>
    <t>Buchanan Generation, LLC</t>
  </si>
  <si>
    <t>Buchanan Generation LLC</t>
  </si>
  <si>
    <t>Buchanan</t>
  </si>
  <si>
    <t>Waste Management Inc</t>
  </si>
  <si>
    <t>Green Knight Energy Center</t>
  </si>
  <si>
    <t>NRG Rockford II Energy Center</t>
  </si>
  <si>
    <t>Essential Power Operating Company, LLC</t>
  </si>
  <si>
    <t>NAEA Ocean Peaking Power LLC</t>
  </si>
  <si>
    <t>OPP3</t>
  </si>
  <si>
    <t>OPP4</t>
  </si>
  <si>
    <t>City of Harrisonburg - (VA)</t>
  </si>
  <si>
    <t>Mount Clinton</t>
  </si>
  <si>
    <t>MC-1</t>
  </si>
  <si>
    <t>Pleasant Valley (VA)</t>
  </si>
  <si>
    <t>PV-1</t>
  </si>
  <si>
    <t>Hunlock Energy, LLC</t>
  </si>
  <si>
    <t>Hunlock Unit 4</t>
  </si>
  <si>
    <t>UGI Development Co</t>
  </si>
  <si>
    <t>Broad Mountain</t>
  </si>
  <si>
    <t>Schuylkill</t>
  </si>
  <si>
    <t>Adkins Energy LLC</t>
  </si>
  <si>
    <t>Stephenson</t>
  </si>
  <si>
    <t>S5MW</t>
  </si>
  <si>
    <t>Loyola University Health System</t>
  </si>
  <si>
    <t>Loyola University Health Plant</t>
  </si>
  <si>
    <t>UNIT1</t>
  </si>
  <si>
    <t>UNIT2</t>
  </si>
  <si>
    <t>Clayville</t>
  </si>
  <si>
    <t>LINCOLN3</t>
  </si>
  <si>
    <t>Energy Systems Group LLC</t>
  </si>
  <si>
    <t>North Chicago Energy Center</t>
  </si>
  <si>
    <t>Bristol Myers Squibb Lawrenceville</t>
  </si>
  <si>
    <t>TG101</t>
  </si>
  <si>
    <t>TG102</t>
  </si>
  <si>
    <t>Argonne National Laboratory</t>
  </si>
  <si>
    <t>Argonne National Laboratory CHP</t>
  </si>
  <si>
    <t>CHP</t>
  </si>
  <si>
    <t>J310</t>
  </si>
  <si>
    <t>US Dept of Army, Garrison, APG</t>
  </si>
  <si>
    <t>APG Combined Heat and Power Plant</t>
  </si>
  <si>
    <t>Princeton Energy Center LLC</t>
  </si>
  <si>
    <t>Princeton Energy Center, LLC</t>
  </si>
  <si>
    <t>DTE Atlantic, LLC</t>
  </si>
  <si>
    <t>Atlantic</t>
  </si>
  <si>
    <t>ACB-1</t>
  </si>
  <si>
    <t>Phoenix Contact Services, Inc</t>
  </si>
  <si>
    <t>Phoenix Contact - CCHP Plant</t>
  </si>
  <si>
    <t>Dauphin</t>
  </si>
  <si>
    <t>CCHP</t>
  </si>
  <si>
    <t>Architect of the Capitol, Capitol Power Plant</t>
  </si>
  <si>
    <t>AOC, Capitol Power Plant</t>
  </si>
  <si>
    <t>ACM - Midtown Thermal</t>
  </si>
  <si>
    <t>T60-1</t>
  </si>
  <si>
    <t>ECP Uptown Campus LLC</t>
  </si>
  <si>
    <t>ECP Uptown Campus</t>
  </si>
  <si>
    <t>DCO Burlington</t>
  </si>
  <si>
    <t>CTG-1</t>
  </si>
  <si>
    <t>retire2023</t>
  </si>
  <si>
    <t>Nameplate</t>
  </si>
  <si>
    <t>load factor</t>
  </si>
  <si>
    <t>total MW currently active</t>
  </si>
  <si>
    <t>retired MW by 2030</t>
  </si>
  <si>
    <t>MWh out by 2030</t>
  </si>
  <si>
    <t>Grubert retired MW 2040</t>
  </si>
  <si>
    <t>updated retired GWh/yr by 2030</t>
  </si>
  <si>
    <t>new plant</t>
  </si>
  <si>
    <t>retired GWh/yr by 2040</t>
  </si>
  <si>
    <t>current GWh/yr</t>
  </si>
  <si>
    <t>Row Labels</t>
  </si>
  <si>
    <t>(blank)</t>
  </si>
  <si>
    <t>Grand Total</t>
  </si>
  <si>
    <t>Sum of MWh out by 2040</t>
  </si>
  <si>
    <t>Sum of MWh out by 2030</t>
  </si>
  <si>
    <t>lbs CO2/MWh</t>
  </si>
  <si>
    <t>NJ reg requirement</t>
  </si>
  <si>
    <t>CO2/mmbtu fuel</t>
  </si>
  <si>
    <t>Fuel</t>
  </si>
  <si>
    <t>lbs CO2/mmbtu</t>
  </si>
  <si>
    <t>BIT</t>
  </si>
  <si>
    <t>SUB</t>
  </si>
  <si>
    <t>WC</t>
  </si>
  <si>
    <t>RFO</t>
  </si>
  <si>
    <t>RC</t>
  </si>
  <si>
    <t>BLQ</t>
  </si>
  <si>
    <t>MSW</t>
  </si>
  <si>
    <t>BFG</t>
  </si>
  <si>
    <t>WDS</t>
  </si>
  <si>
    <t>PC</t>
  </si>
  <si>
    <t>lbs 000 CO2 out by 2030</t>
  </si>
  <si>
    <t>lbs 000 CO2 out by 2040</t>
  </si>
  <si>
    <t>reduced MM lbs CO2 by 2040</t>
  </si>
  <si>
    <t>reduced MM lbs CO2 by 2030</t>
  </si>
  <si>
    <t>total M lbs CO2</t>
  </si>
  <si>
    <t>Current MM lbs CO2/yr</t>
  </si>
  <si>
    <t>MW (Gas GT)</t>
  </si>
  <si>
    <t>MW (Oil 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</si>
</sst>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164" fontId="16" fillId="33" borderId="0" xfId="1" applyNumberFormat="1" applyFont="1" applyFill="1" applyAlignment="1">
      <alignment wrapText="1"/>
    </xf>
    <xf numFmtId="0" fontId="0" fillId="34" borderId="0" xfId="0" applyFill="1"/>
    <xf numFmtId="0" fontId="16" fillId="34" borderId="0" xfId="0" applyFont="1" applyFill="1"/>
    <xf numFmtId="164" fontId="16" fillId="34" borderId="0" xfId="1" applyNumberFormat="1" applyFont="1" applyFill="1"/>
    <xf numFmtId="0" fontId="0" fillId="0" borderId="0" xfId="0" applyFill="1"/>
    <xf numFmtId="0" fontId="16" fillId="0" borderId="0" xfId="0" applyFont="1" applyFill="1"/>
    <xf numFmtId="164" fontId="16" fillId="0" borderId="0" xfId="1" applyNumberFormat="1" applyFont="1" applyFill="1"/>
    <xf numFmtId="0" fontId="0" fillId="0" borderId="0" xfId="0" applyFill="1" applyAlignment="1">
      <alignment wrapText="1"/>
    </xf>
    <xf numFmtId="0" fontId="16" fillId="33" borderId="0" xfId="0" applyFont="1" applyFill="1"/>
    <xf numFmtId="164" fontId="16" fillId="33" borderId="0" xfId="1" applyNumberFormat="1" applyFont="1" applyFill="1"/>
    <xf numFmtId="0" fontId="0" fillId="33" borderId="0" xfId="0" applyFill="1"/>
    <xf numFmtId="0" fontId="0" fillId="33" borderId="0" xfId="0" applyFont="1" applyFill="1" applyAlignment="1">
      <alignment wrapText="1"/>
    </xf>
    <xf numFmtId="164" fontId="1" fillId="33" borderId="0" xfId="1" applyNumberFormat="1" applyFont="1" applyFill="1" applyAlignment="1">
      <alignment wrapText="1"/>
    </xf>
    <xf numFmtId="0" fontId="0" fillId="33" borderId="0" xfId="0" applyFont="1" applyFill="1"/>
    <xf numFmtId="164" fontId="1" fillId="33" borderId="0" xfId="1" applyNumberFormat="1" applyFont="1" applyFill="1"/>
    <xf numFmtId="164" fontId="0" fillId="33" borderId="0" xfId="0" applyNumberFormat="1" applyFont="1" applyFill="1"/>
    <xf numFmtId="0" fontId="0" fillId="34" borderId="0" xfId="0" applyFont="1" applyFill="1"/>
    <xf numFmtId="164" fontId="1" fillId="34" borderId="0" xfId="1" applyNumberFormat="1" applyFont="1" applyFill="1"/>
    <xf numFmtId="164" fontId="0" fillId="34" borderId="0" xfId="0" applyNumberFormat="1" applyFont="1" applyFill="1"/>
    <xf numFmtId="165" fontId="0" fillId="33" borderId="0" xfId="0" applyNumberFormat="1" applyFont="1" applyFill="1"/>
    <xf numFmtId="0" fontId="16" fillId="34" borderId="0" xfId="0" applyFont="1" applyFill="1" applyAlignment="1">
      <alignment wrapText="1"/>
    </xf>
    <xf numFmtId="164" fontId="1" fillId="0" borderId="0" xfId="1" applyNumberFormat="1" applyFont="1" applyAlignment="1">
      <alignment wrapText="1"/>
    </xf>
    <xf numFmtId="164" fontId="1" fillId="0" borderId="0" xfId="1" applyNumberFormat="1" applyFont="1" applyFill="1"/>
    <xf numFmtId="164" fontId="1" fillId="0" borderId="0" xfId="1" applyNumberFormat="1" applyFont="1"/>
    <xf numFmtId="43" fontId="1" fillId="33" borderId="0" xfId="1" applyNumberFormat="1" applyFont="1" applyFill="1"/>
    <xf numFmtId="0" fontId="16" fillId="33" borderId="0" xfId="1" applyNumberFormat="1" applyFont="1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35" borderId="0" xfId="0" applyFill="1"/>
    <xf numFmtId="164" fontId="0" fillId="33" borderId="0" xfId="1" applyNumberFormat="1" applyFont="1" applyFill="1" applyAlignment="1">
      <alignment wrapText="1"/>
    </xf>
    <xf numFmtId="43" fontId="0" fillId="0" borderId="0" xfId="0" applyNumberFormat="1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Combustion Turbine Vintage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4977388590033"/>
          <c:y val="2.6195620340231117E-2"/>
          <c:w val="0.84220945777391165"/>
          <c:h val="0.91266352598592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'generation vintage'!$B$1</c:f>
              <c:strCache>
                <c:ptCount val="1"/>
                <c:pt idx="0">
                  <c:v>MW (Gas GT)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'generation vintage'!$A$2:$A$57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2018</c:v>
                </c:pt>
                <c:pt idx="53">
                  <c:v>2019</c:v>
                </c:pt>
                <c:pt idx="54">
                  <c:v>2021</c:v>
                </c:pt>
                <c:pt idx="55">
                  <c:v>2023</c:v>
                </c:pt>
              </c:numCache>
            </c:numRef>
          </c:cat>
          <c:val>
            <c:numRef>
              <c:f>'generation vintage'!$B$2:$B$57</c:f>
              <c:numCache>
                <c:formatCode>General</c:formatCode>
                <c:ptCount val="56"/>
                <c:pt idx="0">
                  <c:v>105</c:v>
                </c:pt>
                <c:pt idx="1">
                  <c:v>30</c:v>
                </c:pt>
                <c:pt idx="3">
                  <c:v>32.6</c:v>
                </c:pt>
                <c:pt idx="4">
                  <c:v>114.6</c:v>
                </c:pt>
                <c:pt idx="5">
                  <c:v>85.8</c:v>
                </c:pt>
                <c:pt idx="6">
                  <c:v>171.10000000000002</c:v>
                </c:pt>
                <c:pt idx="7">
                  <c:v>53.1</c:v>
                </c:pt>
                <c:pt idx="8">
                  <c:v>83.8</c:v>
                </c:pt>
                <c:pt idx="9">
                  <c:v>71.2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53.6</c:v>
                </c:pt>
                <c:pt idx="21">
                  <c:v>0</c:v>
                </c:pt>
                <c:pt idx="22">
                  <c:v>22</c:v>
                </c:pt>
                <c:pt idx="23">
                  <c:v>19</c:v>
                </c:pt>
                <c:pt idx="24">
                  <c:v>562.69999999999993</c:v>
                </c:pt>
                <c:pt idx="25">
                  <c:v>476.10000000000008</c:v>
                </c:pt>
                <c:pt idx="26">
                  <c:v>651.80000000000007</c:v>
                </c:pt>
                <c:pt idx="27">
                  <c:v>1385.8999999999996</c:v>
                </c:pt>
                <c:pt idx="28">
                  <c:v>105.5</c:v>
                </c:pt>
                <c:pt idx="29">
                  <c:v>0</c:v>
                </c:pt>
                <c:pt idx="30">
                  <c:v>492.00000000000006</c:v>
                </c:pt>
                <c:pt idx="31">
                  <c:v>289.20000000000005</c:v>
                </c:pt>
                <c:pt idx="32">
                  <c:v>187</c:v>
                </c:pt>
                <c:pt idx="33">
                  <c:v>87.2</c:v>
                </c:pt>
                <c:pt idx="34">
                  <c:v>1616.6999999999998</c:v>
                </c:pt>
                <c:pt idx="35">
                  <c:v>3731.2000000000007</c:v>
                </c:pt>
                <c:pt idx="36">
                  <c:v>7510.6999999999944</c:v>
                </c:pt>
                <c:pt idx="37">
                  <c:v>6392.3999999999978</c:v>
                </c:pt>
                <c:pt idx="38">
                  <c:v>1878.8000000000004</c:v>
                </c:pt>
                <c:pt idx="39">
                  <c:v>628.0999999999998</c:v>
                </c:pt>
                <c:pt idx="40">
                  <c:v>214.9</c:v>
                </c:pt>
                <c:pt idx="41">
                  <c:v>0</c:v>
                </c:pt>
                <c:pt idx="42">
                  <c:v>0</c:v>
                </c:pt>
                <c:pt idx="43">
                  <c:v>361.3</c:v>
                </c:pt>
                <c:pt idx="44">
                  <c:v>325.60000000000002</c:v>
                </c:pt>
                <c:pt idx="45">
                  <c:v>226.9</c:v>
                </c:pt>
                <c:pt idx="46">
                  <c:v>10.3</c:v>
                </c:pt>
                <c:pt idx="47">
                  <c:v>507.00000000000006</c:v>
                </c:pt>
                <c:pt idx="48">
                  <c:v>64</c:v>
                </c:pt>
                <c:pt idx="49">
                  <c:v>1</c:v>
                </c:pt>
                <c:pt idx="50">
                  <c:v>230.5</c:v>
                </c:pt>
                <c:pt idx="51">
                  <c:v>14.2</c:v>
                </c:pt>
                <c:pt idx="52">
                  <c:v>409.5</c:v>
                </c:pt>
                <c:pt idx="53">
                  <c:v>10.8</c:v>
                </c:pt>
                <c:pt idx="54">
                  <c:v>11.7</c:v>
                </c:pt>
                <c:pt idx="55">
                  <c:v>977.5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0-3745-AE80-7FF9B7499EA5}"/>
            </c:ext>
          </c:extLst>
        </c:ser>
        <c:ser>
          <c:idx val="1"/>
          <c:order val="1"/>
          <c:tx>
            <c:strRef>
              <c:f>'generation vintage'!$C$1</c:f>
              <c:strCache>
                <c:ptCount val="1"/>
                <c:pt idx="0">
                  <c:v>MW (Oil GT)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'generation vintage'!$A$2:$A$57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2018</c:v>
                </c:pt>
                <c:pt idx="53">
                  <c:v>2019</c:v>
                </c:pt>
                <c:pt idx="54">
                  <c:v>2021</c:v>
                </c:pt>
                <c:pt idx="55">
                  <c:v>2023</c:v>
                </c:pt>
              </c:numCache>
            </c:numRef>
          </c:cat>
          <c:val>
            <c:numRef>
              <c:f>'generation vintage'!$C$2:$C$57</c:f>
              <c:numCache>
                <c:formatCode>General</c:formatCode>
                <c:ptCount val="56"/>
                <c:pt idx="0">
                  <c:v>43.7</c:v>
                </c:pt>
                <c:pt idx="2">
                  <c:v>182.59999999999997</c:v>
                </c:pt>
                <c:pt idx="3">
                  <c:v>282.70000000000005</c:v>
                </c:pt>
                <c:pt idx="4">
                  <c:v>162.80000000000001</c:v>
                </c:pt>
                <c:pt idx="5">
                  <c:v>313.7</c:v>
                </c:pt>
                <c:pt idx="6">
                  <c:v>408.39999999999992</c:v>
                </c:pt>
                <c:pt idx="7">
                  <c:v>334.3</c:v>
                </c:pt>
                <c:pt idx="8">
                  <c:v>577.20000000000005</c:v>
                </c:pt>
                <c:pt idx="9">
                  <c:v>581.4</c:v>
                </c:pt>
                <c:pt idx="24">
                  <c:v>16.3</c:v>
                </c:pt>
                <c:pt idx="25">
                  <c:v>94</c:v>
                </c:pt>
                <c:pt idx="27">
                  <c:v>14</c:v>
                </c:pt>
                <c:pt idx="29">
                  <c:v>0</c:v>
                </c:pt>
                <c:pt idx="32">
                  <c:v>184.5</c:v>
                </c:pt>
                <c:pt idx="34">
                  <c:v>14</c:v>
                </c:pt>
                <c:pt idx="35">
                  <c:v>172.5</c:v>
                </c:pt>
                <c:pt idx="36">
                  <c:v>230</c:v>
                </c:pt>
                <c:pt idx="39">
                  <c:v>10.8</c:v>
                </c:pt>
                <c:pt idx="47">
                  <c:v>1.4</c:v>
                </c:pt>
                <c:pt idx="50">
                  <c:v>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0-3745-AE80-7FF9B749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5709167"/>
        <c:axId val="1518131999"/>
      </c:barChart>
      <c:catAx>
        <c:axId val="15457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31999"/>
        <c:crosses val="autoZero"/>
        <c:auto val="1"/>
        <c:lblAlgn val="ctr"/>
        <c:lblOffset val="100"/>
        <c:tickLblSkip val="5"/>
        <c:noMultiLvlLbl val="0"/>
      </c:catAx>
      <c:valAx>
        <c:axId val="1518131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41658724422243"/>
          <c:y val="0.20696042909620357"/>
          <c:w val="0.16057286502875198"/>
          <c:h val="0.15674864233894248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107950</xdr:rowOff>
    </xdr:from>
    <xdr:to>
      <xdr:col>14</xdr:col>
      <xdr:colOff>457200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99C43-DDF6-3446-8B05-B91F1F4B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os Gonatas" refreshedDate="45329.565176851851" createdVersion="6" refreshedVersion="6" minRefreshableVersion="3" recordCount="504" xr:uid="{BF848219-4CF0-314A-A140-F43658057AFF}">
  <cacheSource type="worksheet">
    <worksheetSource ref="A1:CL505" sheet="EIA_proj_retirements_gt"/>
  </cacheSource>
  <cacheFields count="89">
    <cacheField name="Utility ID" numFmtId="0">
      <sharedItems containsBlank="1" containsMixedTypes="1" containsNumber="1" containsInteger="1" minValue="733" maxValue="65792"/>
    </cacheField>
    <cacheField name="Utility Name" numFmtId="0">
      <sharedItems containsBlank="1"/>
    </cacheField>
    <cacheField name="Plant Code" numFmtId="0">
      <sharedItems containsBlank="1" containsMixedTypes="1" containsNumber="1" containsInteger="1" minValue="54" maxValue="63492"/>
    </cacheField>
    <cacheField name="Plant Name" numFmtId="0">
      <sharedItems containsBlank="1"/>
    </cacheField>
    <cacheField name="State" numFmtId="0">
      <sharedItems containsBlank="1" count="13">
        <s v="KY"/>
        <s v="DE"/>
        <s v="IL"/>
        <s v="MD"/>
        <s v="NJ"/>
        <s v="OH"/>
        <s v="PA"/>
        <s v="VA"/>
        <s v="WV"/>
        <s v="IN"/>
        <s v="DC"/>
        <m/>
        <s v="State"/>
      </sharedItems>
    </cacheField>
    <cacheField name="County" numFmtId="0">
      <sharedItems containsBlank="1"/>
    </cacheField>
    <cacheField name="Generator ID" numFmtId="0">
      <sharedItems containsBlank="1" containsMixedTypes="1" containsNumber="1" containsInteger="1" minValue="1" maxValue="322"/>
    </cacheField>
    <cacheField name="Technology" numFmtId="0">
      <sharedItems containsBlank="1" count="7">
        <s v="Natural Gas Fired Combustion Turbine"/>
        <s v="Petroleum Liquids"/>
        <s v="Landfill Gas"/>
        <s v="Other Gases"/>
        <s v="Other Waste Biomass"/>
        <m/>
        <s v="Technology"/>
      </sharedItems>
    </cacheField>
    <cacheField name="Prime Mover" numFmtId="0">
      <sharedItems containsBlank="1"/>
    </cacheField>
    <cacheField name="Unit Code" numFmtId="0">
      <sharedItems containsBlank="1"/>
    </cacheField>
    <cacheField name="Ownership" numFmtId="0">
      <sharedItems containsBlank="1"/>
    </cacheField>
    <cacheField name="Duct Burners" numFmtId="0">
      <sharedItems containsBlank="1"/>
    </cacheField>
    <cacheField name="Can Bypass Heat Recovery Steam Generator?" numFmtId="0">
      <sharedItems containsBlank="1"/>
    </cacheField>
    <cacheField name="RTO/ISO LMP Node Designation" numFmtId="0">
      <sharedItems containsBlank="1" containsMixedTypes="1" containsNumber="1" containsInteger="1" minValue="50436" maxValue="1379268472"/>
    </cacheField>
    <cacheField name="RTO/ISO Location Designation for Reporting Wholesale Sales Data to FERC" numFmtId="0">
      <sharedItems containsBlank="1" containsMixedTypes="1" containsNumber="1" containsInteger="1" minValue="50524" maxValue="1379268472"/>
    </cacheField>
    <cacheField name="Nameplate Capacity (MW)" numFmtId="0">
      <sharedItems containsBlank="1" containsMixedTypes="1" containsNumber="1" minValue="1" maxValue="230"/>
    </cacheField>
    <cacheField name="Nameplate Power Factor" numFmtId="0">
      <sharedItems containsBlank="1" containsMixedTypes="1" containsNumber="1" minValue="0.8" maxValue="1"/>
    </cacheField>
    <cacheField name="Summer Capacity (MW)" numFmtId="0">
      <sharedItems containsBlank="1" containsMixedTypes="1" containsNumber="1" minValue="1" maxValue="184.3"/>
    </cacheField>
    <cacheField name="Winter Capacity (MW)" numFmtId="0">
      <sharedItems containsBlank="1" containsMixedTypes="1" containsNumber="1" minValue="1" maxValue="209.6"/>
    </cacheField>
    <cacheField name="Minimum Load (MW)" numFmtId="0">
      <sharedItems containsBlank="1" containsMixedTypes="1" containsNumber="1" minValue="0" maxValue="150"/>
    </cacheField>
    <cacheField name="Uprate or Derate Completed During Year" numFmtId="0">
      <sharedItems containsBlank="1"/>
    </cacheField>
    <cacheField name="Month Uprate or Derate Completed" numFmtId="0">
      <sharedItems containsBlank="1" containsMixedTypes="1" containsNumber="1" containsInteger="1" minValue="1" maxValue="11"/>
    </cacheField>
    <cacheField name="Year Uprate or Derate Completed" numFmtId="0">
      <sharedItems containsBlank="1" containsMixedTypes="1" containsNumber="1" containsInteger="1" minValue="2022" maxValue="2022"/>
    </cacheField>
    <cacheField name="Status" numFmtId="0">
      <sharedItems containsBlank="1"/>
    </cacheField>
    <cacheField name="Synchronized to Transmission Grid" numFmtId="0">
      <sharedItems containsBlank="1"/>
    </cacheField>
    <cacheField name="Operating Month" numFmtId="0">
      <sharedItems containsBlank="1" containsMixedTypes="1" containsNumber="1" containsInteger="1" minValue="1" maxValue="12"/>
    </cacheField>
    <cacheField name="Operating Year" numFmtId="0">
      <sharedItems containsBlank="1" containsMixedTypes="1" containsNumber="1" containsInteger="1" minValue="1963" maxValue="2023"/>
    </cacheField>
    <cacheField name="Planned Retirement Month" numFmtId="0">
      <sharedItems containsBlank="1" containsMixedTypes="1" containsNumber="1" containsInteger="1" minValue="4" maxValue="12"/>
    </cacheField>
    <cacheField name="Planned Retirement Year" numFmtId="0">
      <sharedItems containsBlank="1" containsMixedTypes="1" containsNumber="1" containsInteger="1" minValue="2023" maxValue="2025"/>
    </cacheField>
    <cacheField name="Associated with Combined Heat and Power System" numFmtId="0">
      <sharedItems containsBlank="1"/>
    </cacheField>
    <cacheField name="Sector Name" numFmtId="0">
      <sharedItems containsBlank="1"/>
    </cacheField>
    <cacheField name="Sector" numFmtId="0">
      <sharedItems containsBlank="1" containsMixedTypes="1" containsNumber="1" containsInteger="1" minValue="1" maxValue="7"/>
    </cacheField>
    <cacheField name="Topping or Bottoming" numFmtId="0">
      <sharedItems containsBlank="1"/>
    </cacheField>
    <cacheField name="Energy Source 1" numFmtId="0">
      <sharedItems containsBlank="1"/>
    </cacheField>
    <cacheField name="Energy Source 2" numFmtId="0">
      <sharedItems containsBlank="1"/>
    </cacheField>
    <cacheField name="Energy Source 3" numFmtId="0">
      <sharedItems containsBlank="1"/>
    </cacheField>
    <cacheField name="Energy Source 4" numFmtId="0">
      <sharedItems containsBlank="1"/>
    </cacheField>
    <cacheField name="Energy Source 5" numFmtId="0">
      <sharedItems containsBlank="1"/>
    </cacheField>
    <cacheField name="Energy Source 6" numFmtId="0">
      <sharedItems containsBlank="1"/>
    </cacheField>
    <cacheField name="Startup Source 1" numFmtId="0">
      <sharedItems containsBlank="1"/>
    </cacheField>
    <cacheField name="Startup Source 2" numFmtId="0">
      <sharedItems containsBlank="1"/>
    </cacheField>
    <cacheField name="Startup Source 3" numFmtId="0">
      <sharedItems containsBlank="1"/>
    </cacheField>
    <cacheField name="Startup Source 4" numFmtId="0">
      <sharedItems containsBlank="1"/>
    </cacheField>
    <cacheField name="Solid Fuel Gasification System?" numFmtId="0">
      <sharedItems containsBlank="1"/>
    </cacheField>
    <cacheField name="Carbon Capture Technology?" numFmtId="0">
      <sharedItems containsBlank="1"/>
    </cacheField>
    <cacheField name="Turbines or Hydrokinetic Buoys" numFmtId="0">
      <sharedItems containsBlank="1" containsMixedTypes="1" containsNumber="1" containsInteger="1" minValue="0" maxValue="0"/>
    </cacheField>
    <cacheField name="Time from Cold Shutdown to Full Load" numFmtId="0">
      <sharedItems containsBlank="1"/>
    </cacheField>
    <cacheField name="Fluidized Bed Technology?" numFmtId="0">
      <sharedItems containsBlank="1"/>
    </cacheField>
    <cacheField name="Pulverized Coal Technology?" numFmtId="0">
      <sharedItems containsBlank="1"/>
    </cacheField>
    <cacheField name="Stoker Technology?" numFmtId="0">
      <sharedItems containsBlank="1"/>
    </cacheField>
    <cacheField name="Other Combustion Technology?" numFmtId="0">
      <sharedItems containsBlank="1"/>
    </cacheField>
    <cacheField name="Subcritical Technology?" numFmtId="0">
      <sharedItems containsBlank="1"/>
    </cacheField>
    <cacheField name="Supercritical Technology?" numFmtId="0">
      <sharedItems containsBlank="1"/>
    </cacheField>
    <cacheField name="Ultrasupercritical Technology?" numFmtId="0">
      <sharedItems containsBlank="1"/>
    </cacheField>
    <cacheField name="Planned Net Summer Capacity Uprate (MW)" numFmtId="0">
      <sharedItems containsBlank="1" containsMixedTypes="1" containsNumber="1" minValue="3" maxValue="19.3"/>
    </cacheField>
    <cacheField name="Planned Net Winter Capacity Uprate (MW)" numFmtId="0">
      <sharedItems containsBlank="1" containsMixedTypes="1" containsNumber="1" minValue="0" maxValue="11.5"/>
    </cacheField>
    <cacheField name="Planned Uprate Month" numFmtId="0">
      <sharedItems containsBlank="1" containsMixedTypes="1" containsNumber="1" containsInteger="1" minValue="6" maxValue="6"/>
    </cacheField>
    <cacheField name="Planned Uprate Year" numFmtId="0">
      <sharedItems containsBlank="1" containsMixedTypes="1" containsNumber="1" containsInteger="1" minValue="2023" maxValue="2023"/>
    </cacheField>
    <cacheField name="Planned Net Summer Capacity Derate (MW)" numFmtId="0">
      <sharedItems containsBlank="1"/>
    </cacheField>
    <cacheField name="Planned Net Winter Capacity Derate (MW)" numFmtId="0">
      <sharedItems containsBlank="1"/>
    </cacheField>
    <cacheField name="Planned Derate Month" numFmtId="0">
      <sharedItems containsBlank="1"/>
    </cacheField>
    <cacheField name="Planned Derate Year" numFmtId="0">
      <sharedItems containsBlank="1"/>
    </cacheField>
    <cacheField name="Planned New Prime Mover" numFmtId="0">
      <sharedItems containsBlank="1"/>
    </cacheField>
    <cacheField name="Planned Energy Source 1" numFmtId="0">
      <sharedItems containsBlank="1"/>
    </cacheField>
    <cacheField name="Planned New Nameplate Capacity (MW)" numFmtId="0">
      <sharedItems containsBlank="1"/>
    </cacheField>
    <cacheField name="Planned Repower Month" numFmtId="0">
      <sharedItems containsBlank="1"/>
    </cacheField>
    <cacheField name="Planned Repower Year" numFmtId="0">
      <sharedItems containsBlank="1"/>
    </cacheField>
    <cacheField name="Other Planned Modifications?" numFmtId="0">
      <sharedItems containsBlank="1"/>
    </cacheField>
    <cacheField name="Other Modifications Month" numFmtId="0">
      <sharedItems containsBlank="1"/>
    </cacheField>
    <cacheField name="Other Modifications Year" numFmtId="0">
      <sharedItems containsBlank="1"/>
    </cacheField>
    <cacheField name="Multiple Fuels?" numFmtId="0">
      <sharedItems containsBlank="1"/>
    </cacheField>
    <cacheField name="Cofire Fuels?" numFmtId="0">
      <sharedItems containsBlank="1"/>
    </cacheField>
    <cacheField name="Switch Between Oil and Natural Gas?" numFmtId="0">
      <sharedItems containsBlank="1"/>
    </cacheField>
    <cacheField name="Plant Id" numFmtId="0">
      <sharedItems containsBlank="1" containsMixedTypes="1" containsNumber="1" containsInteger="1" minValue="54" maxValue="63492"/>
    </cacheField>
    <cacheField name="Elec Fuel Consumption MMBtu" numFmtId="0">
      <sharedItems containsBlank="1" containsMixedTypes="1" containsNumber="1" containsInteger="1" minValue="0" maxValue="13886128"/>
    </cacheField>
    <cacheField name="Nameplate Capacity (MW)2" numFmtId="0">
      <sharedItems containsBlank="1" containsMixedTypes="1" containsNumber="1" minValue="1" maxValue="230"/>
    </cacheField>
    <cacheField name="Net Generation (Megawatthours)" numFmtId="0">
      <sharedItems containsBlank="1" containsMixedTypes="1" containsNumber="1" minValue="-629" maxValue="1316901.9639999999"/>
    </cacheField>
    <cacheField name="Heatrate" numFmtId="0">
      <sharedItems containsBlank="1" containsMixedTypes="1" containsNumber="1" minValue="-43429.2527821939" maxValue="203831.47853736"/>
    </cacheField>
    <cacheField name="predicted_life" numFmtId="0">
      <sharedItems containsBlank="1" containsMixedTypes="1" containsNumber="1" minValue="11.9501686505906" maxValue="54.0633283741684"/>
    </cacheField>
    <cacheField name="original op yr" numFmtId="0">
      <sharedItems containsBlank="1" containsMixedTypes="1" containsNumber="1" containsInteger="1" minValue="2003" maxValue="2003"/>
    </cacheField>
    <cacheField name="original op mo" numFmtId="0">
      <sharedItems containsBlank="1" containsMixedTypes="1" containsNumber="1" containsInteger="1" minValue="6" maxValue="6"/>
    </cacheField>
    <cacheField name="proj retire yr" numFmtId="0">
      <sharedItems containsBlank="1" containsMixedTypes="1" containsNumber="1" containsInteger="1" minValue="1986" maxValue="2061"/>
    </cacheField>
    <cacheField name="proj retire mo" numFmtId="0">
      <sharedItems containsBlank="1" containsMixedTypes="1" containsNumber="1" containsInteger="1" minValue="1" maxValue="12"/>
    </cacheField>
    <cacheField name="retired MW by 2040" numFmtId="0">
      <sharedItems containsBlank="1" containsMixedTypes="1" containsNumber="1" minValue="1" maxValue="230"/>
    </cacheField>
    <cacheField name="MWh out by 2040" numFmtId="0">
      <sharedItems containsString="0" containsBlank="1" containsNumber="1" minValue="0" maxValue="1055565.0249999999" count="147">
        <n v="446530.81170426548"/>
        <m/>
        <n v="804"/>
        <n v="879"/>
        <n v="235337.45844972576"/>
        <n v="16541"/>
        <n v="87960"/>
        <n v="5834"/>
        <n v="66274"/>
        <n v="67498"/>
        <n v="1404"/>
        <n v="2301"/>
        <n v="3546"/>
        <n v="69"/>
        <n v="1484"/>
        <n v="101264"/>
        <n v="29094.375"/>
        <n v="35467"/>
        <n v="26568.78"/>
        <n v="51217"/>
        <n v="63421"/>
        <n v="27930"/>
        <n v="111200.6"/>
        <n v="164505.9"/>
        <n v="8339.4830926916238"/>
        <n v="0"/>
        <n v="819584"/>
        <n v="59110.66"/>
        <n v="55649"/>
        <n v="390547.8"/>
        <n v="158559"/>
        <n v="398273"/>
        <n v="169786.05505431778"/>
        <n v="55864"/>
        <n v="140807"/>
        <n v="77678"/>
        <n v="11268.04"/>
        <n v="5183"/>
        <n v="23813"/>
        <n v="26774.946564885497"/>
        <n v="56065.8"/>
        <n v="32879"/>
        <n v="58214"/>
        <n v="2458"/>
        <n v="429"/>
        <n v="160"/>
        <n v="70"/>
        <n v="139"/>
        <n v="43"/>
        <n v="4294"/>
        <n v="1135"/>
        <n v="5014"/>
        <n v="13576"/>
        <n v="18094"/>
        <n v="134546.99600000001"/>
        <n v="7198"/>
        <n v="1004510.029"/>
        <n v="962"/>
        <n v="13298"/>
        <n v="318246.00400000002"/>
        <n v="364083.00699999998"/>
        <n v="41"/>
        <n v="3092"/>
        <n v="927"/>
        <n v="982"/>
        <n v="442"/>
        <n v="629"/>
        <n v="172"/>
        <n v="30950"/>
        <n v="3710"/>
        <n v="35"/>
        <n v="2026"/>
        <n v="133"/>
        <n v="2856"/>
        <n v="543"/>
        <n v="7126.9989999999998"/>
        <n v="136"/>
        <n v="94"/>
        <n v="202"/>
        <n v="187"/>
        <n v="2683"/>
        <n v="678"/>
        <n v="183"/>
        <n v="168"/>
        <n v="291"/>
        <n v="996"/>
        <n v="6142"/>
        <n v="116"/>
        <n v="60253.002999999997"/>
        <n v="25322.999"/>
        <n v="8137"/>
        <n v="50237"/>
        <n v="12521"/>
        <n v="5615"/>
        <n v="9559.9989999999998"/>
        <n v="8849.8338209839967"/>
        <n v="2345.0010000000002"/>
        <n v="2207"/>
        <n v="39"/>
        <n v="479108.99800000002"/>
        <n v="498678.99900000001"/>
        <n v="3150"/>
        <n v="4895.0010000000002"/>
        <n v="39498.998999999902"/>
        <n v="837643"/>
        <n v="27797"/>
        <n v="19059"/>
        <n v="14154"/>
        <n v="75369.84"/>
        <n v="134"/>
        <n v="43910"/>
        <n v="293137.59999999998"/>
        <n v="722827"/>
        <n v="26658"/>
        <n v="29868"/>
        <n v="64532"/>
        <n v="140188"/>
        <n v="527447"/>
        <n v="136857"/>
        <n v="16637"/>
        <n v="185584.00099999999"/>
        <n v="30642.999"/>
        <n v="328567"/>
        <n v="264296"/>
        <n v="359135.99599999998"/>
        <n v="226635"/>
        <n v="286954"/>
        <n v="58017.000999999997"/>
        <n v="19348"/>
        <n v="1055565.0249999999"/>
        <n v="165826"/>
        <n v="496717"/>
        <n v="841111"/>
        <n v="186798"/>
        <n v="396502"/>
        <n v="35344"/>
        <n v="34870.999000000003"/>
        <n v="30861"/>
        <n v="2660"/>
        <n v="36284"/>
        <n v="30990"/>
        <n v="21415"/>
        <n v="53804"/>
        <n v="6406"/>
        <n v="46017"/>
        <n v="29246.14"/>
        <n v="15875"/>
      </sharedItems>
    </cacheField>
    <cacheField name="Grubert Retirement Year" numFmtId="0">
      <sharedItems containsString="0" containsBlank="1" containsNumber="1" containsInteger="1" minValue="1993" maxValue="2053"/>
    </cacheField>
    <cacheField name="Grubert MW Retired by 2040" numFmtId="0">
      <sharedItems containsBlank="1" containsMixedTypes="1" containsNumber="1" minValue="1.1000000000000001" maxValue="230"/>
    </cacheField>
    <cacheField name="retired MW by 2030" numFmtId="0">
      <sharedItems containsBlank="1" containsMixedTypes="1" containsNumber="1" minValue="1.1000000000000001" maxValue="192"/>
    </cacheField>
    <cacheField name="MWh out by 2030" numFmtId="0">
      <sharedItems containsBlank="1" containsMixedTypes="1" containsNumber="1" minValue="0" maxValue="1004510.029" count="104">
        <s v=""/>
        <m/>
        <n v="804"/>
        <n v="0"/>
        <n v="879"/>
        <n v="106715.79029616086"/>
        <n v="1179.0936863543789"/>
        <n v="5834"/>
        <n v="1404"/>
        <n v="2301"/>
        <n v="3546"/>
        <n v="69"/>
        <n v="26568.78"/>
        <n v="51217"/>
        <n v="55049.791965566714"/>
        <n v="27930"/>
        <n v="111200.6"/>
        <n v="164505.9"/>
        <n v="819584"/>
        <n v="59110.66"/>
        <n v="55649"/>
        <n v="158559"/>
        <n v="113336.40673909041"/>
        <n v="55864"/>
        <n v="77678"/>
        <n v="11268.04"/>
        <n v="23813"/>
        <n v="42049.35"/>
        <n v="2458"/>
        <n v="429"/>
        <n v="160"/>
        <n v="70"/>
        <n v="139"/>
        <n v="43"/>
        <n v="4294"/>
        <n v="1135"/>
        <n v="5014"/>
        <n v="18094"/>
        <n v="134546.99600000001"/>
        <n v="7198"/>
        <n v="1004510.029"/>
        <n v="962"/>
        <n v="13298"/>
        <n v="318246.00400000002"/>
        <n v="36408.3007"/>
        <n v="41"/>
        <n v="1747.6521739130437"/>
        <n v="982"/>
        <n v="243.52617079889808"/>
        <n v="172"/>
        <n v="30950"/>
        <n v="3710"/>
        <n v="35"/>
        <n v="396.84536082474227"/>
        <n v="133"/>
        <n v="2856"/>
        <n v="543"/>
        <n v="7126.9989999999998"/>
        <n v="136"/>
        <n v="94"/>
        <n v="202"/>
        <n v="187"/>
        <n v="2683"/>
        <n v="678"/>
        <n v="183"/>
        <n v="168"/>
        <n v="291"/>
        <n v="996"/>
        <n v="6142"/>
        <n v="116"/>
        <n v="25904.62153200692"/>
        <n v="25322.999"/>
        <n v="8137"/>
        <n v="50237"/>
        <n v="12521"/>
        <n v="5615"/>
        <n v="18031.002"/>
        <n v="318088.47244942054"/>
        <n v="3150"/>
        <n v="4895.0010000000002"/>
        <n v="39498.998999999902"/>
        <n v="381782.86394557828"/>
        <n v="13898.5"/>
        <n v="19059"/>
        <n v="14154"/>
        <n v="75369.84"/>
        <n v="134"/>
        <n v="43910"/>
        <n v="133922.83564356435"/>
        <n v="722827"/>
        <n v="26658"/>
        <n v="140188"/>
        <n v="136857"/>
        <n v="185584.00099999999"/>
        <n v="286954"/>
        <n v="165826"/>
        <n v="496717"/>
        <n v="841111"/>
        <n v="35344"/>
        <n v="34870.999000000003"/>
        <n v="30861"/>
        <n v="2660"/>
        <n v="13460.303030303032"/>
        <n v="29246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5580"/>
    <s v="East Kentucky Power Coop, Inc"/>
    <n v="54"/>
    <s v="J K Smith"/>
    <x v="0"/>
    <s v="Clark"/>
    <s v="GT1"/>
    <x v="0"/>
    <s v="GT"/>
    <m/>
    <s v="S"/>
    <s v="X"/>
    <s v="X"/>
    <n v="1123180710"/>
    <n v="88122101"/>
    <n v="149"/>
    <n v="0.9"/>
    <n v="104"/>
    <n v="142"/>
    <n v="70"/>
    <s v="N"/>
    <s v=" "/>
    <s v=" "/>
    <s v="OP"/>
    <s v="X"/>
    <n v="3"/>
    <n v="1999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149"/>
    <n v="710542.99600000004"/>
    <n v="12927.794731228299"/>
    <n v="37.572045635342803"/>
    <m/>
    <m/>
    <n v="2036"/>
    <n v="10"/>
    <n v="149"/>
    <x v="0"/>
    <n v="2029"/>
    <n v="149"/>
    <s v=""/>
    <x v="0"/>
  </r>
  <r>
    <n v="5580"/>
    <s v="East Kentucky Power Coop, Inc"/>
    <n v="54"/>
    <s v="J K Smith"/>
    <x v="0"/>
    <s v="Clark"/>
    <s v="GT10"/>
    <x v="0"/>
    <s v="GT"/>
    <m/>
    <s v="S"/>
    <s v="X"/>
    <s v="X"/>
    <n v="1123180711"/>
    <n v="8122110"/>
    <n v="98"/>
    <n v="0.85"/>
    <n v="74"/>
    <n v="103"/>
    <n v="33"/>
    <s v="N"/>
    <s v=" "/>
    <s v=" "/>
    <s v="OP"/>
    <s v="X"/>
    <n v="5"/>
    <n v="201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4"/>
    <n v="9185754"/>
    <n v="98"/>
    <n v="710542.99600000004"/>
    <n v="12927.794731228299"/>
    <n v="35.1956865091814"/>
    <m/>
    <m/>
    <n v="2045"/>
    <n v="7"/>
    <s v=""/>
    <x v="1"/>
    <n v="2040"/>
    <s v=""/>
    <s v=""/>
    <x v="1"/>
  </r>
  <r>
    <n v="5580"/>
    <s v="East Kentucky Power Coop, Inc"/>
    <n v="54"/>
    <s v="J K Smith"/>
    <x v="0"/>
    <s v="Clark"/>
    <s v="GT2"/>
    <x v="0"/>
    <s v="GT"/>
    <m/>
    <s v="S"/>
    <s v="X"/>
    <s v="X"/>
    <n v="1123180712"/>
    <n v="88122102"/>
    <n v="149"/>
    <n v="0.9"/>
    <n v="104"/>
    <n v="142"/>
    <n v="70"/>
    <s v="N"/>
    <s v=" "/>
    <s v=" "/>
    <s v="OP"/>
    <s v="X"/>
    <n v="1"/>
    <n v="1999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149"/>
    <n v="710542.99600000004"/>
    <n v="12927.794731228299"/>
    <n v="37.572045635342803"/>
    <m/>
    <m/>
    <n v="2036"/>
    <n v="8"/>
    <n v="149"/>
    <x v="1"/>
    <n v="2029"/>
    <n v="149"/>
    <s v=""/>
    <x v="1"/>
  </r>
  <r>
    <n v="5580"/>
    <s v="East Kentucky Power Coop, Inc"/>
    <n v="54"/>
    <s v="J K Smith"/>
    <x v="0"/>
    <s v="Clark"/>
    <s v="GT3"/>
    <x v="0"/>
    <s v="GT"/>
    <m/>
    <s v="S"/>
    <s v="X"/>
    <s v="X"/>
    <n v="1123180713"/>
    <n v="88122103"/>
    <n v="149"/>
    <n v="0.9"/>
    <n v="104"/>
    <n v="142"/>
    <n v="70"/>
    <s v="N"/>
    <s v=" "/>
    <s v=" "/>
    <s v="OP"/>
    <s v="X"/>
    <n v="4"/>
    <n v="1999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149"/>
    <n v="710542.99600000004"/>
    <n v="12927.794731228299"/>
    <n v="37.572045635342803"/>
    <m/>
    <m/>
    <n v="2036"/>
    <n v="11"/>
    <n v="149"/>
    <x v="1"/>
    <n v="2029"/>
    <n v="149"/>
    <s v=""/>
    <x v="1"/>
  </r>
  <r>
    <n v="5580"/>
    <s v="East Kentucky Power Coop, Inc"/>
    <n v="54"/>
    <s v="J K Smith"/>
    <x v="0"/>
    <s v="Clark"/>
    <s v="GT4"/>
    <x v="0"/>
    <s v="GT"/>
    <m/>
    <s v="S"/>
    <s v="X"/>
    <s v="X"/>
    <n v="1123180714"/>
    <n v="88122104"/>
    <n v="108"/>
    <n v="0.9"/>
    <n v="73"/>
    <n v="93"/>
    <n v="54"/>
    <s v="N"/>
    <s v=" "/>
    <s v=" "/>
    <s v="OP"/>
    <s v="X"/>
    <n v="11"/>
    <n v="2001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108"/>
    <n v="710542.99600000004"/>
    <n v="12927.794731228299"/>
    <n v="31.921936508876399"/>
    <m/>
    <m/>
    <n v="2033"/>
    <n v="10"/>
    <n v="108"/>
    <x v="1"/>
    <n v="2031"/>
    <n v="108"/>
    <s v=""/>
    <x v="1"/>
  </r>
  <r>
    <n v="5580"/>
    <s v="East Kentucky Power Coop, Inc"/>
    <n v="54"/>
    <s v="J K Smith"/>
    <x v="0"/>
    <s v="Clark"/>
    <s v="GT5"/>
    <x v="0"/>
    <s v="GT"/>
    <m/>
    <s v="S"/>
    <s v="X"/>
    <s v="X"/>
    <n v="1123180715"/>
    <n v="88122105"/>
    <n v="108"/>
    <n v="0.9"/>
    <n v="73"/>
    <n v="88"/>
    <n v="54"/>
    <s v="N"/>
    <s v=" "/>
    <s v=" "/>
    <s v="OP"/>
    <s v="X"/>
    <n v="11"/>
    <n v="2001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108"/>
    <n v="710542.99600000004"/>
    <n v="12927.794731228299"/>
    <n v="31.921936508876399"/>
    <m/>
    <m/>
    <n v="2033"/>
    <n v="10"/>
    <n v="108"/>
    <x v="1"/>
    <n v="2031"/>
    <n v="108"/>
    <s v=""/>
    <x v="1"/>
  </r>
  <r>
    <n v="5580"/>
    <s v="East Kentucky Power Coop, Inc"/>
    <n v="54"/>
    <s v="J K Smith"/>
    <x v="0"/>
    <s v="Clark"/>
    <s v="GT6"/>
    <x v="0"/>
    <s v="GT"/>
    <m/>
    <s v="S"/>
    <s v="X"/>
    <s v="X"/>
    <n v="1123180716"/>
    <n v="88122106"/>
    <n v="98"/>
    <n v="0.9"/>
    <n v="73"/>
    <n v="88"/>
    <n v="54"/>
    <s v="N"/>
    <s v=" "/>
    <s v=" "/>
    <s v="OP"/>
    <s v="X"/>
    <n v="1"/>
    <n v="2005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98"/>
    <n v="710542.99600000004"/>
    <n v="12927.794731228299"/>
    <n v="35.1956865091814"/>
    <m/>
    <m/>
    <n v="2040"/>
    <n v="3"/>
    <s v=""/>
    <x v="1"/>
    <n v="2035"/>
    <n v="98"/>
    <s v=""/>
    <x v="1"/>
  </r>
  <r>
    <n v="5580"/>
    <s v="East Kentucky Power Coop, Inc"/>
    <n v="54"/>
    <s v="J K Smith"/>
    <x v="0"/>
    <s v="Clark"/>
    <s v="GT7"/>
    <x v="0"/>
    <s v="GT"/>
    <m/>
    <s v="S"/>
    <s v="X"/>
    <s v="X"/>
    <n v="1123180717"/>
    <n v="88122107"/>
    <n v="98"/>
    <n v="0.9"/>
    <n v="73"/>
    <n v="88"/>
    <n v="54"/>
    <s v="N"/>
    <s v=" "/>
    <s v=" "/>
    <s v="OP"/>
    <s v="X"/>
    <n v="1"/>
    <n v="2005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54"/>
    <n v="9185754"/>
    <n v="98"/>
    <n v="710542.99600000004"/>
    <n v="12927.794731228299"/>
    <n v="35.1956865091814"/>
    <m/>
    <m/>
    <n v="2040"/>
    <n v="3"/>
    <s v=""/>
    <x v="1"/>
    <n v="2035"/>
    <n v="98"/>
    <s v=""/>
    <x v="1"/>
  </r>
  <r>
    <n v="5580"/>
    <s v="East Kentucky Power Coop, Inc"/>
    <n v="54"/>
    <s v="J K Smith"/>
    <x v="0"/>
    <s v="Clark"/>
    <s v="GT9"/>
    <x v="0"/>
    <s v="GT"/>
    <m/>
    <s v="S"/>
    <s v="X"/>
    <s v="X"/>
    <n v="1123180718"/>
    <n v="88122109"/>
    <n v="98"/>
    <n v="0.85"/>
    <n v="75"/>
    <n v="103"/>
    <n v="33"/>
    <s v="N"/>
    <s v=" "/>
    <s v=" "/>
    <s v="OP"/>
    <s v="X"/>
    <n v="5"/>
    <n v="201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4"/>
    <n v="9185754"/>
    <n v="98"/>
    <n v="710542.99600000004"/>
    <n v="12927.794731228299"/>
    <n v="35.1956865091814"/>
    <m/>
    <m/>
    <n v="2045"/>
    <n v="7"/>
    <s v=""/>
    <x v="1"/>
    <n v="2040"/>
    <s v=""/>
    <s v=""/>
    <x v="1"/>
  </r>
  <r>
    <n v="9332"/>
    <s v="Indian River Operations Inc"/>
    <n v="594"/>
    <s v="Indian River Generating Station"/>
    <x v="1"/>
    <s v="Sussex"/>
    <n v="10"/>
    <x v="1"/>
    <s v="GT"/>
    <m/>
    <s v="W"/>
    <s v="X"/>
    <s v="X"/>
    <m/>
    <m/>
    <n v="18.600000000000001"/>
    <n v="0.85"/>
    <n v="16.100000000000001"/>
    <n v="16.100000000000001"/>
    <n v="14"/>
    <s v="N"/>
    <s v=" "/>
    <s v=" "/>
    <s v="OP"/>
    <s v="X"/>
    <n v="6"/>
    <n v="1967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94"/>
    <n v="16360"/>
    <n v="18.600000000000001"/>
    <n v="804"/>
    <n v="20348.258706467601"/>
    <n v="46.3471969700636"/>
    <m/>
    <m/>
    <n v="2013"/>
    <n v="10"/>
    <n v="18.600000000000001"/>
    <x v="2"/>
    <n v="1997"/>
    <n v="18.600000000000001"/>
    <n v="18.600000000000001"/>
    <x v="2"/>
  </r>
  <r>
    <n v="12384"/>
    <s v="Midwest Generations EME LLC"/>
    <n v="883"/>
    <s v="Waukegan"/>
    <x v="2"/>
    <s v="Lake"/>
    <n v="311"/>
    <x v="1"/>
    <s v="GT"/>
    <m/>
    <s v="S"/>
    <s v="X"/>
    <s v="X"/>
    <m/>
    <m/>
    <n v="28"/>
    <n v="0.85"/>
    <n v="24.6"/>
    <n v="33.9"/>
    <n v="10"/>
    <s v="N"/>
    <s v=" "/>
    <s v=" "/>
    <s v="SB"/>
    <s v="Y"/>
    <n v="6"/>
    <n v="1968"/>
    <s v=" "/>
    <s v=" "/>
    <s v="N"/>
    <s v="IPP Non-CHP"/>
    <n v="2"/>
    <s v="X"/>
    <s v="DFO"/>
    <m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83"/>
    <n v="27317"/>
    <n v="28"/>
    <n v="-629"/>
    <n v="-43429.2527821939"/>
    <n v="34.064870039500804"/>
    <m/>
    <m/>
    <n v="2002"/>
    <n v="7"/>
    <n v="28"/>
    <x v="1"/>
    <n v="1998"/>
    <n v="28"/>
    <n v="28"/>
    <x v="3"/>
  </r>
  <r>
    <n v="12384"/>
    <s v="Midwest Generations EME LLC"/>
    <n v="883"/>
    <s v="Waukegan"/>
    <x v="2"/>
    <s v="Lake"/>
    <n v="312"/>
    <x v="1"/>
    <s v="GT"/>
    <m/>
    <s v="S"/>
    <s v="X"/>
    <s v="X"/>
    <m/>
    <m/>
    <n v="28"/>
    <n v="0.85"/>
    <n v="28.5"/>
    <n v="37.4"/>
    <n v="10"/>
    <s v="N"/>
    <s v=" "/>
    <s v=" "/>
    <s v="SB"/>
    <s v="Y"/>
    <n v="6"/>
    <n v="1968"/>
    <s v=" "/>
    <s v=" "/>
    <s v="N"/>
    <s v="IPP Non-CHP"/>
    <n v="2"/>
    <s v="X"/>
    <s v="DFO"/>
    <m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83"/>
    <n v="27317"/>
    <n v="28"/>
    <n v="-629"/>
    <n v="-43429.2527821939"/>
    <n v="34.064870039500804"/>
    <m/>
    <m/>
    <n v="2002"/>
    <n v="7"/>
    <n v="28"/>
    <x v="1"/>
    <n v="1998"/>
    <n v="28"/>
    <n v="28"/>
    <x v="1"/>
  </r>
  <r>
    <n v="12384"/>
    <s v="Midwest Generations EME LLC"/>
    <n v="883"/>
    <s v="Waukegan"/>
    <x v="2"/>
    <s v="Lake"/>
    <n v="321"/>
    <x v="1"/>
    <s v="GT"/>
    <m/>
    <s v="S"/>
    <s v="X"/>
    <s v="X"/>
    <m/>
    <m/>
    <n v="28"/>
    <n v="0.85"/>
    <n v="28"/>
    <n v="37.4"/>
    <n v="10"/>
    <s v="N"/>
    <s v=" "/>
    <s v=" "/>
    <s v="SB"/>
    <s v="Y"/>
    <n v="6"/>
    <n v="1968"/>
    <s v=" "/>
    <s v=" "/>
    <s v="N"/>
    <s v="IPP Non-CHP"/>
    <n v="2"/>
    <s v="X"/>
    <s v="DFO"/>
    <m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83"/>
    <n v="27317"/>
    <n v="28"/>
    <n v="-629"/>
    <n v="-43429.2527821939"/>
    <n v="34.064870039500804"/>
    <m/>
    <m/>
    <n v="2002"/>
    <n v="7"/>
    <n v="28"/>
    <x v="1"/>
    <n v="1998"/>
    <n v="28"/>
    <n v="28"/>
    <x v="1"/>
  </r>
  <r>
    <n v="12384"/>
    <s v="Midwest Generations EME LLC"/>
    <n v="883"/>
    <s v="Waukegan"/>
    <x v="2"/>
    <s v="Lake"/>
    <n v="322"/>
    <x v="1"/>
    <s v="GT"/>
    <m/>
    <s v="S"/>
    <s v="X"/>
    <s v="X"/>
    <m/>
    <m/>
    <n v="28"/>
    <n v="0.85"/>
    <n v="26.7"/>
    <n v="35"/>
    <n v="10"/>
    <s v="N"/>
    <s v=" "/>
    <s v=" "/>
    <s v="SB"/>
    <s v="Y"/>
    <n v="6"/>
    <n v="1968"/>
    <s v=" "/>
    <s v=" "/>
    <s v="N"/>
    <s v="IPP Non-CHP"/>
    <n v="2"/>
    <s v="X"/>
    <s v="DFO"/>
    <m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83"/>
    <n v="27317"/>
    <n v="28"/>
    <n v="-629"/>
    <n v="-43429.2527821939"/>
    <n v="34.064870039500804"/>
    <m/>
    <m/>
    <n v="2002"/>
    <n v="7"/>
    <n v="28"/>
    <x v="1"/>
    <n v="1998"/>
    <n v="28"/>
    <n v="28"/>
    <x v="1"/>
  </r>
  <r>
    <n v="60422"/>
    <s v="H.A. Wagner LLC"/>
    <n v="1554"/>
    <s v="Herbert A Wagner"/>
    <x v="3"/>
    <s v="Anne Arundel"/>
    <s v="GT1"/>
    <x v="1"/>
    <s v="GT"/>
    <m/>
    <s v="S"/>
    <s v="X"/>
    <s v="X"/>
    <n v="50688"/>
    <n v="50688"/>
    <n v="16"/>
    <n v="0.85"/>
    <n v="12.9"/>
    <n v="12.9"/>
    <n v="2"/>
    <s v="N"/>
    <s v=" "/>
    <s v=" "/>
    <s v="OP"/>
    <s v="X"/>
    <n v="8"/>
    <n v="1967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1554"/>
    <n v="13385"/>
    <n v="16"/>
    <n v="879"/>
    <n v="15227.5312855517"/>
    <n v="54.044722225133299"/>
    <m/>
    <m/>
    <n v="2021"/>
    <n v="9"/>
    <n v="16"/>
    <x v="3"/>
    <n v="1997"/>
    <n v="16"/>
    <n v="16"/>
    <x v="4"/>
  </r>
  <r>
    <n v="4161"/>
    <s v="Constellation Power Source Generation, LLC"/>
    <n v="1556"/>
    <s v="Perryman"/>
    <x v="3"/>
    <s v="Harford"/>
    <s v="GT1"/>
    <x v="1"/>
    <s v="GT"/>
    <m/>
    <s v="S"/>
    <s v="X"/>
    <s v="X"/>
    <s v="PERRYMAN13 KVCT 1"/>
    <s v="PERRYMAN13 KVCT 1"/>
    <n v="53.1"/>
    <n v="0.85"/>
    <n v="52"/>
    <n v="52"/>
    <n v="5"/>
    <s v="N"/>
    <s v=" "/>
    <s v=" "/>
    <s v="OP"/>
    <s v="X"/>
    <n v="1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6"/>
    <n v="3580493"/>
    <n v="53.1"/>
    <n v="329793.99599999998"/>
    <n v="10856.756167265001"/>
    <n v="25.77833333205"/>
    <m/>
    <m/>
    <n v="1997"/>
    <n v="10"/>
    <n v="53.1"/>
    <x v="4"/>
    <n v="2002"/>
    <n v="53.1"/>
    <n v="53.1"/>
    <x v="5"/>
  </r>
  <r>
    <n v="4161"/>
    <s v="Constellation Power Source Generation, LLC"/>
    <n v="1556"/>
    <s v="Perryman"/>
    <x v="3"/>
    <s v="Harford"/>
    <s v="GT3"/>
    <x v="1"/>
    <s v="GT"/>
    <m/>
    <s v="S"/>
    <s v="X"/>
    <s v="X"/>
    <s v="PERRYMAN13 KVCT 3"/>
    <s v="PERRYMAN13 KVCT 3"/>
    <n v="53.1"/>
    <n v="0.85"/>
    <n v="51"/>
    <n v="51"/>
    <n v="5"/>
    <s v="N"/>
    <s v=" "/>
    <s v=" "/>
    <s v="OP"/>
    <s v="X"/>
    <n v="4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6"/>
    <n v="3580493"/>
    <n v="53.1"/>
    <n v="329793.99599999998"/>
    <n v="10856.756167265001"/>
    <n v="25.77833333205"/>
    <m/>
    <m/>
    <n v="1998"/>
    <n v="1"/>
    <n v="53.1"/>
    <x v="1"/>
    <n v="2002"/>
    <n v="53.1"/>
    <n v="53.1"/>
    <x v="1"/>
  </r>
  <r>
    <n v="4161"/>
    <s v="Constellation Power Source Generation, LLC"/>
    <n v="1556"/>
    <s v="Perryman"/>
    <x v="3"/>
    <s v="Harford"/>
    <s v="GT4"/>
    <x v="1"/>
    <s v="GT"/>
    <m/>
    <s v="S"/>
    <s v="X"/>
    <s v="X"/>
    <s v="PERRYMAN13 KVCT 4"/>
    <s v="PERRYMAN13 KVCT 4"/>
    <n v="53.1"/>
    <n v="0.85"/>
    <n v="52"/>
    <n v="52"/>
    <n v="5"/>
    <s v="N"/>
    <s v=" "/>
    <s v=" "/>
    <s v="OP"/>
    <s v="X"/>
    <n v="4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6"/>
    <n v="3580493"/>
    <n v="53.1"/>
    <n v="329793.99599999998"/>
    <n v="10856.756167265001"/>
    <n v="25.77833333205"/>
    <m/>
    <m/>
    <n v="1998"/>
    <n v="1"/>
    <n v="53.1"/>
    <x v="1"/>
    <n v="2002"/>
    <n v="53.1"/>
    <n v="53.1"/>
    <x v="1"/>
  </r>
  <r>
    <n v="4161"/>
    <s v="Constellation Power Source Generation, LLC"/>
    <n v="1556"/>
    <s v="Perryman"/>
    <x v="3"/>
    <s v="Harford"/>
    <s v="GT5"/>
    <x v="0"/>
    <s v="GT"/>
    <m/>
    <s v="S"/>
    <s v="X"/>
    <s v="X"/>
    <s v="PERRYMAN33 KVCT 51"/>
    <s v="PERRYMAN33 KVCT 51"/>
    <n v="192"/>
    <n v="0.9"/>
    <n v="139"/>
    <n v="149"/>
    <n v="110"/>
    <s v="N"/>
    <s v=" "/>
    <s v=" "/>
    <s v="OP"/>
    <s v="X"/>
    <n v="6"/>
    <n v="1995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56"/>
    <n v="3580493"/>
    <n v="192"/>
    <n v="329793.99599999998"/>
    <n v="10856.756167265001"/>
    <n v="38.399027776399898"/>
    <m/>
    <m/>
    <n v="2033"/>
    <n v="11"/>
    <n v="192"/>
    <x v="1"/>
    <n v="2025"/>
    <n v="192"/>
    <s v=""/>
    <x v="1"/>
  </r>
  <r>
    <n v="4161"/>
    <s v="Constellation Power Source Generation, LLC"/>
    <n v="1556"/>
    <s v="Perryman"/>
    <x v="3"/>
    <s v="Harford"/>
    <s v="GT6"/>
    <x v="0"/>
    <s v="GT"/>
    <m/>
    <s v="S"/>
    <s v="X"/>
    <s v="X"/>
    <s v="PERRYMN613.8 KV PERYMAN6"/>
    <s v="PERRYMN613.8 KV PERYMAN6"/>
    <n v="141"/>
    <n v="0.85"/>
    <n v="109.8"/>
    <n v="120"/>
    <n v="60"/>
    <s v="N"/>
    <s v=" "/>
    <s v=" "/>
    <s v="OP"/>
    <s v="X"/>
    <n v="6"/>
    <n v="2015"/>
    <s v=" "/>
    <s v=" "/>
    <s v="N"/>
    <s v="IPP Non-CHP"/>
    <n v="2"/>
    <s v="X"/>
    <s v="NG"/>
    <s v="DFO"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56"/>
    <n v="3580493"/>
    <n v="141"/>
    <n v="329793.99599999998"/>
    <n v="10856.756167265001"/>
    <n v="38.399027776399898"/>
    <m/>
    <m/>
    <n v="2053"/>
    <n v="11"/>
    <s v=""/>
    <x v="1"/>
    <n v="2045"/>
    <s v=""/>
    <s v=""/>
    <x v="1"/>
  </r>
  <r>
    <n v="12653"/>
    <s v="Lanyard Power Holdings, LLC"/>
    <n v="1571"/>
    <s v="Chalk Point Power"/>
    <x v="3"/>
    <s v="Prince Georges"/>
    <s v="GT2"/>
    <x v="1"/>
    <s v="GT"/>
    <m/>
    <s v="W"/>
    <s v="X"/>
    <s v="X"/>
    <n v="50810"/>
    <s v="CHALKPT 13 KV CT2"/>
    <n v="35"/>
    <n v="0.9"/>
    <n v="24"/>
    <n v="26"/>
    <n v="5"/>
    <s v="N"/>
    <s v=" "/>
    <s v=" "/>
    <s v="OP"/>
    <s v="X"/>
    <n v="6"/>
    <n v="1974"/>
    <s v=" "/>
    <s v=" "/>
    <s v="N"/>
    <s v="IPP Non-CHP"/>
    <n v="2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71"/>
    <n v="247895"/>
    <n v="35"/>
    <n v="16541"/>
    <n v="14986.6997158575"/>
    <n v="38.757775034518801"/>
    <m/>
    <m/>
    <n v="2013"/>
    <n v="3"/>
    <n v="35"/>
    <x v="5"/>
    <n v="2004"/>
    <n v="35"/>
    <n v="35"/>
    <x v="6"/>
  </r>
  <r>
    <n v="12653"/>
    <s v="Lanyard Power Holdings, LLC"/>
    <n v="1571"/>
    <s v="Chalk Point Power"/>
    <x v="3"/>
    <s v="Prince Georges"/>
    <s v="GT3"/>
    <x v="0"/>
    <s v="GT"/>
    <m/>
    <s v="W"/>
    <s v="X"/>
    <s v="X"/>
    <n v="50811"/>
    <s v="CHALKPT 13 KV CT3"/>
    <n v="103"/>
    <n v="0.85"/>
    <n v="86"/>
    <n v="100"/>
    <n v="33"/>
    <s v="N"/>
    <s v=" "/>
    <s v=" "/>
    <s v="OP"/>
    <s v="X"/>
    <n v="6"/>
    <n v="1991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1"/>
    <n v="247895"/>
    <n v="103"/>
    <n v="16541"/>
    <n v="14986.6997158575"/>
    <n v="39.221736110910697"/>
    <m/>
    <m/>
    <n v="2030"/>
    <n v="9"/>
    <n v="103"/>
    <x v="1"/>
    <n v="2021"/>
    <n v="103"/>
    <s v=""/>
    <x v="1"/>
  </r>
  <r>
    <n v="12653"/>
    <s v="Lanyard Power Holdings, LLC"/>
    <n v="1571"/>
    <s v="Chalk Point Power"/>
    <x v="3"/>
    <s v="Prince Georges"/>
    <s v="GT4"/>
    <x v="0"/>
    <s v="GT"/>
    <m/>
    <s v="W"/>
    <s v="X"/>
    <s v="X"/>
    <n v="50812"/>
    <s v="CHALKPT 13 KV CT4"/>
    <n v="103"/>
    <n v="0.85"/>
    <n v="86"/>
    <n v="100"/>
    <n v="33"/>
    <s v="N"/>
    <s v=" "/>
    <s v=" "/>
    <s v="OP"/>
    <s v="X"/>
    <n v="6"/>
    <n v="1991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1"/>
    <n v="247895"/>
    <n v="103"/>
    <n v="16541"/>
    <n v="14986.6997158575"/>
    <n v="39.221736110910697"/>
    <m/>
    <m/>
    <n v="2030"/>
    <n v="9"/>
    <n v="103"/>
    <x v="1"/>
    <n v="2021"/>
    <n v="103"/>
    <s v=""/>
    <x v="1"/>
  </r>
  <r>
    <n v="12653"/>
    <s v="Lanyard Power Holdings, LLC"/>
    <n v="1571"/>
    <s v="Chalk Point Power"/>
    <x v="3"/>
    <s v="Prince Georges"/>
    <s v="GT5"/>
    <x v="0"/>
    <s v="GT"/>
    <m/>
    <s v="W"/>
    <s v="X"/>
    <s v="X"/>
    <n v="50813"/>
    <s v="CHALKPT 13 KV CT5"/>
    <n v="125"/>
    <n v="0.9"/>
    <n v="109"/>
    <n v="123"/>
    <n v="65"/>
    <s v="N"/>
    <s v=" "/>
    <s v=" "/>
    <s v="OP"/>
    <s v="X"/>
    <n v="6"/>
    <n v="1991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1"/>
    <n v="247895"/>
    <n v="125"/>
    <n v="16541"/>
    <n v="14986.6997158575"/>
    <n v="40.221736110910697"/>
    <m/>
    <m/>
    <n v="2031"/>
    <n v="9"/>
    <n v="125"/>
    <x v="1"/>
    <n v="2021"/>
    <n v="125"/>
    <s v=""/>
    <x v="1"/>
  </r>
  <r>
    <n v="12653"/>
    <s v="Lanyard Power Holdings, LLC"/>
    <n v="1571"/>
    <s v="Chalk Point Power"/>
    <x v="3"/>
    <s v="Prince Georges"/>
    <s v="GT6"/>
    <x v="0"/>
    <s v="GT"/>
    <m/>
    <s v="W"/>
    <s v="X"/>
    <s v="X"/>
    <n v="50814"/>
    <s v="CHALKPT 13 KV CT6"/>
    <n v="125"/>
    <n v="0.9"/>
    <n v="109"/>
    <n v="126"/>
    <n v="65"/>
    <s v="N"/>
    <s v=" "/>
    <s v=" "/>
    <s v="OP"/>
    <s v="X"/>
    <n v="6"/>
    <n v="1991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1"/>
    <n v="247895"/>
    <n v="125"/>
    <n v="16541"/>
    <n v="14986.6997158575"/>
    <n v="40.221736110910697"/>
    <m/>
    <m/>
    <n v="2031"/>
    <n v="9"/>
    <n v="125"/>
    <x v="1"/>
    <n v="2021"/>
    <n v="125"/>
    <s v=""/>
    <x v="1"/>
  </r>
  <r>
    <n v="12653"/>
    <s v="Lanyard Power Holdings, LLC"/>
    <n v="1572"/>
    <s v="Dickerson Power"/>
    <x v="3"/>
    <s v="Montgomery"/>
    <s v="GT2"/>
    <x v="0"/>
    <s v="GT"/>
    <m/>
    <s v="W"/>
    <s v="X"/>
    <s v="X"/>
    <n v="50823"/>
    <s v="DICKERSH 13 KV HCT2"/>
    <n v="163"/>
    <n v="0.9"/>
    <n v="147"/>
    <n v="167"/>
    <n v="40"/>
    <s v="N"/>
    <s v=" "/>
    <s v=" "/>
    <s v="OP"/>
    <s v="X"/>
    <n v="6"/>
    <n v="199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2"/>
    <n v="1308595"/>
    <n v="163"/>
    <n v="87960"/>
    <n v="14877.1600727603"/>
    <n v="40.888402777310702"/>
    <m/>
    <m/>
    <n v="2033"/>
    <n v="5"/>
    <n v="163"/>
    <x v="6"/>
    <n v="2022"/>
    <n v="163"/>
    <s v=""/>
    <x v="0"/>
  </r>
  <r>
    <n v="12653"/>
    <s v="Lanyard Power Holdings, LLC"/>
    <n v="1572"/>
    <s v="Dickerson Power"/>
    <x v="3"/>
    <s v="Montgomery"/>
    <s v="GT3"/>
    <x v="0"/>
    <s v="GT"/>
    <m/>
    <s v="W"/>
    <s v="X"/>
    <s v="X"/>
    <n v="50824"/>
    <s v="DICKERSHO4 KV STADC1"/>
    <n v="163"/>
    <n v="0.9"/>
    <n v="147"/>
    <n v="167"/>
    <n v="40"/>
    <s v="N"/>
    <s v=" "/>
    <s v=" "/>
    <s v="OP"/>
    <s v="X"/>
    <n v="6"/>
    <n v="199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572"/>
    <n v="1308595"/>
    <n v="163"/>
    <n v="87960"/>
    <n v="14877.1600727603"/>
    <n v="40.888402777310702"/>
    <m/>
    <m/>
    <n v="2033"/>
    <n v="5"/>
    <n v="163"/>
    <x v="1"/>
    <n v="2022"/>
    <n v="163"/>
    <s v=""/>
    <x v="1"/>
  </r>
  <r>
    <n v="12653"/>
    <s v="Lanyard Power Holdings, LLC"/>
    <n v="1573"/>
    <s v="Morgantown Generating Plant"/>
    <x v="3"/>
    <s v="Charles"/>
    <n v="3"/>
    <x v="1"/>
    <s v="GT"/>
    <m/>
    <s v="S"/>
    <s v="X"/>
    <s v="X"/>
    <n v="50828"/>
    <s v="MORGANTO 13KV CT3"/>
    <n v="65"/>
    <n v="0.9"/>
    <n v="54"/>
    <n v="59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73"/>
    <n v="96939"/>
    <n v="65"/>
    <n v="5834"/>
    <n v="16616.215289681099"/>
    <n v="45.934330125618402"/>
    <m/>
    <m/>
    <n v="2019"/>
    <n v="5"/>
    <n v="65"/>
    <x v="7"/>
    <n v="2003"/>
    <n v="65"/>
    <n v="65"/>
    <x v="7"/>
  </r>
  <r>
    <n v="12653"/>
    <s v="Lanyard Power Holdings, LLC"/>
    <n v="1573"/>
    <s v="Morgantown Generating Plant"/>
    <x v="3"/>
    <s v="Charles"/>
    <n v="4"/>
    <x v="1"/>
    <s v="GT"/>
    <m/>
    <s v="S"/>
    <s v="X"/>
    <s v="X"/>
    <n v="50829"/>
    <s v="MORGANTO 13KV CT4"/>
    <n v="65"/>
    <n v="0.9"/>
    <n v="54"/>
    <n v="59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73"/>
    <n v="96939"/>
    <n v="65"/>
    <n v="5834"/>
    <n v="16616.215289681099"/>
    <n v="45.934330125618402"/>
    <m/>
    <m/>
    <n v="2019"/>
    <n v="5"/>
    <n v="65"/>
    <x v="1"/>
    <n v="2003"/>
    <n v="65"/>
    <n v="65"/>
    <x v="1"/>
  </r>
  <r>
    <n v="12653"/>
    <s v="Lanyard Power Holdings, LLC"/>
    <n v="1573"/>
    <s v="Morgantown Generating Plant"/>
    <x v="3"/>
    <s v="Charles"/>
    <n v="5"/>
    <x v="1"/>
    <s v="GT"/>
    <m/>
    <s v="S"/>
    <s v="X"/>
    <s v="X"/>
    <n v="50830"/>
    <s v="MORGANTO 13KV CT5"/>
    <n v="65"/>
    <n v="0.9"/>
    <n v="54"/>
    <n v="59"/>
    <n v="20"/>
    <s v="N"/>
    <s v=" "/>
    <s v=" "/>
    <s v="OP"/>
    <s v="X"/>
    <n v="5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73"/>
    <n v="96939"/>
    <n v="65"/>
    <n v="5834"/>
    <n v="16616.215289681099"/>
    <n v="45.934330125618402"/>
    <m/>
    <m/>
    <n v="2019"/>
    <n v="4"/>
    <n v="65"/>
    <x v="1"/>
    <n v="2003"/>
    <n v="65"/>
    <n v="65"/>
    <x v="1"/>
  </r>
  <r>
    <n v="12653"/>
    <s v="Lanyard Power Holdings, LLC"/>
    <n v="1573"/>
    <s v="Morgantown Generating Plant"/>
    <x v="3"/>
    <s v="Charles"/>
    <n v="6"/>
    <x v="1"/>
    <s v="GT"/>
    <m/>
    <s v="S"/>
    <s v="X"/>
    <s v="X"/>
    <n v="50831"/>
    <s v="MORGANTO 13KV CT6"/>
    <n v="65"/>
    <n v="0.9"/>
    <n v="54"/>
    <n v="59"/>
    <n v="20"/>
    <s v="N"/>
    <s v=" "/>
    <s v=" "/>
    <s v="OP"/>
    <s v="X"/>
    <n v="5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73"/>
    <n v="96939"/>
    <n v="65"/>
    <n v="5834"/>
    <n v="16616.215289681099"/>
    <n v="45.934330125618402"/>
    <m/>
    <m/>
    <n v="2019"/>
    <n v="4"/>
    <n v="65"/>
    <x v="1"/>
    <n v="2003"/>
    <n v="65"/>
    <n v="65"/>
    <x v="1"/>
  </r>
  <r>
    <n v="65389"/>
    <s v="Linden Combined Cycle"/>
    <n v="2406"/>
    <s v="PSEG Linden Generating Station"/>
    <x v="4"/>
    <s v="Union"/>
    <n v="5"/>
    <x v="0"/>
    <s v="GT"/>
    <m/>
    <s v="W"/>
    <s v="X"/>
    <s v="X"/>
    <n v="93140"/>
    <s v="LINDEN  13 KV"/>
    <n v="96.1"/>
    <n v="0.85"/>
    <n v="86"/>
    <n v="86"/>
    <n v="56.6"/>
    <s v="N"/>
    <s v=" "/>
    <s v=" "/>
    <s v="OP"/>
    <s v="X"/>
    <n v="6"/>
    <n v="200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6"/>
    <n v="862158"/>
    <n v="96.1"/>
    <n v="66274"/>
    <n v="13008.9929685849"/>
    <n v="35.227353175881397"/>
    <m/>
    <m/>
    <n v="2035"/>
    <n v="9"/>
    <n v="96.1"/>
    <x v="8"/>
    <n v="2030"/>
    <n v="96.1"/>
    <s v=""/>
    <x v="0"/>
  </r>
  <r>
    <n v="65389"/>
    <s v="Linden Combined Cycle"/>
    <n v="2406"/>
    <s v="PSEG Linden Generating Station"/>
    <x v="4"/>
    <s v="Union"/>
    <n v="6"/>
    <x v="0"/>
    <s v="GT"/>
    <m/>
    <s v="W"/>
    <s v="X"/>
    <s v="X"/>
    <n v="93141"/>
    <s v="LINDEN  13 KV"/>
    <n v="96.1"/>
    <n v="0.85"/>
    <n v="86"/>
    <n v="86"/>
    <n v="56.6"/>
    <s v="N"/>
    <s v=" "/>
    <s v=" "/>
    <s v="OP"/>
    <s v="X"/>
    <n v="6"/>
    <n v="200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6"/>
    <n v="862158"/>
    <n v="96.1"/>
    <n v="66274"/>
    <n v="13008.9929685849"/>
    <n v="35.227353175881397"/>
    <m/>
    <m/>
    <n v="2035"/>
    <n v="9"/>
    <n v="96.1"/>
    <x v="1"/>
    <n v="2030"/>
    <n v="96.1"/>
    <s v=""/>
    <x v="1"/>
  </r>
  <r>
    <n v="65389"/>
    <s v="Linden Combined Cycle"/>
    <n v="2406"/>
    <s v="PSEG Linden Generating Station"/>
    <x v="4"/>
    <s v="Union"/>
    <n v="7"/>
    <x v="0"/>
    <s v="GT"/>
    <m/>
    <s v="W"/>
    <s v="X"/>
    <s v="X"/>
    <n v="71856675"/>
    <s v="LINDEN  13 KV"/>
    <n v="96.1"/>
    <n v="0.85"/>
    <n v="84"/>
    <n v="84"/>
    <n v="55.3"/>
    <s v="N"/>
    <s v=" "/>
    <s v=" "/>
    <s v="OP"/>
    <s v="X"/>
    <n v="6"/>
    <n v="1995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6"/>
    <n v="862158"/>
    <n v="96.1"/>
    <n v="66274"/>
    <n v="13008.9929685849"/>
    <n v="35.227353175881397"/>
    <m/>
    <m/>
    <n v="2030"/>
    <n v="9"/>
    <n v="96.1"/>
    <x v="1"/>
    <n v="2025"/>
    <n v="96.1"/>
    <s v=""/>
    <x v="1"/>
  </r>
  <r>
    <n v="65389"/>
    <s v="Linden Combined Cycle"/>
    <n v="2406"/>
    <s v="PSEG Linden Generating Station"/>
    <x v="4"/>
    <s v="Union"/>
    <n v="8"/>
    <x v="0"/>
    <s v="GT"/>
    <m/>
    <s v="W"/>
    <s v="X"/>
    <s v="X"/>
    <n v="718566677"/>
    <s v="LINDEN  13 KV"/>
    <n v="96.1"/>
    <n v="0.85"/>
    <n v="80.2"/>
    <n v="80.2"/>
    <n v="53.3"/>
    <s v="N"/>
    <s v=" "/>
    <s v=" "/>
    <s v="OP"/>
    <s v="X"/>
    <n v="6"/>
    <n v="1995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6"/>
    <n v="862158"/>
    <n v="96.1"/>
    <n v="66274"/>
    <n v="13008.9929685849"/>
    <n v="35.227353175881397"/>
    <m/>
    <m/>
    <n v="2030"/>
    <n v="9"/>
    <n v="96.1"/>
    <x v="1"/>
    <n v="2025"/>
    <n v="96.1"/>
    <s v=""/>
    <x v="1"/>
  </r>
  <r>
    <n v="15478"/>
    <s v="PSEG Nuclear LLC"/>
    <n v="2410"/>
    <s v="PSEG Salem Generating Station"/>
    <x v="4"/>
    <s v="Salem"/>
    <n v="3"/>
    <x v="1"/>
    <s v="GT"/>
    <m/>
    <s v="J"/>
    <s v="X"/>
    <s v="X"/>
    <n v="50488"/>
    <s v="SALEM   13 KV"/>
    <n v="41.8"/>
    <n v="0.9"/>
    <n v="38.4"/>
    <n v="38.4"/>
    <n v="38"/>
    <s v="N"/>
    <s v=" "/>
    <s v=" "/>
    <s v="SB"/>
    <s v="N"/>
    <n v="6"/>
    <n v="1971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10"/>
    <n v="0"/>
    <n v="41.8"/>
    <n v="0"/>
    <m/>
    <n v="36.912204365505403"/>
    <m/>
    <m/>
    <n v="2008"/>
    <n v="5"/>
    <m/>
    <x v="1"/>
    <n v="2001"/>
    <n v="41.8"/>
    <n v="41.8"/>
    <x v="3"/>
  </r>
  <r>
    <n v="19856"/>
    <s v="City of Vineland - (NJ)"/>
    <n v="2434"/>
    <s v="Howard Down"/>
    <x v="4"/>
    <s v="Cumberland"/>
    <n v="11"/>
    <x v="0"/>
    <s v="GT"/>
    <m/>
    <s v="S"/>
    <s v="X"/>
    <s v="X"/>
    <s v="VINELAND 13.8KV CTYVINEL"/>
    <m/>
    <n v="68.2"/>
    <n v="0.85"/>
    <n v="55"/>
    <n v="60"/>
    <n v="55"/>
    <s v="N"/>
    <s v=" "/>
    <s v=" "/>
    <s v="OP"/>
    <s v="X"/>
    <n v="6"/>
    <n v="2012"/>
    <s v=" "/>
    <s v=" "/>
    <s v="N"/>
    <s v="Electric Utility"/>
    <n v="1"/>
    <s v="X"/>
    <s v="NG"/>
    <s v="DFO"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434"/>
    <n v="704800"/>
    <n v="68.2"/>
    <n v="67498"/>
    <n v="10441.7908678775"/>
    <n v="24.029583335586601"/>
    <m/>
    <m/>
    <n v="2036"/>
    <n v="6"/>
    <n v="68.2"/>
    <x v="9"/>
    <n v="2042"/>
    <s v=""/>
    <s v=""/>
    <x v="0"/>
  </r>
  <r>
    <n v="59919"/>
    <s v="Luminant Miami Fort"/>
    <n v="2832"/>
    <s v="Miami Fort"/>
    <x v="5"/>
    <s v="Hamilton"/>
    <s v="GT3"/>
    <x v="1"/>
    <s v="GT"/>
    <m/>
    <s v="S"/>
    <s v="X"/>
    <s v="X"/>
    <m/>
    <m/>
    <n v="16.5"/>
    <n v="0.85"/>
    <n v="14"/>
    <n v="20"/>
    <n v="3"/>
    <s v="N"/>
    <s v=" "/>
    <s v=" "/>
    <s v="OP"/>
    <s v="X"/>
    <n v="7"/>
    <n v="1971"/>
    <s v=" "/>
    <s v=" "/>
    <s v="N"/>
    <s v="IPP Non-CHP"/>
    <n v="2"/>
    <s v="X"/>
    <s v="DFO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2"/>
    <n v="25277"/>
    <n v="16.5"/>
    <n v="1404"/>
    <n v="18003.561253561202"/>
    <n v="42.5901577378485"/>
    <m/>
    <m/>
    <n v="2014"/>
    <n v="2"/>
    <n v="16.5"/>
    <x v="10"/>
    <n v="2001"/>
    <n v="16.5"/>
    <n v="16.5"/>
    <x v="8"/>
  </r>
  <r>
    <n v="59919"/>
    <s v="Luminant Miami Fort"/>
    <n v="2832"/>
    <s v="Miami Fort"/>
    <x v="5"/>
    <s v="Hamilton"/>
    <s v="GT4"/>
    <x v="1"/>
    <s v="GT"/>
    <m/>
    <s v="S"/>
    <s v="X"/>
    <s v="X"/>
    <m/>
    <m/>
    <n v="16.5"/>
    <n v="0.85"/>
    <n v="14"/>
    <n v="20"/>
    <n v="3"/>
    <s v="N"/>
    <s v=" "/>
    <s v=" "/>
    <s v="OP"/>
    <s v="X"/>
    <n v="8"/>
    <n v="1971"/>
    <s v=" "/>
    <s v=" "/>
    <s v="N"/>
    <s v="IPP Non-CHP"/>
    <n v="2"/>
    <s v="X"/>
    <s v="DFO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2"/>
    <n v="25277"/>
    <n v="16.5"/>
    <n v="1404"/>
    <n v="18003.561253561202"/>
    <n v="42.5901577378485"/>
    <m/>
    <m/>
    <n v="2014"/>
    <n v="3"/>
    <n v="16.5"/>
    <x v="1"/>
    <n v="2001"/>
    <n v="16.5"/>
    <n v="16.5"/>
    <x v="1"/>
  </r>
  <r>
    <n v="59919"/>
    <s v="Luminant Miami Fort"/>
    <n v="2832"/>
    <s v="Miami Fort"/>
    <x v="5"/>
    <s v="Hamilton"/>
    <s v="GT5"/>
    <x v="1"/>
    <s v="GT"/>
    <m/>
    <s v="S"/>
    <s v="X"/>
    <s v="X"/>
    <m/>
    <m/>
    <n v="16.5"/>
    <n v="0.85"/>
    <n v="14"/>
    <n v="20"/>
    <n v="3"/>
    <s v="N"/>
    <s v=" "/>
    <s v=" "/>
    <s v="OP"/>
    <s v="X"/>
    <n v="9"/>
    <n v="1971"/>
    <s v=" "/>
    <s v=" "/>
    <s v="N"/>
    <s v="IPP Non-CHP"/>
    <n v="2"/>
    <s v="X"/>
    <s v="DFO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2"/>
    <n v="25277"/>
    <n v="16.5"/>
    <n v="1404"/>
    <n v="18003.561253561202"/>
    <n v="42.5901577378485"/>
    <m/>
    <m/>
    <n v="2014"/>
    <n v="4"/>
    <n v="16.5"/>
    <x v="1"/>
    <n v="2001"/>
    <n v="16.5"/>
    <n v="16.5"/>
    <x v="1"/>
  </r>
  <r>
    <n v="59919"/>
    <s v="Luminant Miami Fort"/>
    <n v="2832"/>
    <s v="Miami Fort"/>
    <x v="5"/>
    <s v="Hamilton"/>
    <s v="GT6"/>
    <x v="1"/>
    <s v="GT"/>
    <m/>
    <s v="S"/>
    <s v="X"/>
    <s v="X"/>
    <m/>
    <m/>
    <n v="16.5"/>
    <n v="0.85"/>
    <n v="14"/>
    <n v="20"/>
    <n v="3"/>
    <s v="N"/>
    <s v=" "/>
    <s v=" "/>
    <s v="OP"/>
    <s v="X"/>
    <n v="10"/>
    <n v="1971"/>
    <s v=" "/>
    <s v=" "/>
    <s v="N"/>
    <s v="IPP Non-CHP"/>
    <n v="2"/>
    <s v="X"/>
    <s v="DFO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2"/>
    <n v="25277"/>
    <n v="16.5"/>
    <n v="1404"/>
    <n v="18003.561253561202"/>
    <n v="42.5901577378485"/>
    <m/>
    <m/>
    <n v="2014"/>
    <n v="5"/>
    <n v="16.5"/>
    <x v="1"/>
    <n v="2001"/>
    <n v="16.5"/>
    <n v="16.5"/>
    <x v="1"/>
  </r>
  <r>
    <n v="15276"/>
    <s v="TalenEnergy Martins Creek LLC"/>
    <n v="3148"/>
    <s v="TalenEnergy Martins Creek"/>
    <x v="6"/>
    <s v="Northampton"/>
    <s v="CTG1"/>
    <x v="0"/>
    <s v="GT"/>
    <m/>
    <s v="W"/>
    <s v="X"/>
    <s v="X"/>
    <n v="48934161"/>
    <n v="48934161"/>
    <n v="23.6"/>
    <n v="0.9"/>
    <n v="18"/>
    <n v="18"/>
    <n v="18"/>
    <s v="N"/>
    <s v=" "/>
    <s v=" "/>
    <s v="OP"/>
    <s v="X"/>
    <n v="6"/>
    <n v="1971"/>
    <n v="6"/>
    <n v="2023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48"/>
    <n v="40480"/>
    <n v="23.6"/>
    <n v="2301"/>
    <n v="17592.351151673101"/>
    <n v="44.358813492146403"/>
    <m/>
    <m/>
    <n v="2015"/>
    <n v="10"/>
    <n v="23.6"/>
    <x v="11"/>
    <n v="2001"/>
    <n v="23.6"/>
    <n v="23.6"/>
    <x v="9"/>
  </r>
  <r>
    <n v="15276"/>
    <s v="TalenEnergy Martins Creek LLC"/>
    <n v="3148"/>
    <s v="TalenEnergy Martins Creek"/>
    <x v="6"/>
    <s v="Northampton"/>
    <s v="CTG2"/>
    <x v="0"/>
    <s v="GT"/>
    <m/>
    <s v="W"/>
    <s v="X"/>
    <s v="X"/>
    <n v="48934163"/>
    <n v="48934163"/>
    <n v="23.6"/>
    <n v="0.9"/>
    <n v="17.3"/>
    <n v="17.3"/>
    <n v="17.3"/>
    <s v="N"/>
    <s v=" "/>
    <s v=" "/>
    <s v="OP"/>
    <s v="X"/>
    <n v="6"/>
    <n v="1971"/>
    <n v="6"/>
    <n v="2023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48"/>
    <n v="40480"/>
    <n v="23.6"/>
    <n v="2301"/>
    <n v="17592.351151673101"/>
    <n v="44.358813492146403"/>
    <m/>
    <m/>
    <n v="2015"/>
    <n v="10"/>
    <n v="23.6"/>
    <x v="1"/>
    <n v="2001"/>
    <n v="23.6"/>
    <n v="23.6"/>
    <x v="1"/>
  </r>
  <r>
    <n v="15276"/>
    <s v="TalenEnergy Martins Creek LLC"/>
    <n v="3148"/>
    <s v="TalenEnergy Martins Creek"/>
    <x v="6"/>
    <s v="Northampton"/>
    <s v="CTG4"/>
    <x v="0"/>
    <s v="GT"/>
    <m/>
    <s v="W"/>
    <s v="X"/>
    <s v="X"/>
    <n v="48934167"/>
    <n v="48934167"/>
    <n v="23.6"/>
    <n v="0.9"/>
    <n v="17.2"/>
    <n v="17.2"/>
    <n v="17.2"/>
    <s v="N"/>
    <s v=" "/>
    <s v=" "/>
    <s v="OP"/>
    <s v="X"/>
    <n v="6"/>
    <n v="1971"/>
    <n v="6"/>
    <n v="2023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48"/>
    <n v="40480"/>
    <n v="23.6"/>
    <n v="2301"/>
    <n v="17592.351151673101"/>
    <n v="44.358813492146403"/>
    <m/>
    <m/>
    <n v="2015"/>
    <n v="10"/>
    <n v="23.6"/>
    <x v="1"/>
    <n v="2001"/>
    <n v="23.6"/>
    <n v="23.6"/>
    <x v="1"/>
  </r>
  <r>
    <n v="19876"/>
    <s v="Virginia Electric &amp; Power Co"/>
    <n v="3804"/>
    <s v="Possum Point"/>
    <x v="7"/>
    <s v="Prince William"/>
    <s v="GT1"/>
    <x v="1"/>
    <s v="GT"/>
    <m/>
    <s v="S"/>
    <s v="X"/>
    <s v="X"/>
    <m/>
    <m/>
    <n v="16"/>
    <n v="0.85"/>
    <n v="12"/>
    <n v="19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2"/>
    <n v="1998"/>
    <n v="16"/>
    <n v="16"/>
    <x v="10"/>
  </r>
  <r>
    <n v="19876"/>
    <s v="Virginia Electric &amp; Power Co"/>
    <n v="3804"/>
    <s v="Possum Point"/>
    <x v="7"/>
    <s v="Prince William"/>
    <s v="GT2"/>
    <x v="1"/>
    <s v="GT"/>
    <m/>
    <s v="S"/>
    <s v="X"/>
    <s v="X"/>
    <m/>
    <m/>
    <n v="16"/>
    <n v="0.85"/>
    <n v="12"/>
    <n v="17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"/>
    <n v="1998"/>
    <n v="16"/>
    <n v="16"/>
    <x v="1"/>
  </r>
  <r>
    <n v="19876"/>
    <s v="Virginia Electric &amp; Power Co"/>
    <n v="3804"/>
    <s v="Possum Point"/>
    <x v="7"/>
    <s v="Prince William"/>
    <s v="GT3"/>
    <x v="1"/>
    <s v="GT"/>
    <m/>
    <s v="S"/>
    <s v="X"/>
    <s v="X"/>
    <m/>
    <m/>
    <n v="16"/>
    <n v="0.85"/>
    <n v="12"/>
    <n v="16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"/>
    <n v="1998"/>
    <n v="16"/>
    <n v="16"/>
    <x v="1"/>
  </r>
  <r>
    <n v="19876"/>
    <s v="Virginia Electric &amp; Power Co"/>
    <n v="3804"/>
    <s v="Possum Point"/>
    <x v="7"/>
    <s v="Prince William"/>
    <s v="GT4"/>
    <x v="1"/>
    <s v="GT"/>
    <m/>
    <s v="S"/>
    <s v="X"/>
    <s v="X"/>
    <m/>
    <m/>
    <n v="16"/>
    <n v="0.85"/>
    <n v="12"/>
    <n v="18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"/>
    <n v="1998"/>
    <n v="16"/>
    <n v="16"/>
    <x v="1"/>
  </r>
  <r>
    <n v="19876"/>
    <s v="Virginia Electric &amp; Power Co"/>
    <n v="3804"/>
    <s v="Possum Point"/>
    <x v="7"/>
    <s v="Prince William"/>
    <s v="GT5"/>
    <x v="1"/>
    <s v="GT"/>
    <m/>
    <s v="S"/>
    <s v="X"/>
    <s v="X"/>
    <m/>
    <m/>
    <n v="16"/>
    <n v="0.85"/>
    <n v="12"/>
    <n v="17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"/>
    <n v="1998"/>
    <n v="16"/>
    <n v="16"/>
    <x v="1"/>
  </r>
  <r>
    <n v="19876"/>
    <s v="Virginia Electric &amp; Power Co"/>
    <n v="3804"/>
    <s v="Possum Point"/>
    <x v="7"/>
    <s v="Prince William"/>
    <s v="GT6"/>
    <x v="1"/>
    <s v="GT"/>
    <m/>
    <s v="S"/>
    <s v="X"/>
    <s v="X"/>
    <m/>
    <m/>
    <n v="16"/>
    <n v="0.85"/>
    <n v="12"/>
    <n v="19"/>
    <n v="3"/>
    <s v="N"/>
    <s v=" "/>
    <s v=" "/>
    <s v="OP"/>
    <s v="X"/>
    <n v="5"/>
    <n v="1968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4"/>
    <n v="64927"/>
    <n v="16"/>
    <n v="3546"/>
    <n v="18309.9266779469"/>
    <n v="49.390820345575897"/>
    <m/>
    <m/>
    <n v="2017"/>
    <n v="10"/>
    <n v="16"/>
    <x v="1"/>
    <n v="1998"/>
    <n v="16"/>
    <n v="16"/>
    <x v="1"/>
  </r>
  <r>
    <n v="19876"/>
    <s v="Virginia Electric &amp; Power Co"/>
    <n v="3954"/>
    <s v="Mt Storm"/>
    <x v="8"/>
    <s v="Grant"/>
    <s v="JF1"/>
    <x v="1"/>
    <s v="GT"/>
    <m/>
    <s v="S"/>
    <s v="X"/>
    <s v="X"/>
    <m/>
    <m/>
    <n v="18.5"/>
    <n v="0.85"/>
    <n v="11"/>
    <n v="15"/>
    <n v="5"/>
    <s v="N"/>
    <s v=" "/>
    <s v=" "/>
    <s v="OP"/>
    <s v="X"/>
    <n v="10"/>
    <n v="1967"/>
    <s v=" "/>
    <s v=" "/>
    <s v="N"/>
    <s v="Electric Utility"/>
    <n v="1"/>
    <s v="X"/>
    <s v="JF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954"/>
    <n v="1009"/>
    <n v="18.5"/>
    <n v="69"/>
    <n v="14623.1884057971"/>
    <n v="50.809444446391602"/>
    <m/>
    <m/>
    <n v="2018"/>
    <n v="8"/>
    <n v="18.5"/>
    <x v="13"/>
    <n v="1997"/>
    <n v="18.5"/>
    <n v="18.5"/>
    <x v="11"/>
  </r>
  <r>
    <n v="5625"/>
    <s v="Easton Utilities Comm"/>
    <n v="4257"/>
    <s v="Easton 2"/>
    <x v="3"/>
    <s v="Talbot"/>
    <n v="203"/>
    <x v="1"/>
    <s v="GT"/>
    <m/>
    <s v="S"/>
    <s v="X"/>
    <s v="X"/>
    <m/>
    <m/>
    <n v="5.4"/>
    <n v="0.8"/>
    <n v="4.5"/>
    <n v="5.0999999999999996"/>
    <n v="0"/>
    <s v="N"/>
    <s v=" "/>
    <s v=" "/>
    <s v="OP"/>
    <s v="X"/>
    <n v="11"/>
    <n v="2004"/>
    <s v=" "/>
    <s v=" "/>
    <s v="N"/>
    <s v="Electric Utility"/>
    <n v="1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4257"/>
    <n v="21119"/>
    <n v="5.4"/>
    <n v="1484"/>
    <n v="14231.1320754716"/>
    <n v="29.276650794504398"/>
    <m/>
    <m/>
    <n v="2034"/>
    <n v="2"/>
    <n v="5.4"/>
    <x v="14"/>
    <n v="2034"/>
    <n v="5.4"/>
    <s v=""/>
    <x v="0"/>
  </r>
  <r>
    <n v="5625"/>
    <s v="Easton Utilities Comm"/>
    <n v="4257"/>
    <s v="Easton 2"/>
    <x v="3"/>
    <s v="Talbot"/>
    <n v="204"/>
    <x v="1"/>
    <s v="GT"/>
    <m/>
    <s v="S"/>
    <s v="X"/>
    <s v="X"/>
    <m/>
    <m/>
    <n v="5.4"/>
    <n v="0.8"/>
    <n v="4.5"/>
    <n v="5.0999999999999996"/>
    <n v="0"/>
    <s v="N"/>
    <s v=" "/>
    <s v=" "/>
    <s v="OP"/>
    <s v="X"/>
    <n v="11"/>
    <n v="2004"/>
    <s v=" "/>
    <s v=" "/>
    <s v="N"/>
    <s v="Electric Utility"/>
    <n v="1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4257"/>
    <n v="21119"/>
    <n v="5.4"/>
    <n v="1484"/>
    <n v="14231.1320754716"/>
    <n v="29.276650794504398"/>
    <m/>
    <m/>
    <n v="2034"/>
    <n v="2"/>
    <n v="5.4"/>
    <x v="1"/>
    <n v="2034"/>
    <n v="5.4"/>
    <s v=""/>
    <x v="1"/>
  </r>
  <r>
    <n v="55729"/>
    <s v="Duke Energy Kentucky Inc"/>
    <n v="7158"/>
    <s v="Woodsdale"/>
    <x v="5"/>
    <s v="Butler"/>
    <s v="GT1"/>
    <x v="0"/>
    <s v="GT"/>
    <m/>
    <s v="S"/>
    <s v="X"/>
    <s v="X"/>
    <m/>
    <m/>
    <n v="95.3"/>
    <n v="0.8"/>
    <n v="78"/>
    <n v="94"/>
    <n v="4"/>
    <s v="N"/>
    <s v=" "/>
    <s v=" "/>
    <s v="OP"/>
    <s v="X"/>
    <n v="5"/>
    <n v="199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9"/>
    <n v="3"/>
    <n v="95.3"/>
    <x v="15"/>
    <n v="2023"/>
    <n v="95.3"/>
    <s v=""/>
    <x v="0"/>
  </r>
  <r>
    <n v="55729"/>
    <s v="Duke Energy Kentucky Inc"/>
    <n v="7158"/>
    <s v="Woodsdale"/>
    <x v="5"/>
    <s v="Butler"/>
    <s v="GT2"/>
    <x v="0"/>
    <s v="GT"/>
    <m/>
    <s v="S"/>
    <s v="X"/>
    <s v="X"/>
    <m/>
    <m/>
    <n v="95.3"/>
    <n v="0.8"/>
    <n v="80"/>
    <n v="94"/>
    <n v="4"/>
    <s v="N"/>
    <s v=" "/>
    <s v=" "/>
    <s v="OP"/>
    <s v="X"/>
    <n v="7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8"/>
    <n v="5"/>
    <n v="95.3"/>
    <x v="1"/>
    <n v="2022"/>
    <n v="95.3"/>
    <s v=""/>
    <x v="1"/>
  </r>
  <r>
    <n v="55729"/>
    <s v="Duke Energy Kentucky Inc"/>
    <n v="7158"/>
    <s v="Woodsdale"/>
    <x v="5"/>
    <s v="Butler"/>
    <s v="GT3"/>
    <x v="0"/>
    <s v="GT"/>
    <m/>
    <s v="S"/>
    <s v="X"/>
    <s v="X"/>
    <m/>
    <m/>
    <n v="95.3"/>
    <n v="0.8"/>
    <n v="80"/>
    <n v="94"/>
    <n v="4"/>
    <s v="N"/>
    <s v=" "/>
    <s v=" "/>
    <s v="OP"/>
    <s v="X"/>
    <n v="5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8"/>
    <n v="3"/>
    <n v="95.3"/>
    <x v="1"/>
    <n v="2022"/>
    <n v="95.3"/>
    <s v=""/>
    <x v="1"/>
  </r>
  <r>
    <n v="55729"/>
    <s v="Duke Energy Kentucky Inc"/>
    <n v="7158"/>
    <s v="Woodsdale"/>
    <x v="5"/>
    <s v="Butler"/>
    <s v="GT4"/>
    <x v="0"/>
    <s v="GT"/>
    <m/>
    <s v="S"/>
    <s v="X"/>
    <s v="X"/>
    <m/>
    <m/>
    <n v="95.3"/>
    <n v="0.8"/>
    <n v="78"/>
    <n v="94"/>
    <n v="4"/>
    <s v="N"/>
    <s v=" "/>
    <s v=" "/>
    <s v="OP"/>
    <s v="X"/>
    <n v="7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8"/>
    <n v="5"/>
    <n v="95.3"/>
    <x v="1"/>
    <n v="2022"/>
    <n v="95.3"/>
    <s v=""/>
    <x v="1"/>
  </r>
  <r>
    <n v="55729"/>
    <s v="Duke Energy Kentucky Inc"/>
    <n v="7158"/>
    <s v="Woodsdale"/>
    <x v="5"/>
    <s v="Butler"/>
    <s v="GT5"/>
    <x v="0"/>
    <s v="GT"/>
    <m/>
    <s v="S"/>
    <s v="X"/>
    <s v="X"/>
    <m/>
    <m/>
    <n v="95.3"/>
    <n v="0.8"/>
    <n v="80"/>
    <n v="94"/>
    <n v="4"/>
    <s v="N"/>
    <s v=" "/>
    <s v=" "/>
    <s v="OP"/>
    <s v="X"/>
    <n v="5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8"/>
    <n v="3"/>
    <n v="95.3"/>
    <x v="1"/>
    <n v="2022"/>
    <n v="95.3"/>
    <s v=""/>
    <x v="1"/>
  </r>
  <r>
    <n v="55729"/>
    <s v="Duke Energy Kentucky Inc"/>
    <n v="7158"/>
    <s v="Woodsdale"/>
    <x v="5"/>
    <s v="Butler"/>
    <s v="GT6"/>
    <x v="0"/>
    <s v="GT"/>
    <m/>
    <s v="S"/>
    <s v="X"/>
    <s v="X"/>
    <m/>
    <m/>
    <n v="95.3"/>
    <n v="0.8"/>
    <n v="80"/>
    <n v="94"/>
    <n v="4"/>
    <s v="N"/>
    <s v=" "/>
    <s v=" "/>
    <s v="OP"/>
    <s v="X"/>
    <n v="5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7158"/>
    <n v="1927754"/>
    <n v="95.3"/>
    <n v="101264"/>
    <n v="19036.913414441398"/>
    <n v="45.863416665521399"/>
    <m/>
    <m/>
    <n v="2038"/>
    <n v="3"/>
    <n v="95.3"/>
    <x v="1"/>
    <n v="2022"/>
    <n v="95.3"/>
    <s v=""/>
    <x v="1"/>
  </r>
  <r>
    <n v="19876"/>
    <s v="Virginia Electric &amp; Power Co"/>
    <n v="7839"/>
    <s v="Ladysmith"/>
    <x v="7"/>
    <s v="Caroline"/>
    <n v="1"/>
    <x v="0"/>
    <s v="GT"/>
    <m/>
    <s v="S"/>
    <s v="X"/>
    <s v="X"/>
    <m/>
    <m/>
    <n v="178.5"/>
    <n v="0.85"/>
    <n v="151"/>
    <n v="183"/>
    <n v="90"/>
    <s v="N"/>
    <s v=" "/>
    <s v=" "/>
    <s v="OP"/>
    <s v="X"/>
    <n v="5"/>
    <n v="2001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9"/>
    <n v="8881385"/>
    <n v="178.5"/>
    <n v="875311.00399999996"/>
    <n v="10146.547866317"/>
    <n v="38.839027776299901"/>
    <m/>
    <m/>
    <n v="2040"/>
    <n v="3"/>
    <s v=""/>
    <x v="1"/>
    <n v="2031"/>
    <n v="178.5"/>
    <s v=""/>
    <x v="0"/>
  </r>
  <r>
    <n v="19876"/>
    <s v="Virginia Electric &amp; Power Co"/>
    <n v="7839"/>
    <s v="Ladysmith"/>
    <x v="7"/>
    <s v="Caroline"/>
    <n v="2"/>
    <x v="0"/>
    <s v="GT"/>
    <m/>
    <s v="S"/>
    <s v="X"/>
    <s v="X"/>
    <m/>
    <m/>
    <n v="178.5"/>
    <n v="0.85"/>
    <n v="151"/>
    <n v="183"/>
    <n v="90"/>
    <s v="N"/>
    <s v=" "/>
    <s v=" "/>
    <s v="OP"/>
    <s v="X"/>
    <n v="5"/>
    <n v="2001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9"/>
    <n v="8881385"/>
    <n v="178.5"/>
    <n v="875311.00399999996"/>
    <n v="10146.547866317"/>
    <n v="38.839027776299901"/>
    <m/>
    <m/>
    <n v="2040"/>
    <n v="3"/>
    <s v=""/>
    <x v="1"/>
    <n v="2031"/>
    <n v="178.5"/>
    <s v=""/>
    <x v="1"/>
  </r>
  <r>
    <n v="19876"/>
    <s v="Virginia Electric &amp; Power Co"/>
    <n v="7839"/>
    <s v="Ladysmith"/>
    <x v="7"/>
    <s v="Caroline"/>
    <n v="3"/>
    <x v="0"/>
    <s v="GT"/>
    <m/>
    <s v="S"/>
    <s v="X"/>
    <s v="X"/>
    <m/>
    <m/>
    <n v="178.5"/>
    <n v="0.85"/>
    <n v="161"/>
    <n v="183"/>
    <n v="90"/>
    <s v="N"/>
    <s v=" "/>
    <s v=" "/>
    <s v="OP"/>
    <s v="X"/>
    <n v="6"/>
    <n v="2008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9"/>
    <n v="8881385"/>
    <n v="178.5"/>
    <n v="875311.00399999996"/>
    <n v="10146.547866317"/>
    <n v="38.839027776299901"/>
    <m/>
    <m/>
    <n v="2047"/>
    <n v="4"/>
    <s v=""/>
    <x v="1"/>
    <n v="2038"/>
    <n v="178.5"/>
    <s v=""/>
    <x v="1"/>
  </r>
  <r>
    <n v="19876"/>
    <s v="Virginia Electric &amp; Power Co"/>
    <n v="7839"/>
    <s v="Ladysmith"/>
    <x v="7"/>
    <s v="Caroline"/>
    <n v="4"/>
    <x v="0"/>
    <s v="GT"/>
    <m/>
    <s v="S"/>
    <s v="X"/>
    <s v="X"/>
    <m/>
    <m/>
    <n v="178.5"/>
    <n v="0.85"/>
    <n v="160"/>
    <n v="183"/>
    <n v="90"/>
    <s v="N"/>
    <s v=" "/>
    <s v=" "/>
    <s v="OP"/>
    <s v="X"/>
    <n v="6"/>
    <n v="2008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9"/>
    <n v="8881385"/>
    <n v="178.5"/>
    <n v="875311.00399999996"/>
    <n v="10146.547866317"/>
    <n v="38.839027776299901"/>
    <m/>
    <m/>
    <n v="2047"/>
    <n v="4"/>
    <s v=""/>
    <x v="1"/>
    <n v="2038"/>
    <n v="178.5"/>
    <s v=""/>
    <x v="1"/>
  </r>
  <r>
    <n v="19876"/>
    <s v="Virginia Electric &amp; Power Co"/>
    <n v="7839"/>
    <s v="Ladysmith"/>
    <x v="7"/>
    <s v="Caroline"/>
    <n v="5"/>
    <x v="0"/>
    <s v="GT"/>
    <m/>
    <s v="S"/>
    <s v="X"/>
    <s v="X"/>
    <m/>
    <m/>
    <n v="178.5"/>
    <n v="0.85"/>
    <n v="160"/>
    <n v="183"/>
    <n v="90"/>
    <s v="N"/>
    <s v=" "/>
    <s v=" "/>
    <s v="OP"/>
    <s v="X"/>
    <n v="4"/>
    <n v="2009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9"/>
    <n v="8881385"/>
    <n v="178.5"/>
    <n v="875311.00399999996"/>
    <n v="10146.547866317"/>
    <n v="38.839027776299901"/>
    <m/>
    <m/>
    <n v="2048"/>
    <n v="2"/>
    <s v=""/>
    <x v="1"/>
    <n v="2039"/>
    <n v="178.5"/>
    <s v=""/>
    <x v="1"/>
  </r>
  <r>
    <n v="5084"/>
    <s v="Delaware Municipal Electric Corp"/>
    <n v="7962"/>
    <s v="Warren F Sam Beasley Generation Station"/>
    <x v="1"/>
    <s v="Kent"/>
    <n v="1"/>
    <x v="0"/>
    <s v="GT"/>
    <m/>
    <s v="S"/>
    <s v="X"/>
    <s v="X"/>
    <s v="Clayton 13 KV G1"/>
    <m/>
    <n v="45"/>
    <n v="0.85"/>
    <n v="48"/>
    <n v="48"/>
    <n v="2"/>
    <s v="N"/>
    <s v=" "/>
    <s v=" "/>
    <s v="OP"/>
    <s v="X"/>
    <n v="4"/>
    <n v="200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962"/>
    <n v="690746"/>
    <n v="45"/>
    <n v="62068"/>
    <n v="11128.8586711348"/>
    <n v="28.7383333304"/>
    <m/>
    <m/>
    <n v="2031"/>
    <n v="1"/>
    <n v="45"/>
    <x v="16"/>
    <n v="2032"/>
    <n v="45"/>
    <s v=""/>
    <x v="0"/>
  </r>
  <r>
    <n v="5084"/>
    <s v="Delaware Municipal Electric Corp"/>
    <n v="7962"/>
    <s v="Warren F Sam Beasley Generation Station"/>
    <x v="1"/>
    <s v="Kent"/>
    <n v="2"/>
    <x v="0"/>
    <s v="GT"/>
    <m/>
    <s v="S"/>
    <s v="X"/>
    <s v="X"/>
    <s v="Clayton 13 KV G2"/>
    <m/>
    <n v="51"/>
    <n v="0.85"/>
    <n v="50"/>
    <n v="50"/>
    <n v="2"/>
    <s v="N"/>
    <s v=" "/>
    <s v=" "/>
    <s v="OP"/>
    <s v="X"/>
    <n v="11"/>
    <n v="201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962"/>
    <n v="690746"/>
    <n v="51"/>
    <n v="62068"/>
    <n v="11128.8586711348"/>
    <n v="28.188333329999999"/>
    <m/>
    <m/>
    <n v="2041"/>
    <n v="1"/>
    <s v=""/>
    <x v="1"/>
    <n v="2042"/>
    <s v=""/>
    <s v=""/>
    <x v="1"/>
  </r>
  <r>
    <n v="65384"/>
    <s v="Cartier Energy, LLC"/>
    <n v="10030"/>
    <s v="Energy Center Dover"/>
    <x v="1"/>
    <s v="Kent"/>
    <s v="KD-2"/>
    <x v="0"/>
    <s v="GT"/>
    <m/>
    <s v="S"/>
    <s v="X"/>
    <s v="X"/>
    <s v="Kent 13kv -DoverCT2 (KD2)"/>
    <s v="Kent 13kv -DoverCT2"/>
    <n v="50"/>
    <n v="0.85"/>
    <n v="44"/>
    <n v="50"/>
    <n v="30"/>
    <s v="N"/>
    <s v=" "/>
    <s v=" "/>
    <s v="OP"/>
    <s v="X"/>
    <n v="6"/>
    <n v="2001"/>
    <s v=" "/>
    <s v=" "/>
    <s v="N"/>
    <s v="IPP CHP"/>
    <n v="3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10030"/>
    <n v="257476"/>
    <n v="50"/>
    <n v="35467"/>
    <n v="7259.5934248738204"/>
    <n v="29.383402777497199"/>
    <m/>
    <m/>
    <n v="2030"/>
    <n v="11"/>
    <n v="50"/>
    <x v="17"/>
    <n v="2031"/>
    <n v="50"/>
    <s v=""/>
    <x v="0"/>
  </r>
  <r>
    <n v="62860"/>
    <s v="COE Bridgewater LLC c/o Thor Equities, LLC"/>
    <n v="10122"/>
    <s v="CIP II/AR Bridgewater Holdings - NJCOE"/>
    <x v="4"/>
    <s v="Somerset"/>
    <n v="2"/>
    <x v="0"/>
    <s v="GT"/>
    <m/>
    <s v="S"/>
    <s v="X"/>
    <s v="X"/>
    <m/>
    <m/>
    <n v="5"/>
    <n v="0.9"/>
    <n v="4.0999999999999996"/>
    <n v="4.2"/>
    <n v="2"/>
    <s v="N"/>
    <s v=" "/>
    <s v=" "/>
    <s v="OP"/>
    <s v="X"/>
    <n v="11"/>
    <n v="2002"/>
    <s v=" "/>
    <s v=" "/>
    <s v="Y"/>
    <s v="Commercial CHP"/>
    <n v="5"/>
    <s v="T"/>
    <s v="NG"/>
    <s v="DFO"/>
    <m/>
    <m/>
    <m/>
    <m/>
    <m/>
    <m/>
    <m/>
    <m/>
    <s v="N"/>
    <s v="N"/>
    <s v=" "/>
    <s v="1H"/>
    <m/>
    <m/>
    <m/>
    <m/>
    <s v="N"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122"/>
    <n v="118592"/>
    <n v="5"/>
    <n v="26568.78"/>
    <n v="4463.5847035505503"/>
    <n v="21.1928472208883"/>
    <m/>
    <m/>
    <n v="2024"/>
    <n v="1"/>
    <n v="5"/>
    <x v="18"/>
    <n v="2032"/>
    <n v="5"/>
    <n v="5"/>
    <x v="12"/>
  </r>
  <r>
    <n v="60557"/>
    <s v="PB Nutclif Master, LLC"/>
    <n v="10123"/>
    <s v="Hoffmann LaRoche"/>
    <x v="4"/>
    <s v="Essex"/>
    <s v="TG01"/>
    <x v="0"/>
    <s v="GT"/>
    <m/>
    <s v="S"/>
    <s v="X"/>
    <s v="X"/>
    <m/>
    <m/>
    <n v="5.3"/>
    <n v="0.9"/>
    <n v="4.0999999999999996"/>
    <n v="5.3"/>
    <n v="2.8"/>
    <s v="N"/>
    <s v=" "/>
    <s v=" "/>
    <s v="OP"/>
    <s v="X"/>
    <n v="5"/>
    <n v="2004"/>
    <s v=" "/>
    <s v=" "/>
    <s v="Y"/>
    <s v="Industrial CHP"/>
    <n v="7"/>
    <s v="T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123"/>
    <n v="208037"/>
    <n v="5.3"/>
    <n v="51217"/>
    <n v="4061.8739871527"/>
    <n v="21.6495138871683"/>
    <m/>
    <m/>
    <n v="2026"/>
    <n v="1"/>
    <n v="5.3"/>
    <x v="19"/>
    <n v="2034"/>
    <n v="5.3"/>
    <n v="5.3"/>
    <x v="13"/>
  </r>
  <r>
    <n v="60557"/>
    <s v="PB Nutclif Master, LLC"/>
    <n v="10123"/>
    <s v="Hoffmann LaRoche"/>
    <x v="4"/>
    <s v="Essex"/>
    <s v="TG03"/>
    <x v="0"/>
    <s v="GT"/>
    <m/>
    <s v="S"/>
    <s v="X"/>
    <s v="X"/>
    <m/>
    <m/>
    <n v="5.3"/>
    <n v="0.9"/>
    <n v="4.0999999999999996"/>
    <n v="5.3"/>
    <n v="2.8"/>
    <s v="N"/>
    <s v=" "/>
    <s v=" "/>
    <s v="OP"/>
    <s v="X"/>
    <n v="5"/>
    <n v="2004"/>
    <s v=" "/>
    <s v=" "/>
    <s v="Y"/>
    <s v="Industrial CHP"/>
    <n v="7"/>
    <s v="T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123"/>
    <n v="208037"/>
    <n v="5.3"/>
    <n v="51217"/>
    <n v="4061.8739871527"/>
    <n v="21.6495138871683"/>
    <m/>
    <m/>
    <n v="2026"/>
    <n v="1"/>
    <n v="5.3"/>
    <x v="1"/>
    <n v="2034"/>
    <n v="5.3"/>
    <n v="5.3"/>
    <x v="1"/>
  </r>
  <r>
    <n v="13657"/>
    <s v="Norfork Southern Corp"/>
    <n v="10302"/>
    <s v="Juniata Locomotive Shop"/>
    <x v="6"/>
    <s v="Blair"/>
    <s v="GEN3"/>
    <x v="0"/>
    <s v="GT"/>
    <m/>
    <s v="S"/>
    <s v="X"/>
    <s v="X"/>
    <m/>
    <m/>
    <n v="1.5"/>
    <n v="0.8"/>
    <n v="1.5"/>
    <n v="1.5"/>
    <n v="0.7"/>
    <s v="N"/>
    <s v=" "/>
    <s v=" "/>
    <s v="OP"/>
    <s v="X"/>
    <n v="4"/>
    <n v="2015"/>
    <s v=" "/>
    <s v=" "/>
    <s v="N"/>
    <s v="Commercial Non-CHP"/>
    <n v="4"/>
    <s v="X"/>
    <s v="NG"/>
    <m/>
    <m/>
    <m/>
    <m/>
    <m/>
    <m/>
    <m/>
    <m/>
    <m/>
    <s v="N"/>
    <s v="N"/>
    <s v=" "/>
    <s v="1H"/>
    <m/>
    <m/>
    <m/>
    <m/>
    <s v="N"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10302"/>
    <n v="0"/>
    <n v="1.5"/>
    <n v="0"/>
    <m/>
    <n v="33.869055556336598"/>
    <m/>
    <m/>
    <n v="2049"/>
    <n v="2"/>
    <s v=""/>
    <x v="1"/>
    <n v="2045"/>
    <s v=""/>
    <s v=""/>
    <x v="0"/>
  </r>
  <r>
    <n v="22174"/>
    <s v="PEI Power Corp"/>
    <n v="50279"/>
    <s v="Archbald Power Station"/>
    <x v="6"/>
    <s v="Lackawanna"/>
    <s v="GEN5"/>
    <x v="2"/>
    <s v="GT"/>
    <m/>
    <s v="S"/>
    <s v="X"/>
    <s v="X"/>
    <n v="87901559"/>
    <s v="ARCHTAP 13 KV PEI 5"/>
    <n v="4.5999999999999996"/>
    <n v="1"/>
    <n v="4"/>
    <n v="4.5999999999999996"/>
    <n v="2"/>
    <s v="N"/>
    <s v=" "/>
    <s v=" "/>
    <s v="OP"/>
    <s v="X"/>
    <n v="2"/>
    <n v="2010"/>
    <s v=" "/>
    <s v=" "/>
    <s v="N"/>
    <s v="IPP Non-CHP"/>
    <n v="2"/>
    <s v="X"/>
    <s v="LFG"/>
    <m/>
    <m/>
    <m/>
    <m/>
    <m/>
    <s v="OG"/>
    <m/>
    <m/>
    <m/>
    <s v="N"/>
    <s v="N"/>
    <s v=" 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279"/>
    <n v="647443"/>
    <n v="4.5999999999999996"/>
    <n v="63421"/>
    <n v="10208.653285189401"/>
    <n v="22.0629444454466"/>
    <m/>
    <m/>
    <n v="2032"/>
    <n v="3"/>
    <n v="4.5999999999999996"/>
    <x v="20"/>
    <n v="2040"/>
    <s v=""/>
    <s v=""/>
    <x v="14"/>
  </r>
  <r>
    <n v="22174"/>
    <s v="PEI Power Corp"/>
    <n v="50279"/>
    <s v="Archbald Power Station"/>
    <x v="6"/>
    <s v="Lackawanna"/>
    <s v="GEN6"/>
    <x v="2"/>
    <s v="GT"/>
    <m/>
    <s v="S"/>
    <s v="X"/>
    <s v="X"/>
    <n v="87901561"/>
    <s v="ARCHTAP 13 KV PEI 6"/>
    <n v="4.5999999999999996"/>
    <n v="1"/>
    <n v="4"/>
    <n v="4.5999999999999996"/>
    <n v="2"/>
    <s v="N"/>
    <s v=" "/>
    <s v=" "/>
    <s v="OP"/>
    <s v="X"/>
    <n v="2"/>
    <n v="2010"/>
    <s v=" "/>
    <s v=" "/>
    <s v="N"/>
    <s v="IPP Non-CHP"/>
    <n v="2"/>
    <s v="X"/>
    <s v="LFG"/>
    <m/>
    <m/>
    <m/>
    <m/>
    <m/>
    <s v="OG"/>
    <m/>
    <m/>
    <m/>
    <s v="N"/>
    <s v="N"/>
    <s v=" 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279"/>
    <n v="647443"/>
    <n v="4.5999999999999996"/>
    <n v="63421"/>
    <n v="10208.653285189401"/>
    <n v="22.0629444454466"/>
    <m/>
    <m/>
    <n v="2032"/>
    <n v="3"/>
    <n v="4.5999999999999996"/>
    <x v="1"/>
    <n v="2040"/>
    <s v=""/>
    <s v=""/>
    <x v="1"/>
  </r>
  <r>
    <n v="22174"/>
    <s v="PEI Power Corp"/>
    <n v="50279"/>
    <s v="Archbald Power Station"/>
    <x v="6"/>
    <s v="Lackawanna"/>
    <s v="Gen2"/>
    <x v="0"/>
    <s v="GT"/>
    <m/>
    <s v="S"/>
    <s v="X"/>
    <s v="X"/>
    <n v="1048036"/>
    <s v="ARCHBTAP13 KV PEI 2"/>
    <n v="60.5"/>
    <n v="1"/>
    <n v="43.7"/>
    <n v="50"/>
    <n v="25"/>
    <s v="N"/>
    <s v=" "/>
    <s v=" "/>
    <s v="OP"/>
    <s v="X"/>
    <n v="5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279"/>
    <n v="647443"/>
    <n v="60.5"/>
    <n v="63421"/>
    <n v="10208.653285189401"/>
    <n v="23.679583335349999"/>
    <m/>
    <m/>
    <n v="2025"/>
    <n v="1"/>
    <n v="60.5"/>
    <x v="1"/>
    <n v="2031"/>
    <n v="60.5"/>
    <n v="60.5"/>
    <x v="1"/>
  </r>
  <r>
    <n v="19564"/>
    <s v="University of Notre Dame"/>
    <n v="50366"/>
    <s v="University of Notre Dame"/>
    <x v="9"/>
    <s v="St Joseph"/>
    <s v="GT1"/>
    <x v="0"/>
    <s v="GT"/>
    <m/>
    <s v="S"/>
    <s v="X"/>
    <s v="X"/>
    <m/>
    <m/>
    <n v="5.4"/>
    <n v="0.8"/>
    <n v="5.6"/>
    <n v="4.7"/>
    <n v="2.7"/>
    <s v="N"/>
    <s v=" "/>
    <s v=" "/>
    <s v="OP"/>
    <s v="X"/>
    <n v="6"/>
    <n v="201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366"/>
    <n v="122747"/>
    <n v="5.4"/>
    <n v="22563.52"/>
    <n v="5440.0643162059796"/>
    <n v="28.147916666090001"/>
    <m/>
    <m/>
    <n v="2047"/>
    <n v="8"/>
    <s v=""/>
    <x v="1"/>
    <n v="2049"/>
    <s v=""/>
    <s v=""/>
    <x v="0"/>
  </r>
  <r>
    <n v="19564"/>
    <s v="University of Notre Dame"/>
    <n v="50366"/>
    <s v="University of Notre Dame"/>
    <x v="9"/>
    <s v="St Joseph"/>
    <s v="GT2"/>
    <x v="0"/>
    <s v="GT"/>
    <m/>
    <s v="S"/>
    <s v="X"/>
    <s v="X"/>
    <m/>
    <m/>
    <n v="5.4"/>
    <n v="0.8"/>
    <n v="5.6"/>
    <n v="4.7"/>
    <n v="2.7"/>
    <s v="N"/>
    <s v=" "/>
    <s v=" "/>
    <s v="OP"/>
    <s v="X"/>
    <n v="6"/>
    <n v="201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50366"/>
    <n v="122747"/>
    <n v="5.4"/>
    <n v="22563.52"/>
    <n v="5440.0643162059796"/>
    <n v="28.147916666090001"/>
    <m/>
    <m/>
    <n v="2047"/>
    <n v="8"/>
    <s v=""/>
    <x v="1"/>
    <n v="2049"/>
    <s v=""/>
    <s v=""/>
    <x v="1"/>
  </r>
  <r>
    <n v="58485"/>
    <s v="Rutgers, The State University of NJ"/>
    <n v="50411"/>
    <s v="Rutgers Biomedical and Health Cogen"/>
    <x v="4"/>
    <s v="Essex"/>
    <s v="GEN1"/>
    <x v="0"/>
    <s v="GT"/>
    <m/>
    <s v="S"/>
    <s v="X"/>
    <s v="X"/>
    <m/>
    <m/>
    <n v="3.5"/>
    <n v="0.96"/>
    <n v="3.4"/>
    <n v="3.7"/>
    <n v="2.2999999999999998"/>
    <s v="N"/>
    <n v="1"/>
    <n v="2022"/>
    <s v="OP"/>
    <s v="X"/>
    <n v="7"/>
    <n v="198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0411"/>
    <n v="158601"/>
    <n v="3.5"/>
    <n v="27930"/>
    <n v="5678.5177228786197"/>
    <n v="31.930833333799999"/>
    <m/>
    <m/>
    <n v="2021"/>
    <n v="6"/>
    <n v="3.5"/>
    <x v="21"/>
    <n v="2019"/>
    <n v="3.5"/>
    <n v="3.5"/>
    <x v="15"/>
  </r>
  <r>
    <n v="58485"/>
    <s v="Rutgers, The State University of NJ"/>
    <n v="50411"/>
    <s v="Rutgers Biomedical and Health Cogen"/>
    <x v="4"/>
    <s v="Essex"/>
    <s v="GEN2"/>
    <x v="0"/>
    <s v="GT"/>
    <m/>
    <s v="S"/>
    <s v="X"/>
    <s v="X"/>
    <m/>
    <m/>
    <n v="3.5"/>
    <n v="0.96"/>
    <n v="3.4"/>
    <n v="3.7"/>
    <n v="2.2999999999999998"/>
    <s v="N"/>
    <n v="1"/>
    <n v="2022"/>
    <s v="OP"/>
    <s v="X"/>
    <n v="7"/>
    <n v="198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0411"/>
    <n v="158601"/>
    <n v="3.5"/>
    <n v="27930"/>
    <n v="5678.5177228786197"/>
    <n v="31.930833333799999"/>
    <m/>
    <m/>
    <n v="2021"/>
    <n v="6"/>
    <n v="3.5"/>
    <x v="1"/>
    <n v="2019"/>
    <n v="3.5"/>
    <n v="3.5"/>
    <x v="1"/>
  </r>
  <r>
    <n v="58485"/>
    <s v="Rutgers, The State University of NJ"/>
    <n v="50411"/>
    <s v="Rutgers Biomedical and Health Cogen"/>
    <x v="4"/>
    <s v="Essex"/>
    <s v="GEN3"/>
    <x v="0"/>
    <s v="GT"/>
    <m/>
    <s v="S"/>
    <s v="X"/>
    <s v="X"/>
    <m/>
    <m/>
    <n v="3.5"/>
    <n v="0.96"/>
    <n v="3.4"/>
    <n v="3.7"/>
    <n v="2.2999999999999998"/>
    <s v="N"/>
    <n v="1"/>
    <n v="2022"/>
    <s v="OP"/>
    <s v="X"/>
    <n v="7"/>
    <n v="198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0411"/>
    <n v="158601"/>
    <n v="3.5"/>
    <n v="27930"/>
    <n v="5678.5177228786197"/>
    <n v="31.930833333799999"/>
    <m/>
    <m/>
    <n v="2021"/>
    <n v="6"/>
    <n v="3.5"/>
    <x v="1"/>
    <n v="2019"/>
    <n v="3.5"/>
    <n v="3.5"/>
    <x v="1"/>
  </r>
  <r>
    <n v="5519"/>
    <s v="ExxonMobil Oil Corp"/>
    <n v="50627"/>
    <s v="ExxonMobil Oil Joliet Refinery"/>
    <x v="2"/>
    <s v="Will"/>
    <s v="GTG1"/>
    <x v="3"/>
    <s v="GT"/>
    <m/>
    <s v="S"/>
    <s v="X"/>
    <s v="X"/>
    <m/>
    <m/>
    <n v="22"/>
    <n v="0.8"/>
    <n v="22"/>
    <n v="22"/>
    <n v="6"/>
    <s v="N"/>
    <s v=" "/>
    <s v=" "/>
    <s v="OP"/>
    <s v="X"/>
    <n v="11"/>
    <n v="1987"/>
    <s v=" "/>
    <s v=" "/>
    <s v="Y"/>
    <s v="Industrial CHP"/>
    <n v="7"/>
    <s v="T"/>
    <s v="OG"/>
    <s v="NG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50627"/>
    <n v="944293"/>
    <n v="22"/>
    <n v="111200.6"/>
    <n v="8491.7977061274796"/>
    <n v="25.557111111200101"/>
    <m/>
    <m/>
    <n v="2013"/>
    <n v="6"/>
    <n v="22"/>
    <x v="22"/>
    <n v="2017"/>
    <n v="22"/>
    <n v="22"/>
    <x v="16"/>
  </r>
  <r>
    <n v="19691"/>
    <s v="Paulsboro Refining Company - LLC"/>
    <n v="50628"/>
    <s v="Paulsboro Refinery"/>
    <x v="4"/>
    <s v="Gloucester"/>
    <s v="GEN1"/>
    <x v="0"/>
    <s v="GT"/>
    <s v="UTI1"/>
    <s v="S"/>
    <s v="X"/>
    <s v="X"/>
    <m/>
    <m/>
    <n v="30.5"/>
    <n v="0.8"/>
    <n v="27"/>
    <n v="30.5"/>
    <n v="2"/>
    <s v="N"/>
    <s v=" "/>
    <s v=" "/>
    <s v="OP"/>
    <s v="X"/>
    <n v="9"/>
    <n v="1991"/>
    <s v=" "/>
    <s v=" "/>
    <s v="Y"/>
    <s v="Industrial CHP"/>
    <n v="7"/>
    <s v="T"/>
    <s v="NG"/>
    <s v="OG"/>
    <s v="DFO"/>
    <m/>
    <m/>
    <m/>
    <s v="N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50628"/>
    <n v="836488"/>
    <n v="30.5"/>
    <n v="164505.9"/>
    <n v="5084.8510600531599"/>
    <n v="28.139061506429901"/>
    <m/>
    <m/>
    <n v="2019"/>
    <n v="11"/>
    <n v="30.5"/>
    <x v="23"/>
    <n v="2021"/>
    <n v="30.5"/>
    <n v="30.5"/>
    <x v="17"/>
  </r>
  <r>
    <n v="5310"/>
    <s v="Doswell Ltd Partnership"/>
    <n v="52019"/>
    <s v="Doswell Energy Center"/>
    <x v="7"/>
    <s v="Hanover"/>
    <s v="GEN7"/>
    <x v="0"/>
    <s v="GT"/>
    <m/>
    <s v="S"/>
    <s v="X"/>
    <s v="X"/>
    <n v="71856761"/>
    <n v="71856761"/>
    <n v="187"/>
    <n v="0.9"/>
    <n v="170"/>
    <n v="188"/>
    <n v="74.5"/>
    <s v="N"/>
    <s v=" "/>
    <s v=" "/>
    <s v="OP"/>
    <s v="X"/>
    <n v="3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2019"/>
    <n v="10895953"/>
    <n v="187"/>
    <n v="935690.00300000003"/>
    <n v="11644.8321186135"/>
    <n v="29.1558333322293"/>
    <m/>
    <m/>
    <n v="2030"/>
    <n v="5"/>
    <n v="187"/>
    <x v="24"/>
    <n v="2031"/>
    <n v="187"/>
    <s v=""/>
    <x v="0"/>
  </r>
  <r>
    <n v="5310"/>
    <s v="Doswell Ltd Partnership"/>
    <n v="52019"/>
    <s v="Doswell Energy Center"/>
    <x v="7"/>
    <s v="Hanover"/>
    <s v="GEN8"/>
    <x v="0"/>
    <s v="GT"/>
    <m/>
    <s v="S"/>
    <s v="X"/>
    <s v="X"/>
    <n v="1379268472"/>
    <n v="1379268472"/>
    <n v="187"/>
    <n v="0.9"/>
    <n v="165"/>
    <n v="188"/>
    <n v="90"/>
    <s v="N"/>
    <s v=" "/>
    <s v=" "/>
    <s v="OP"/>
    <s v="X"/>
    <n v="3"/>
    <n v="2018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2019"/>
    <n v="10895953"/>
    <n v="187"/>
    <n v="935690.00300000003"/>
    <n v="11644.8321186135"/>
    <n v="29.1558333322293"/>
    <m/>
    <m/>
    <n v="2047"/>
    <n v="5"/>
    <s v=""/>
    <x v="1"/>
    <n v="2048"/>
    <s v=""/>
    <s v=""/>
    <x v="1"/>
  </r>
  <r>
    <n v="5310"/>
    <s v="Doswell Ltd Partnership"/>
    <n v="52019"/>
    <s v="Doswell Energy Center"/>
    <x v="7"/>
    <s v="Hanover"/>
    <s v="GEN9"/>
    <x v="0"/>
    <s v="GT"/>
    <m/>
    <s v="S"/>
    <s v="X"/>
    <s v="X"/>
    <n v="1379268471"/>
    <n v="1379268471"/>
    <n v="187"/>
    <n v="0.9"/>
    <n v="165"/>
    <n v="188"/>
    <n v="90"/>
    <s v="N"/>
    <s v=" "/>
    <s v=" "/>
    <s v="OP"/>
    <s v="X"/>
    <n v="4"/>
    <n v="2018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2019"/>
    <n v="10895953"/>
    <n v="187"/>
    <n v="935690.00300000003"/>
    <n v="11644.8321186135"/>
    <n v="29.1558333322293"/>
    <m/>
    <m/>
    <n v="2047"/>
    <n v="6"/>
    <s v=""/>
    <x v="1"/>
    <n v="2048"/>
    <s v=""/>
    <s v=""/>
    <x v="1"/>
  </r>
  <r>
    <n v="9348"/>
    <s v="International Paper"/>
    <n v="52152"/>
    <s v="International Paper Franklin Mill"/>
    <x v="7"/>
    <s v="Isle of Wight"/>
    <s v="GE10"/>
    <x v="0"/>
    <s v="GT"/>
    <m/>
    <s v="S"/>
    <s v="X"/>
    <s v="X"/>
    <n v="1075455179"/>
    <n v="35010337"/>
    <n v="46.4"/>
    <n v="0.85"/>
    <n v="38"/>
    <n v="59.5"/>
    <n v="25"/>
    <s v="N"/>
    <s v=" "/>
    <s v=" "/>
    <s v="OP"/>
    <s v="X"/>
    <n v="11"/>
    <n v="1997"/>
    <s v=" "/>
    <s v=" "/>
    <s v="Y"/>
    <s v="Industrial CHP"/>
    <n v="7"/>
    <s v="T"/>
    <s v="NG"/>
    <m/>
    <m/>
    <m/>
    <m/>
    <m/>
    <s v="NG"/>
    <m/>
    <m/>
    <m/>
    <s v="N"/>
    <m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2152"/>
    <n v="0"/>
    <n v="46.4"/>
    <n v="0"/>
    <m/>
    <n v="27.471204364492099"/>
    <m/>
    <m/>
    <n v="2025"/>
    <n v="5"/>
    <n v="46.4"/>
    <x v="25"/>
    <n v="2027"/>
    <n v="46.4"/>
    <n v="46.4"/>
    <x v="3"/>
  </r>
  <r>
    <n v="56605"/>
    <s v="Delaware City Refining Company LLC"/>
    <n v="52193"/>
    <s v="Delaware City Plant"/>
    <x v="1"/>
    <s v="New Castle"/>
    <s v="CT1"/>
    <x v="0"/>
    <s v="GT"/>
    <m/>
    <s v="S"/>
    <s v="X"/>
    <s v="X"/>
    <s v="Motiva"/>
    <s v="Motiva"/>
    <n v="92"/>
    <n v="1"/>
    <n v="65"/>
    <n v="72"/>
    <n v="45"/>
    <s v="N"/>
    <s v=" "/>
    <s v=" "/>
    <s v="OP"/>
    <s v="X"/>
    <n v="5"/>
    <n v="2000"/>
    <s v=" "/>
    <s v=" "/>
    <s v="Y"/>
    <s v="Industrial CHP"/>
    <n v="7"/>
    <s v="T"/>
    <s v="NG"/>
    <m/>
    <m/>
    <m/>
    <m/>
    <m/>
    <s v="N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52193"/>
    <n v="4402332"/>
    <n v="92"/>
    <n v="819584"/>
    <n v="5371.4225753553001"/>
    <n v="29.579930553153901"/>
    <m/>
    <m/>
    <n v="2029"/>
    <n v="12"/>
    <n v="92"/>
    <x v="26"/>
    <n v="2030"/>
    <n v="92"/>
    <n v="92"/>
    <x v="18"/>
  </r>
  <r>
    <n v="56605"/>
    <s v="Delaware City Refining Company LLC"/>
    <n v="52193"/>
    <s v="Delaware City Plant"/>
    <x v="1"/>
    <s v="New Castle"/>
    <s v="CT2"/>
    <x v="0"/>
    <s v="GT"/>
    <m/>
    <s v="S"/>
    <s v="X"/>
    <s v="X"/>
    <s v="Motiva"/>
    <s v="Motiva"/>
    <n v="92"/>
    <n v="1"/>
    <n v="65"/>
    <n v="72"/>
    <n v="45"/>
    <s v="N"/>
    <s v=" "/>
    <s v=" "/>
    <s v="OP"/>
    <s v="X"/>
    <n v="5"/>
    <n v="2000"/>
    <s v=" "/>
    <s v=" "/>
    <s v="Y"/>
    <s v="Industrial CHP"/>
    <n v="7"/>
    <s v="T"/>
    <s v="NG"/>
    <m/>
    <m/>
    <m/>
    <m/>
    <m/>
    <s v="N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52193"/>
    <n v="4402332"/>
    <n v="92"/>
    <n v="819584"/>
    <n v="5371.4225753553001"/>
    <n v="29.579930553153901"/>
    <m/>
    <m/>
    <n v="2029"/>
    <n v="12"/>
    <n v="92"/>
    <x v="1"/>
    <n v="2030"/>
    <n v="92"/>
    <n v="92"/>
    <x v="1"/>
  </r>
  <r>
    <n v="19528"/>
    <s v="University of Illinois"/>
    <n v="54044"/>
    <s v="University of Illinois Cogen Facility"/>
    <x v="2"/>
    <s v="Cook"/>
    <s v="CT1"/>
    <x v="0"/>
    <s v="GT"/>
    <m/>
    <s v="S"/>
    <s v="X"/>
    <s v="X"/>
    <m/>
    <m/>
    <n v="7.8"/>
    <n v="0.86"/>
    <n v="6.4"/>
    <n v="7.8"/>
    <n v="0.5"/>
    <s v="N"/>
    <s v=" "/>
    <s v=" "/>
    <s v="OP"/>
    <s v="X"/>
    <n v="1"/>
    <n v="2002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m/>
    <n v="54044"/>
    <n v="458311"/>
    <n v="7.8"/>
    <n v="59110.66"/>
    <n v="7753.4407499425597"/>
    <n v="24.159121032381101"/>
    <m/>
    <m/>
    <n v="2026"/>
    <n v="3"/>
    <n v="7.8"/>
    <x v="27"/>
    <n v="2032"/>
    <n v="7.8"/>
    <n v="7.8"/>
    <x v="19"/>
  </r>
  <r>
    <n v="19528"/>
    <s v="University of Illinois"/>
    <n v="54044"/>
    <s v="University of Illinois Cogen Facility"/>
    <x v="2"/>
    <s v="Cook"/>
    <s v="CT2"/>
    <x v="0"/>
    <s v="GT"/>
    <m/>
    <s v="S"/>
    <s v="X"/>
    <s v="X"/>
    <m/>
    <m/>
    <n v="7.8"/>
    <n v="0.86"/>
    <n v="6.4"/>
    <n v="7.8"/>
    <n v="0.5"/>
    <s v="N"/>
    <s v=" "/>
    <s v=" "/>
    <s v="OP"/>
    <s v="X"/>
    <n v="1"/>
    <n v="2002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4044"/>
    <n v="458311"/>
    <n v="7.8"/>
    <n v="59110.66"/>
    <n v="7753.4407499425597"/>
    <n v="24.159121032381101"/>
    <m/>
    <m/>
    <n v="2026"/>
    <n v="3"/>
    <n v="7.8"/>
    <x v="1"/>
    <n v="2032"/>
    <n v="7.8"/>
    <n v="7.8"/>
    <x v="1"/>
  </r>
  <r>
    <n v="19528"/>
    <s v="University of Illinois"/>
    <n v="54044"/>
    <s v="University of Illinois Cogen Facility"/>
    <x v="2"/>
    <s v="Cook"/>
    <s v="CT3"/>
    <x v="0"/>
    <s v="GT"/>
    <m/>
    <s v="S"/>
    <s v="X"/>
    <s v="X"/>
    <m/>
    <m/>
    <n v="7.8"/>
    <n v="0.86"/>
    <n v="6.4"/>
    <n v="7.8"/>
    <n v="0.5"/>
    <s v="N"/>
    <s v=" "/>
    <s v=" "/>
    <s v="OP"/>
    <s v="X"/>
    <n v="1"/>
    <n v="2002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4044"/>
    <n v="458311"/>
    <n v="7.8"/>
    <n v="59110.66"/>
    <n v="7753.4407499425597"/>
    <n v="24.159121032381101"/>
    <m/>
    <m/>
    <n v="2026"/>
    <n v="3"/>
    <n v="7.8"/>
    <x v="1"/>
    <n v="2032"/>
    <n v="7.8"/>
    <n v="7.8"/>
    <x v="1"/>
  </r>
  <r>
    <n v="2265"/>
    <s v="Bristol-Myers Squibb Co"/>
    <n v="54829"/>
    <s v="Bristol Myers Squibb New Brunswick"/>
    <x v="4"/>
    <s v="Middlesex"/>
    <s v="GEN1"/>
    <x v="0"/>
    <s v="GT"/>
    <m/>
    <s v="S"/>
    <s v="X"/>
    <s v="X"/>
    <m/>
    <m/>
    <n v="9.5"/>
    <n v="0.8"/>
    <n v="8.8000000000000007"/>
    <n v="10.5"/>
    <n v="5.8"/>
    <s v="N"/>
    <s v=" "/>
    <s v=" "/>
    <s v="OP"/>
    <s v="X"/>
    <n v="7"/>
    <n v="1992"/>
    <s v=" "/>
    <s v=" "/>
    <s v="Y"/>
    <s v="Industrial CHP"/>
    <n v="7"/>
    <s v="T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4829"/>
    <n v="271393"/>
    <n v="9.5"/>
    <n v="55649"/>
    <n v="4876.8711028050802"/>
    <n v="31.466874999834999"/>
    <m/>
    <m/>
    <n v="2024"/>
    <n v="1"/>
    <n v="9.5"/>
    <x v="28"/>
    <n v="2022"/>
    <n v="9.5"/>
    <n v="9.5"/>
    <x v="20"/>
  </r>
  <r>
    <n v="16124"/>
    <s v="Riverside Generating Co LLC"/>
    <n v="55198"/>
    <s v="Riverside Generating LLC"/>
    <x v="0"/>
    <s v="Lawrence"/>
    <s v="GTG1"/>
    <x v="0"/>
    <s v="GT"/>
    <m/>
    <s v="S"/>
    <s v="X"/>
    <s v="X"/>
    <s v="AEP RIVERSIDE 1CT (DYN)"/>
    <s v="AEP RIVERSIDE 1CT (DYN)"/>
    <n v="230"/>
    <n v="0.85"/>
    <n v="165"/>
    <n v="190"/>
    <n v="12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8"/>
    <n v="8737908"/>
    <n v="230"/>
    <n v="650913"/>
    <n v="13424.079715722301"/>
    <n v="38.182777777440002"/>
    <m/>
    <m/>
    <n v="2039"/>
    <n v="9"/>
    <n v="230"/>
    <x v="29"/>
    <n v="2031"/>
    <n v="230"/>
    <s v=""/>
    <x v="0"/>
  </r>
  <r>
    <n v="16124"/>
    <s v="Riverside Generating Co LLC"/>
    <n v="55198"/>
    <s v="Riverside Generating LLC"/>
    <x v="0"/>
    <s v="Lawrence"/>
    <s v="GTG2"/>
    <x v="0"/>
    <s v="GT"/>
    <m/>
    <s v="S"/>
    <s v="X"/>
    <s v="X"/>
    <s v="AEP RIVERSIDE 2CT (DYN)"/>
    <s v="AEP RIVERSIDE 2CT (DYN)"/>
    <n v="230"/>
    <n v="0.85"/>
    <n v="165"/>
    <n v="190"/>
    <n v="12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8"/>
    <n v="8737908"/>
    <n v="230"/>
    <n v="650913"/>
    <n v="13424.079715722301"/>
    <n v="38.182777777440002"/>
    <m/>
    <m/>
    <n v="2039"/>
    <n v="9"/>
    <n v="230"/>
    <x v="1"/>
    <n v="2031"/>
    <n v="230"/>
    <s v=""/>
    <x v="1"/>
  </r>
  <r>
    <n v="16124"/>
    <s v="Riverside Generating Co LLC"/>
    <n v="55198"/>
    <s v="Riverside Generating LLC"/>
    <x v="0"/>
    <s v="Lawrence"/>
    <s v="GTG3"/>
    <x v="0"/>
    <s v="GT"/>
    <m/>
    <s v="S"/>
    <s v="X"/>
    <s v="X"/>
    <s v="AEP RIVERSIDE 3CT (DYN)"/>
    <s v="AEP RIVERSIDE 3CT (DYN)"/>
    <n v="230"/>
    <n v="0.85"/>
    <n v="165"/>
    <n v="190"/>
    <n v="12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8"/>
    <n v="8737908"/>
    <n v="230"/>
    <n v="650913"/>
    <n v="13424.079715722301"/>
    <n v="38.182777777440002"/>
    <m/>
    <m/>
    <n v="2039"/>
    <n v="9"/>
    <n v="230"/>
    <x v="1"/>
    <n v="2031"/>
    <n v="230"/>
    <s v=""/>
    <x v="1"/>
  </r>
  <r>
    <n v="16124"/>
    <s v="Riverside Generating Co LLC"/>
    <n v="55198"/>
    <s v="Riverside Generating LLC"/>
    <x v="0"/>
    <s v="Lawrence"/>
    <s v="GTG4"/>
    <x v="0"/>
    <s v="GT"/>
    <m/>
    <s v="S"/>
    <s v="X"/>
    <s v="X"/>
    <s v="AEP FOOT HILLS 4 CT"/>
    <s v="AEP FOOT HILLS 4 CT"/>
    <n v="230"/>
    <n v="0.85"/>
    <n v="165"/>
    <n v="190"/>
    <n v="120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8"/>
    <n v="8737908"/>
    <n v="230"/>
    <n v="650913"/>
    <n v="13424.079715722301"/>
    <n v="38.182777777440002"/>
    <m/>
    <m/>
    <n v="2040"/>
    <n v="8"/>
    <s v=""/>
    <x v="1"/>
    <n v="2032"/>
    <n v="230"/>
    <s v=""/>
    <x v="1"/>
  </r>
  <r>
    <n v="16124"/>
    <s v="Riverside Generating Co LLC"/>
    <n v="55198"/>
    <s v="Riverside Generating LLC"/>
    <x v="0"/>
    <s v="Lawrence"/>
    <s v="GTG5"/>
    <x v="0"/>
    <s v="GT"/>
    <m/>
    <s v="S"/>
    <s v="X"/>
    <s v="X"/>
    <s v="AEP FOOT HILLS 5 CT"/>
    <s v="AEP FOOT HILLS 5 CT"/>
    <n v="230"/>
    <n v="0.85"/>
    <n v="165"/>
    <n v="190"/>
    <n v="120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8"/>
    <n v="8737908"/>
    <n v="230"/>
    <n v="650913"/>
    <n v="13424.079715722301"/>
    <n v="38.182777777440002"/>
    <m/>
    <m/>
    <n v="2040"/>
    <n v="8"/>
    <s v=""/>
    <x v="1"/>
    <n v="2032"/>
    <n v="230"/>
    <s v=""/>
    <x v="1"/>
  </r>
  <r>
    <n v="5259"/>
    <s v="Elwood Energy LLC"/>
    <n v="55199"/>
    <s v="Elwood Energy LLC"/>
    <x v="2"/>
    <s v="Will"/>
    <s v="GT1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1999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0"/>
    <n v="2"/>
    <n v="192"/>
    <x v="30"/>
    <n v="2029"/>
    <n v="192"/>
    <n v="192"/>
    <x v="21"/>
  </r>
  <r>
    <n v="5259"/>
    <s v="Elwood Energy LLC"/>
    <n v="55199"/>
    <s v="Elwood Energy LLC"/>
    <x v="2"/>
    <s v="Will"/>
    <s v="GT2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1999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0"/>
    <n v="2"/>
    <n v="192"/>
    <x v="1"/>
    <n v="2029"/>
    <n v="192"/>
    <n v="192"/>
    <x v="1"/>
  </r>
  <r>
    <n v="5259"/>
    <s v="Elwood Energy LLC"/>
    <n v="55199"/>
    <s v="Elwood Energy LLC"/>
    <x v="2"/>
    <s v="Will"/>
    <s v="GT3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1999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0"/>
    <n v="2"/>
    <n v="192"/>
    <x v="1"/>
    <n v="2029"/>
    <n v="192"/>
    <n v="192"/>
    <x v="1"/>
  </r>
  <r>
    <n v="5259"/>
    <s v="Elwood Energy LLC"/>
    <n v="55199"/>
    <s v="Elwood Energy LLC"/>
    <x v="2"/>
    <s v="Will"/>
    <s v="GT4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1999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0"/>
    <n v="2"/>
    <n v="192"/>
    <x v="1"/>
    <n v="2029"/>
    <n v="192"/>
    <n v="192"/>
    <x v="1"/>
  </r>
  <r>
    <n v="5259"/>
    <s v="Elwood Energy LLC"/>
    <n v="55199"/>
    <s v="Elwood Energy LLC"/>
    <x v="2"/>
    <s v="Will"/>
    <s v="GT5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2"/>
    <n v="2"/>
    <n v="192"/>
    <x v="1"/>
    <n v="2031"/>
    <n v="192"/>
    <n v="192"/>
    <x v="1"/>
  </r>
  <r>
    <n v="5259"/>
    <s v="Elwood Energy LLC"/>
    <n v="55199"/>
    <s v="Elwood Energy LLC"/>
    <x v="2"/>
    <s v="Will"/>
    <s v="GT6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2"/>
    <n v="2"/>
    <n v="192"/>
    <x v="1"/>
    <n v="2031"/>
    <n v="192"/>
    <n v="192"/>
    <x v="1"/>
  </r>
  <r>
    <n v="5259"/>
    <s v="Elwood Energy LLC"/>
    <n v="55199"/>
    <s v="Elwood Energy LLC"/>
    <x v="2"/>
    <s v="Will"/>
    <s v="GT7"/>
    <x v="0"/>
    <s v="GT"/>
    <m/>
    <s v="W"/>
    <s v="X"/>
    <s v="X"/>
    <m/>
    <m/>
    <n v="192"/>
    <n v="0.85"/>
    <n v="150"/>
    <n v="192"/>
    <n v="100"/>
    <s v="N"/>
    <s v=" "/>
    <s v=" "/>
    <s v="OP"/>
    <s v="X"/>
    <n v="8"/>
    <n v="2001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2"/>
    <n v="3"/>
    <n v="192"/>
    <x v="1"/>
    <n v="2031"/>
    <n v="192"/>
    <n v="192"/>
    <x v="1"/>
  </r>
  <r>
    <n v="5259"/>
    <s v="Elwood Energy LLC"/>
    <n v="55199"/>
    <s v="Elwood Energy LLC"/>
    <x v="2"/>
    <s v="Will"/>
    <s v="GT8"/>
    <x v="0"/>
    <s v="GT"/>
    <m/>
    <s v="W"/>
    <s v="X"/>
    <s v="X"/>
    <m/>
    <m/>
    <n v="192"/>
    <n v="0.85"/>
    <n v="150"/>
    <n v="192"/>
    <n v="100"/>
    <s v="N"/>
    <s v=" "/>
    <s v=" "/>
    <s v="OP"/>
    <s v="X"/>
    <n v="8"/>
    <n v="2001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2"/>
    <n v="3"/>
    <n v="192"/>
    <x v="1"/>
    <n v="2031"/>
    <n v="192"/>
    <n v="192"/>
    <x v="1"/>
  </r>
  <r>
    <n v="5259"/>
    <s v="Elwood Energy LLC"/>
    <n v="55199"/>
    <s v="Elwood Energy LLC"/>
    <x v="2"/>
    <s v="Will"/>
    <s v="GT9"/>
    <x v="0"/>
    <s v="GT"/>
    <m/>
    <s v="W"/>
    <s v="X"/>
    <s v="X"/>
    <m/>
    <m/>
    <n v="192"/>
    <n v="0.85"/>
    <n v="150"/>
    <n v="192"/>
    <n v="100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9"/>
    <n v="1891357"/>
    <n v="192"/>
    <n v="158559"/>
    <n v="11928.411506127"/>
    <n v="20.6234325390656"/>
    <m/>
    <m/>
    <n v="2022"/>
    <n v="2"/>
    <n v="192"/>
    <x v="1"/>
    <n v="2031"/>
    <n v="192"/>
    <n v="192"/>
    <x v="1"/>
  </r>
  <r>
    <n v="733"/>
    <s v="Appalachian Power Co"/>
    <n v="55276"/>
    <s v="Ceredo Generating Station"/>
    <x v="8"/>
    <s v="Wayne"/>
    <n v="1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31"/>
    <n v="2031"/>
    <n v="86.5"/>
    <s v=""/>
    <x v="0"/>
  </r>
  <r>
    <n v="733"/>
    <s v="Appalachian Power Co"/>
    <n v="55276"/>
    <s v="Ceredo Generating Station"/>
    <x v="8"/>
    <s v="Wayne"/>
    <n v="2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1"/>
    <n v="2031"/>
    <n v="86.5"/>
    <s v=""/>
    <x v="1"/>
  </r>
  <r>
    <n v="733"/>
    <s v="Appalachian Power Co"/>
    <n v="55276"/>
    <s v="Ceredo Generating Station"/>
    <x v="8"/>
    <s v="Wayne"/>
    <n v="3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1"/>
    <n v="2031"/>
    <n v="86.5"/>
    <s v=""/>
    <x v="1"/>
  </r>
  <r>
    <n v="733"/>
    <s v="Appalachian Power Co"/>
    <n v="55276"/>
    <s v="Ceredo Generating Station"/>
    <x v="8"/>
    <s v="Wayne"/>
    <n v="4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1"/>
    <n v="2031"/>
    <n v="86.5"/>
    <s v=""/>
    <x v="1"/>
  </r>
  <r>
    <n v="733"/>
    <s v="Appalachian Power Co"/>
    <n v="55276"/>
    <s v="Ceredo Generating Station"/>
    <x v="8"/>
    <s v="Wayne"/>
    <n v="5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1"/>
    <n v="2031"/>
    <n v="86.5"/>
    <s v=""/>
    <x v="1"/>
  </r>
  <r>
    <n v="733"/>
    <s v="Appalachian Power Co"/>
    <n v="55276"/>
    <s v="Ceredo Generating Station"/>
    <x v="8"/>
    <s v="Wayne"/>
    <n v="6"/>
    <x v="0"/>
    <s v="GT"/>
    <m/>
    <s v="S"/>
    <s v="X"/>
    <s v="X"/>
    <m/>
    <m/>
    <n v="86.5"/>
    <n v="0.85"/>
    <n v="75"/>
    <n v="86"/>
    <n v="64"/>
    <s v="N"/>
    <s v=" "/>
    <s v=" "/>
    <s v="OP"/>
    <s v="X"/>
    <n v="6"/>
    <n v="200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6"/>
    <n v="4870969"/>
    <n v="86.5"/>
    <n v="398273"/>
    <n v="12230.2265029263"/>
    <n v="31.010271825337401"/>
    <m/>
    <m/>
    <n v="2032"/>
    <n v="6"/>
    <n v="86.5"/>
    <x v="1"/>
    <n v="2031"/>
    <n v="86.5"/>
    <s v=""/>
    <x v="1"/>
  </r>
  <r>
    <n v="60503"/>
    <s v="Aurora Generation LLC"/>
    <n v="55279"/>
    <s v="Aurora"/>
    <x v="2"/>
    <s v="DuPage"/>
    <s v="CTG1"/>
    <x v="0"/>
    <s v="GT"/>
    <m/>
    <s v="S"/>
    <s v="X"/>
    <s v="X"/>
    <n v="32417775"/>
    <n v="32417775"/>
    <n v="180.8"/>
    <n v="0.85"/>
    <n v="171.4"/>
    <n v="197"/>
    <n v="90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180.8"/>
    <n v="339135"/>
    <n v="10511.2831173426"/>
    <n v="38.586527776499899"/>
    <m/>
    <m/>
    <n v="2041"/>
    <n v="1"/>
    <s v=""/>
    <x v="1"/>
    <n v="2032"/>
    <n v="180.8"/>
    <s v=""/>
    <x v="22"/>
  </r>
  <r>
    <n v="60503"/>
    <s v="Aurora Generation LLC"/>
    <n v="55279"/>
    <s v="Aurora"/>
    <x v="2"/>
    <s v="DuPage"/>
    <s v="CTG10"/>
    <x v="0"/>
    <s v="GT"/>
    <m/>
    <s v="S"/>
    <s v="X"/>
    <s v="X"/>
    <n v="32417773"/>
    <n v="32417773"/>
    <n v="60.5"/>
    <n v="0.85"/>
    <n v="49.8"/>
    <n v="51.5"/>
    <n v="23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2"/>
    <n v="60.5"/>
    <x v="32"/>
    <n v="2031"/>
    <n v="60.5"/>
    <n v="60.5"/>
    <x v="1"/>
  </r>
  <r>
    <n v="60503"/>
    <s v="Aurora Generation LLC"/>
    <n v="55279"/>
    <s v="Aurora"/>
    <x v="2"/>
    <s v="DuPage"/>
    <s v="CTG2"/>
    <x v="0"/>
    <s v="GT"/>
    <m/>
    <s v="S"/>
    <s v="X"/>
    <s v="X"/>
    <n v="32417777"/>
    <n v="32417777"/>
    <n v="180.8"/>
    <n v="0.85"/>
    <n v="168.3"/>
    <n v="192"/>
    <n v="90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180.8"/>
    <n v="339135"/>
    <n v="10511.2831173426"/>
    <n v="38.586527776499899"/>
    <m/>
    <m/>
    <n v="2040"/>
    <n v="1"/>
    <s v=""/>
    <x v="1"/>
    <n v="2031"/>
    <n v="180.8"/>
    <s v=""/>
    <x v="1"/>
  </r>
  <r>
    <n v="60503"/>
    <s v="Aurora Generation LLC"/>
    <n v="55279"/>
    <s v="Aurora"/>
    <x v="2"/>
    <s v="DuPage"/>
    <s v="CTG3"/>
    <x v="0"/>
    <s v="GT"/>
    <m/>
    <s v="S"/>
    <s v="X"/>
    <s v="X"/>
    <n v="32417779"/>
    <n v="32417779"/>
    <n v="180.8"/>
    <n v="0.85"/>
    <n v="165"/>
    <n v="192"/>
    <n v="90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180.8"/>
    <n v="339135"/>
    <n v="10511.2831173426"/>
    <n v="38.586527776499899"/>
    <m/>
    <m/>
    <n v="2040"/>
    <n v="1"/>
    <s v=""/>
    <x v="1"/>
    <n v="2031"/>
    <n v="180.8"/>
    <s v=""/>
    <x v="1"/>
  </r>
  <r>
    <n v="60503"/>
    <s v="Aurora Generation LLC"/>
    <n v="55279"/>
    <s v="Aurora"/>
    <x v="2"/>
    <s v="DuPage"/>
    <s v="CTG4"/>
    <x v="0"/>
    <s v="GT"/>
    <m/>
    <s v="S"/>
    <s v="X"/>
    <s v="X"/>
    <n v="32417781"/>
    <n v="32417781"/>
    <n v="180.8"/>
    <n v="0.85"/>
    <n v="164.3"/>
    <n v="192"/>
    <n v="90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180.8"/>
    <n v="339135"/>
    <n v="10511.2831173426"/>
    <n v="38.586527776499899"/>
    <m/>
    <m/>
    <n v="2039"/>
    <n v="12"/>
    <n v="180.8"/>
    <x v="1"/>
    <n v="2031"/>
    <n v="180.8"/>
    <s v=""/>
    <x v="1"/>
  </r>
  <r>
    <n v="60503"/>
    <s v="Aurora Generation LLC"/>
    <n v="55279"/>
    <s v="Aurora"/>
    <x v="2"/>
    <s v="DuPage"/>
    <s v="CTG5"/>
    <x v="0"/>
    <s v="GT"/>
    <m/>
    <s v="S"/>
    <s v="X"/>
    <s v="X"/>
    <n v="32417763"/>
    <n v="32417763"/>
    <n v="60.5"/>
    <n v="0.85"/>
    <n v="48"/>
    <n v="51.5"/>
    <n v="23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1"/>
    <n v="60.5"/>
    <x v="1"/>
    <n v="2031"/>
    <n v="60.5"/>
    <n v="60.5"/>
    <x v="1"/>
  </r>
  <r>
    <n v="60503"/>
    <s v="Aurora Generation LLC"/>
    <n v="55279"/>
    <s v="Aurora"/>
    <x v="2"/>
    <s v="DuPage"/>
    <s v="CTG6"/>
    <x v="0"/>
    <s v="GT"/>
    <m/>
    <s v="S"/>
    <s v="X"/>
    <s v="X"/>
    <n v="32417765"/>
    <n v="32417765"/>
    <n v="60.5"/>
    <n v="0.85"/>
    <n v="49.6"/>
    <n v="51.5"/>
    <n v="23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1"/>
    <n v="60.5"/>
    <x v="1"/>
    <n v="2031"/>
    <n v="60.5"/>
    <n v="60.5"/>
    <x v="1"/>
  </r>
  <r>
    <n v="60503"/>
    <s v="Aurora Generation LLC"/>
    <n v="55279"/>
    <s v="Aurora"/>
    <x v="2"/>
    <s v="DuPage"/>
    <s v="CTG7"/>
    <x v="0"/>
    <s v="GT"/>
    <m/>
    <s v="S"/>
    <s v="X"/>
    <s v="X"/>
    <n v="32417767"/>
    <n v="32417767"/>
    <n v="60.5"/>
    <n v="0.85"/>
    <n v="50.1"/>
    <n v="51.5"/>
    <n v="23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2"/>
    <n v="60.5"/>
    <x v="1"/>
    <n v="2031"/>
    <n v="60.5"/>
    <n v="60.5"/>
    <x v="1"/>
  </r>
  <r>
    <n v="60503"/>
    <s v="Aurora Generation LLC"/>
    <n v="55279"/>
    <s v="Aurora"/>
    <x v="2"/>
    <s v="DuPage"/>
    <s v="CTG8"/>
    <x v="0"/>
    <s v="GT"/>
    <m/>
    <s v="S"/>
    <s v="X"/>
    <s v="X"/>
    <n v="32417769"/>
    <n v="32417769"/>
    <n v="60.5"/>
    <n v="0.85"/>
    <n v="50.2"/>
    <n v="51.5"/>
    <n v="23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1"/>
    <n v="60.5"/>
    <x v="1"/>
    <n v="2031"/>
    <n v="60.5"/>
    <n v="60.5"/>
    <x v="1"/>
  </r>
  <r>
    <n v="60503"/>
    <s v="Aurora Generation LLC"/>
    <n v="55279"/>
    <s v="Aurora"/>
    <x v="2"/>
    <s v="DuPage"/>
    <s v="CTG9"/>
    <x v="0"/>
    <s v="GT"/>
    <m/>
    <s v="S"/>
    <s v="X"/>
    <s v="X"/>
    <n v="32417771"/>
    <n v="32417771"/>
    <n v="60.5"/>
    <n v="0.85"/>
    <n v="50.7"/>
    <n v="51.5"/>
    <n v="23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79"/>
    <n v="3564744"/>
    <n v="60.5"/>
    <n v="339135"/>
    <n v="10511.2831173426"/>
    <n v="22.4900000029"/>
    <m/>
    <m/>
    <n v="2023"/>
    <n v="12"/>
    <n v="60.5"/>
    <x v="1"/>
    <n v="2031"/>
    <n v="60.5"/>
    <n v="60.5"/>
    <x v="1"/>
  </r>
  <r>
    <n v="56412"/>
    <s v="Armstrong Power LLC"/>
    <n v="55347"/>
    <s v="Armstrong"/>
    <x v="6"/>
    <s v="Armstrong"/>
    <n v="1"/>
    <x v="0"/>
    <s v="GT"/>
    <m/>
    <s v="S"/>
    <s v="X"/>
    <s v="X"/>
    <s v="SBEND 18kv-ct1"/>
    <s v="SBEND 18kv-ct1"/>
    <n v="172"/>
    <n v="0.85"/>
    <n v="168.4"/>
    <n v="208.9"/>
    <n v="100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7"/>
    <n v="13886128"/>
    <n v="172"/>
    <n v="1316901.9639999999"/>
    <n v="10544.541947391301"/>
    <n v="38.341527776499902"/>
    <m/>
    <m/>
    <n v="2040"/>
    <n v="9"/>
    <s v=""/>
    <x v="1"/>
    <n v="2032"/>
    <n v="172"/>
    <s v=""/>
    <x v="0"/>
  </r>
  <r>
    <n v="56412"/>
    <s v="Armstrong Power LLC"/>
    <n v="55347"/>
    <s v="Armstrong"/>
    <x v="6"/>
    <s v="Armstrong"/>
    <n v="2"/>
    <x v="0"/>
    <s v="GT"/>
    <m/>
    <s v="S"/>
    <s v="X"/>
    <s v="X"/>
    <s v="SBEND 18kv-ct2"/>
    <s v="SBEND 18kv-ct2"/>
    <n v="172"/>
    <n v="0.85"/>
    <n v="163.6"/>
    <n v="202.9"/>
    <n v="100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7"/>
    <n v="13886128"/>
    <n v="172"/>
    <n v="1316901.9639999999"/>
    <n v="10544.541947391301"/>
    <n v="38.341527776499902"/>
    <m/>
    <m/>
    <n v="2040"/>
    <n v="9"/>
    <s v=""/>
    <x v="1"/>
    <n v="2032"/>
    <n v="172"/>
    <s v=""/>
    <x v="1"/>
  </r>
  <r>
    <n v="56412"/>
    <s v="Armstrong Power LLC"/>
    <n v="55347"/>
    <s v="Armstrong"/>
    <x v="6"/>
    <s v="Armstrong"/>
    <n v="3"/>
    <x v="0"/>
    <s v="GT"/>
    <m/>
    <s v="S"/>
    <s v="X"/>
    <s v="X"/>
    <s v="SBEND 18kv-ct3"/>
    <s v="SBEND 18kv-ct3"/>
    <n v="172"/>
    <n v="0.85"/>
    <n v="169"/>
    <n v="209.6"/>
    <n v="100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7"/>
    <n v="13886128"/>
    <n v="172"/>
    <n v="1316901.9639999999"/>
    <n v="10544.541947391301"/>
    <n v="38.341527776499902"/>
    <m/>
    <m/>
    <n v="2040"/>
    <n v="9"/>
    <s v=""/>
    <x v="1"/>
    <n v="2032"/>
    <n v="172"/>
    <s v=""/>
    <x v="1"/>
  </r>
  <r>
    <n v="56412"/>
    <s v="Armstrong Power LLC"/>
    <n v="55347"/>
    <s v="Armstrong"/>
    <x v="6"/>
    <s v="Armstrong"/>
    <n v="4"/>
    <x v="0"/>
    <s v="GT"/>
    <m/>
    <s v="S"/>
    <s v="X"/>
    <s v="X"/>
    <s v="SBEND 18kv-ct4"/>
    <s v="SBEND 18kv-ct4"/>
    <n v="172"/>
    <n v="0.85"/>
    <n v="169.7"/>
    <n v="208.3"/>
    <n v="100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7"/>
    <n v="13886128"/>
    <n v="172"/>
    <n v="1316901.9639999999"/>
    <n v="10544.541947391301"/>
    <n v="38.341527776499902"/>
    <m/>
    <m/>
    <n v="2040"/>
    <n v="9"/>
    <s v=""/>
    <x v="1"/>
    <n v="2032"/>
    <n v="172"/>
    <s v=""/>
    <x v="1"/>
  </r>
  <r>
    <n v="55749"/>
    <s v="Pleasants Energy LLC"/>
    <n v="55349"/>
    <s v="Pleasants Energy LLC"/>
    <x v="8"/>
    <s v="Pleasants"/>
    <n v="1"/>
    <x v="0"/>
    <s v="GT"/>
    <m/>
    <s v="W"/>
    <s v="X"/>
    <s v="X"/>
    <s v="OakGrove 1"/>
    <s v="OakGrove 1"/>
    <n v="172"/>
    <n v="0.85"/>
    <n v="171.6"/>
    <n v="171.6"/>
    <n v="105"/>
    <s v="N"/>
    <s v=" "/>
    <s v=" "/>
    <s v="OP"/>
    <s v="X"/>
    <n v="3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9"/>
    <n v="9545677"/>
    <n v="172"/>
    <n v="906926.99899999995"/>
    <n v="10525.2980785943"/>
    <n v="38.341527776499902"/>
    <m/>
    <m/>
    <n v="2040"/>
    <n v="7"/>
    <s v=""/>
    <x v="1"/>
    <n v="2032"/>
    <n v="172"/>
    <s v=""/>
    <x v="0"/>
  </r>
  <r>
    <n v="55749"/>
    <s v="Pleasants Energy LLC"/>
    <n v="55349"/>
    <s v="Pleasants Energy LLC"/>
    <x v="8"/>
    <s v="Pleasants"/>
    <n v="2"/>
    <x v="0"/>
    <s v="GT"/>
    <m/>
    <s v="W"/>
    <s v="X"/>
    <s v="X"/>
    <s v="Oakgrove 2"/>
    <s v="Oakgrove 2"/>
    <n v="172"/>
    <n v="0.85"/>
    <n v="167.9"/>
    <n v="167.9"/>
    <n v="105"/>
    <s v="N"/>
    <s v=" "/>
    <s v=" "/>
    <s v="OP"/>
    <s v="X"/>
    <n v="3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49"/>
    <n v="9545677"/>
    <n v="172"/>
    <n v="906926.99899999995"/>
    <n v="10525.2980785943"/>
    <n v="38.341527776499902"/>
    <m/>
    <m/>
    <n v="2040"/>
    <n v="7"/>
    <s v=""/>
    <x v="1"/>
    <n v="2032"/>
    <n v="172"/>
    <s v=""/>
    <x v="1"/>
  </r>
  <r>
    <n v="4194"/>
    <s v="Commonwealth Chesapeake Co LLC"/>
    <n v="55381"/>
    <s v="Commonwealth Chesapeake"/>
    <x v="7"/>
    <s v="Accomack"/>
    <s v="UNT1"/>
    <x v="1"/>
    <s v="GT"/>
    <m/>
    <s v="W"/>
    <s v="X"/>
    <s v="X"/>
    <n v="93150"/>
    <n v="93150"/>
    <n v="57.5"/>
    <n v="0.85"/>
    <n v="45.9"/>
    <n v="47.2"/>
    <n v="35"/>
    <s v="N"/>
    <s v=" "/>
    <s v=" "/>
    <s v="SB"/>
    <s v="Y"/>
    <n v="8"/>
    <n v="2000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2"/>
    <n v="57.5"/>
    <x v="33"/>
    <n v="2030"/>
    <n v="57.5"/>
    <n v="57.5"/>
    <x v="23"/>
  </r>
  <r>
    <n v="4194"/>
    <s v="Commonwealth Chesapeake Co LLC"/>
    <n v="55381"/>
    <s v="Commonwealth Chesapeake"/>
    <x v="7"/>
    <s v="Accomack"/>
    <s v="UNT2"/>
    <x v="1"/>
    <s v="GT"/>
    <m/>
    <s v="W"/>
    <s v="X"/>
    <s v="X"/>
    <n v="93151"/>
    <n v="93151"/>
    <n v="57.5"/>
    <n v="0.85"/>
    <n v="44.6"/>
    <n v="47.7"/>
    <n v="35"/>
    <s v="N"/>
    <s v=" "/>
    <s v=" "/>
    <s v="SB"/>
    <s v="Y"/>
    <n v="9"/>
    <n v="2000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3"/>
    <n v="57.5"/>
    <x v="1"/>
    <n v="2030"/>
    <n v="57.5"/>
    <n v="57.5"/>
    <x v="1"/>
  </r>
  <r>
    <n v="4194"/>
    <s v="Commonwealth Chesapeake Co LLC"/>
    <n v="55381"/>
    <s v="Commonwealth Chesapeake"/>
    <x v="7"/>
    <s v="Accomack"/>
    <s v="UNT3"/>
    <x v="1"/>
    <s v="GT"/>
    <m/>
    <s v="W"/>
    <s v="X"/>
    <s v="X"/>
    <n v="93152"/>
    <n v="93152"/>
    <n v="57.5"/>
    <n v="0.85"/>
    <n v="45.3"/>
    <n v="46.9"/>
    <n v="35"/>
    <s v="N"/>
    <s v=" "/>
    <s v=" "/>
    <s v="SB"/>
    <s v="Y"/>
    <n v="9"/>
    <n v="2000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3"/>
    <n v="57.5"/>
    <x v="1"/>
    <n v="2030"/>
    <n v="57.5"/>
    <n v="57.5"/>
    <x v="1"/>
  </r>
  <r>
    <n v="4194"/>
    <s v="Commonwealth Chesapeake Co LLC"/>
    <n v="55381"/>
    <s v="Commonwealth Chesapeake"/>
    <x v="7"/>
    <s v="Accomack"/>
    <s v="UNT4"/>
    <x v="1"/>
    <s v="GT"/>
    <m/>
    <s v="W"/>
    <s v="X"/>
    <s v="X"/>
    <n v="1048078"/>
    <n v="1048078"/>
    <n v="57.5"/>
    <n v="0.85"/>
    <n v="44.6"/>
    <n v="45.5"/>
    <n v="35"/>
    <s v="N"/>
    <s v=" "/>
    <s v=" "/>
    <s v="SB"/>
    <s v="Y"/>
    <n v="6"/>
    <n v="2001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12"/>
    <n v="57.5"/>
    <x v="1"/>
    <n v="2031"/>
    <n v="57.5"/>
    <n v="57.5"/>
    <x v="1"/>
  </r>
  <r>
    <n v="4194"/>
    <s v="Commonwealth Chesapeake Co LLC"/>
    <n v="55381"/>
    <s v="Commonwealth Chesapeake"/>
    <x v="7"/>
    <s v="Accomack"/>
    <s v="UNT5"/>
    <x v="1"/>
    <s v="GT"/>
    <m/>
    <s v="W"/>
    <s v="X"/>
    <s v="X"/>
    <n v="1048079"/>
    <n v="1048079"/>
    <n v="57.5"/>
    <n v="0.85"/>
    <n v="46"/>
    <n v="47.1"/>
    <n v="35"/>
    <s v="N"/>
    <s v=" "/>
    <s v=" "/>
    <s v="SB"/>
    <s v="Y"/>
    <n v="6"/>
    <n v="2001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12"/>
    <n v="57.5"/>
    <x v="1"/>
    <n v="2031"/>
    <n v="57.5"/>
    <n v="57.5"/>
    <x v="1"/>
  </r>
  <r>
    <n v="4194"/>
    <s v="Commonwealth Chesapeake Co LLC"/>
    <n v="55381"/>
    <s v="Commonwealth Chesapeake"/>
    <x v="7"/>
    <s v="Accomack"/>
    <s v="UNT6"/>
    <x v="1"/>
    <s v="GT"/>
    <m/>
    <s v="W"/>
    <s v="X"/>
    <s v="X"/>
    <n v="104080"/>
    <n v="104080"/>
    <n v="57.5"/>
    <n v="0.85"/>
    <n v="45.8"/>
    <n v="45.9"/>
    <n v="35"/>
    <s v="N"/>
    <s v=" "/>
    <s v=" "/>
    <s v="SB"/>
    <s v="Y"/>
    <n v="6"/>
    <n v="2001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5"/>
    <n v="12"/>
    <n v="57.5"/>
    <x v="1"/>
    <n v="2031"/>
    <n v="57.5"/>
    <n v="57.5"/>
    <x v="1"/>
  </r>
  <r>
    <n v="4194"/>
    <s v="Commonwealth Chesapeake Co LLC"/>
    <n v="55381"/>
    <s v="Commonwealth Chesapeake"/>
    <x v="7"/>
    <s v="Accomack"/>
    <s v="UNT7"/>
    <x v="1"/>
    <s v="GT"/>
    <m/>
    <s v="W"/>
    <s v="X"/>
    <s v="X"/>
    <n v="104081"/>
    <n v="104081"/>
    <n v="57.5"/>
    <n v="0.85"/>
    <n v="44.3"/>
    <n v="46.7"/>
    <n v="35"/>
    <s v="N"/>
    <s v=" "/>
    <s v=" "/>
    <s v="SB"/>
    <s v="Y"/>
    <n v="8"/>
    <n v="2001"/>
    <s v=" "/>
    <s v=" "/>
    <s v="N"/>
    <s v="IPP Non-CHP"/>
    <n v="2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381"/>
    <n v="559340"/>
    <n v="57.5"/>
    <n v="55864"/>
    <n v="10012.5304310468"/>
    <n v="24.4713888898916"/>
    <m/>
    <m/>
    <n v="2026"/>
    <n v="2"/>
    <n v="57.5"/>
    <x v="1"/>
    <n v="2031"/>
    <n v="57.5"/>
    <n v="57.5"/>
    <x v="1"/>
  </r>
  <r>
    <n v="55917"/>
    <s v="National Institutes of Health"/>
    <n v="56668"/>
    <s v="NIH Cogeneration Facility"/>
    <x v="3"/>
    <s v="Montgomery"/>
    <s v="CGT"/>
    <x v="0"/>
    <s v="GT"/>
    <m/>
    <s v="S"/>
    <s v="X"/>
    <s v="X"/>
    <m/>
    <m/>
    <n v="28"/>
    <n v="0.85"/>
    <n v="27.6"/>
    <n v="28.4"/>
    <n v="15"/>
    <s v="N"/>
    <s v=" "/>
    <s v=" "/>
    <s v="OP"/>
    <s v="X"/>
    <n v="11"/>
    <n v="2018"/>
    <s v=" "/>
    <s v=" "/>
    <s v="N"/>
    <s v="Commercial Non-CHP"/>
    <n v="4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56668"/>
    <n v="1683330"/>
    <n v="28"/>
    <n v="140807"/>
    <n v="11954.874402551"/>
    <n v="16.131661707108101"/>
    <m/>
    <m/>
    <n v="2035"/>
    <n v="1"/>
    <n v="28"/>
    <x v="34"/>
    <n v="2048"/>
    <s v=""/>
    <s v=""/>
    <x v="0"/>
  </r>
  <r>
    <n v="54842"/>
    <s v="WM Renewable Energy LLC"/>
    <n v="57022"/>
    <s v="Waste Management King George LFGTE"/>
    <x v="7"/>
    <s v="King George"/>
    <s v="GEN1"/>
    <x v="2"/>
    <s v="GT"/>
    <m/>
    <s v="S"/>
    <s v="X"/>
    <s v="X"/>
    <s v="PNODE74008741"/>
    <s v="PNODE74008741"/>
    <n v="3.3"/>
    <n v="0.98"/>
    <n v="2.8"/>
    <n v="3.2"/>
    <n v="1"/>
    <s v="N"/>
    <s v=" "/>
    <s v=" "/>
    <s v="OP"/>
    <s v="X"/>
    <n v="5"/>
    <n v="2010"/>
    <s v=" "/>
    <s v=" "/>
    <s v="N"/>
    <s v="IPP Non-CHP"/>
    <n v="2"/>
    <s v="X"/>
    <s v="LFG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7022"/>
    <n v="1383266"/>
    <n v="3.3"/>
    <n v="77678"/>
    <n v="17807.693297973601"/>
    <n v="17.5175000023"/>
    <m/>
    <m/>
    <n v="2027"/>
    <n v="11"/>
    <n v="3.3"/>
    <x v="35"/>
    <n v="2040"/>
    <s v=""/>
    <n v="3.3"/>
    <x v="24"/>
  </r>
  <r>
    <n v="54842"/>
    <s v="WM Renewable Energy LLC"/>
    <n v="57022"/>
    <s v="Waste Management King George LFGTE"/>
    <x v="7"/>
    <s v="King George"/>
    <s v="GEN2"/>
    <x v="2"/>
    <s v="GT"/>
    <m/>
    <s v="S"/>
    <s v="X"/>
    <s v="X"/>
    <s v="PNODE74008741"/>
    <s v="PNODE74008741"/>
    <n v="3.3"/>
    <n v="0.98"/>
    <n v="2.8"/>
    <n v="3.2"/>
    <n v="1"/>
    <s v="N"/>
    <s v=" "/>
    <s v=" "/>
    <s v="OP"/>
    <s v="X"/>
    <n v="5"/>
    <n v="2010"/>
    <s v=" "/>
    <s v=" "/>
    <s v="N"/>
    <s v="IPP Non-CHP"/>
    <n v="2"/>
    <s v="X"/>
    <s v="LFG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7022"/>
    <n v="1383266"/>
    <n v="3.3"/>
    <n v="77678"/>
    <n v="17807.693297973601"/>
    <n v="17.5175000023"/>
    <m/>
    <m/>
    <n v="2027"/>
    <n v="11"/>
    <n v="3.3"/>
    <x v="1"/>
    <n v="2040"/>
    <s v=""/>
    <n v="3.3"/>
    <x v="1"/>
  </r>
  <r>
    <n v="54842"/>
    <s v="WM Renewable Energy LLC"/>
    <n v="57022"/>
    <s v="Waste Management King George LFGTE"/>
    <x v="7"/>
    <s v="King George"/>
    <s v="GEN3"/>
    <x v="2"/>
    <s v="GT"/>
    <m/>
    <s v="S"/>
    <s v="X"/>
    <s v="X"/>
    <s v="PNODE74008741"/>
    <s v="PNODE74008741"/>
    <n v="3.3"/>
    <n v="0.98"/>
    <n v="2.8"/>
    <n v="3.2"/>
    <n v="1"/>
    <s v="N"/>
    <s v=" "/>
    <s v=" "/>
    <s v="OP"/>
    <s v="X"/>
    <n v="5"/>
    <n v="2010"/>
    <s v=" "/>
    <s v=" "/>
    <s v="N"/>
    <s v="IPP Non-CHP"/>
    <n v="2"/>
    <s v="X"/>
    <s v="LFG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7022"/>
    <n v="1383266"/>
    <n v="3.3"/>
    <n v="77678"/>
    <n v="17807.693297973601"/>
    <n v="17.5175000023"/>
    <m/>
    <m/>
    <n v="2027"/>
    <n v="11"/>
    <n v="3.3"/>
    <x v="1"/>
    <n v="2040"/>
    <s v=""/>
    <n v="3.3"/>
    <x v="1"/>
  </r>
  <r>
    <n v="54842"/>
    <s v="WM Renewable Energy LLC"/>
    <n v="57022"/>
    <s v="Waste Management King George LFGTE"/>
    <x v="7"/>
    <s v="King George"/>
    <s v="GEN4"/>
    <x v="2"/>
    <s v="GT"/>
    <m/>
    <s v="S"/>
    <s v="X"/>
    <s v="X"/>
    <s v="PNODE74008741"/>
    <s v="PNODE74008741"/>
    <n v="3.3"/>
    <n v="0.98"/>
    <n v="2.9"/>
    <n v="3.3"/>
    <n v="1"/>
    <s v="N"/>
    <s v=" "/>
    <s v=" "/>
    <s v="OP"/>
    <s v="X"/>
    <n v="6"/>
    <n v="2011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7022"/>
    <n v="1383266"/>
    <n v="3.3"/>
    <n v="77678"/>
    <n v="17807.693297973601"/>
    <n v="17.5175000023"/>
    <m/>
    <m/>
    <n v="2028"/>
    <n v="12"/>
    <n v="3.3"/>
    <x v="1"/>
    <n v="2041"/>
    <s v=""/>
    <n v="3.3"/>
    <x v="1"/>
  </r>
  <r>
    <n v="57103"/>
    <s v="US GSA Heating and Transmission"/>
    <n v="57788"/>
    <s v="US GSA Heating and Transmission"/>
    <x v="10"/>
    <s v="District of Columbia"/>
    <s v="TG1"/>
    <x v="0"/>
    <s v="GT"/>
    <m/>
    <s v="S"/>
    <s v="X"/>
    <s v="X"/>
    <m/>
    <m/>
    <n v="5.4"/>
    <n v="0.97"/>
    <n v="4.5"/>
    <n v="5"/>
    <n v="3"/>
    <s v="N"/>
    <s v=" "/>
    <s v=" "/>
    <s v="OP"/>
    <s v="X"/>
    <n v="7"/>
    <n v="2004"/>
    <s v=" "/>
    <s v=" "/>
    <s v="Y"/>
    <s v="Commercial CHP"/>
    <n v="5"/>
    <s v="T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7788"/>
    <n v="130771"/>
    <n v="5.4"/>
    <n v="11268.04"/>
    <n v="11605.4788587899"/>
    <n v="21.3972222233933"/>
    <m/>
    <m/>
    <n v="2025"/>
    <n v="12"/>
    <n v="5.4"/>
    <x v="36"/>
    <n v="2034"/>
    <n v="5.4"/>
    <n v="5.4"/>
    <x v="25"/>
  </r>
  <r>
    <n v="57103"/>
    <s v="US GSA Heating and Transmission"/>
    <n v="57788"/>
    <s v="US GSA Heating and Transmission"/>
    <x v="10"/>
    <s v="District of Columbia"/>
    <s v="TG2"/>
    <x v="0"/>
    <s v="GT"/>
    <m/>
    <s v="S"/>
    <s v="X"/>
    <s v="X"/>
    <m/>
    <m/>
    <n v="5.4"/>
    <n v="0.95"/>
    <n v="4.5"/>
    <n v="5"/>
    <n v="3"/>
    <s v="N"/>
    <s v=" "/>
    <s v=" "/>
    <s v="OP"/>
    <s v="X"/>
    <n v="7"/>
    <n v="2004"/>
    <s v=" "/>
    <s v=" "/>
    <s v="Y"/>
    <s v="Commercial CHP"/>
    <n v="5"/>
    <s v="T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7788"/>
    <n v="130771"/>
    <n v="5.4"/>
    <n v="11268.04"/>
    <n v="11605.4788587899"/>
    <n v="21.3972222233933"/>
    <m/>
    <m/>
    <n v="2025"/>
    <n v="12"/>
    <n v="5.4"/>
    <x v="1"/>
    <n v="2034"/>
    <n v="5.4"/>
    <n v="5.4"/>
    <x v="1"/>
  </r>
  <r>
    <n v="57436"/>
    <s v="Molson Coors Shenandoah Brewery"/>
    <n v="58057"/>
    <s v="Molson Coors Shenandoah Brewery"/>
    <x v="7"/>
    <s v="Rockingham"/>
    <s v="WWTP"/>
    <x v="4"/>
    <s v="GT"/>
    <m/>
    <s v="S"/>
    <s v="X"/>
    <s v="X"/>
    <m/>
    <m/>
    <n v="1.4"/>
    <n v="1"/>
    <n v="1.4"/>
    <n v="1.4"/>
    <n v="0.5"/>
    <s v="N"/>
    <s v=" "/>
    <s v=" "/>
    <s v="OP"/>
    <s v="X"/>
    <n v="6"/>
    <n v="2012"/>
    <s v=" "/>
    <s v=" "/>
    <s v="N"/>
    <s v="Industrial Non-CHP"/>
    <n v="6"/>
    <s v="X"/>
    <s v="OB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057"/>
    <n v="47598"/>
    <n v="1.4"/>
    <n v="5183"/>
    <n v="9183.4844684545606"/>
    <n v="17.738563489920899"/>
    <m/>
    <m/>
    <n v="2030"/>
    <n v="3"/>
    <n v="1.4"/>
    <x v="37"/>
    <n v="2042"/>
    <s v=""/>
    <s v=""/>
    <x v="0"/>
  </r>
  <r>
    <n v="58097"/>
    <s v="Kent State University"/>
    <n v="58140"/>
    <s v="Summit Street Power Plant"/>
    <x v="5"/>
    <s v="Portage"/>
    <s v="GT-1"/>
    <x v="0"/>
    <s v="GT"/>
    <m/>
    <s v="S"/>
    <s v="X"/>
    <s v="X"/>
    <m/>
    <m/>
    <n v="5.7"/>
    <n v="0.8"/>
    <n v="4.9000000000000004"/>
    <n v="5.6"/>
    <n v="0"/>
    <s v="N"/>
    <s v=" "/>
    <s v=" "/>
    <s v="OP"/>
    <s v="X"/>
    <n v="1"/>
    <n v="2003"/>
    <s v=" "/>
    <s v=" "/>
    <s v="Y"/>
    <s v="Commercial CHP"/>
    <n v="5"/>
    <s v="T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8140"/>
    <n v="109797"/>
    <n v="5.7"/>
    <n v="23813"/>
    <n v="4610.8008230798296"/>
    <n v="20.7003472204083"/>
    <m/>
    <m/>
    <n v="2023"/>
    <n v="9"/>
    <n v="5.7"/>
    <x v="38"/>
    <n v="2033"/>
    <n v="5.7"/>
    <n v="5.7"/>
    <x v="26"/>
  </r>
  <r>
    <n v="58097"/>
    <s v="Kent State University"/>
    <n v="58140"/>
    <s v="Summit Street Power Plant"/>
    <x v="5"/>
    <s v="Portage"/>
    <s v="GT-2"/>
    <x v="0"/>
    <s v="GT"/>
    <m/>
    <s v="S"/>
    <s v="X"/>
    <s v="X"/>
    <m/>
    <m/>
    <n v="7.5"/>
    <n v="0.8"/>
    <n v="6.9"/>
    <n v="7.7"/>
    <n v="0"/>
    <s v="N"/>
    <s v=" "/>
    <s v=" "/>
    <s v="OP"/>
    <s v="X"/>
    <n v="4"/>
    <n v="2004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58140"/>
    <n v="109797"/>
    <n v="7.5"/>
    <n v="23813"/>
    <n v="4610.8008230798296"/>
    <n v="21.0903472208383"/>
    <m/>
    <m/>
    <n v="2025"/>
    <n v="5"/>
    <n v="7.5"/>
    <x v="1"/>
    <n v="2034"/>
    <n v="7.5"/>
    <n v="7.5"/>
    <x v="1"/>
  </r>
  <r>
    <n v="58159"/>
    <s v="Penn State University"/>
    <n v="58194"/>
    <s v="West Campus Steam Plant"/>
    <x v="6"/>
    <s v="Centre"/>
    <s v="CT2"/>
    <x v="0"/>
    <s v="GT"/>
    <m/>
    <s v="S"/>
    <s v="X"/>
    <s v="X"/>
    <m/>
    <m/>
    <n v="6.1"/>
    <n v="1"/>
    <n v="4.5"/>
    <n v="6.1"/>
    <n v="3"/>
    <s v="N"/>
    <s v=" "/>
    <s v=" "/>
    <s v="OP"/>
    <s v="X"/>
    <n v="12"/>
    <n v="2021"/>
    <s v=" "/>
    <s v=" "/>
    <s v="Y"/>
    <s v="Commercial CHP"/>
    <n v="5"/>
    <s v="T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8194"/>
    <n v="100051"/>
    <n v="6.1"/>
    <n v="24772.6"/>
    <n v="4038.7767129812701"/>
    <n v="23.487847220798301"/>
    <m/>
    <m/>
    <n v="2045"/>
    <n v="6"/>
    <s v=""/>
    <x v="1"/>
    <n v="2051"/>
    <s v=""/>
    <s v=""/>
    <x v="0"/>
  </r>
  <r>
    <n v="58159"/>
    <s v="Penn State University"/>
    <n v="58195"/>
    <s v="East Campus Steam Plant"/>
    <x v="6"/>
    <s v="Centre"/>
    <s v="CT1"/>
    <x v="0"/>
    <s v="GT"/>
    <m/>
    <s v="S"/>
    <s v="X"/>
    <s v="X"/>
    <m/>
    <m/>
    <n v="7"/>
    <n v="0.8"/>
    <n v="7.4"/>
    <n v="8.9"/>
    <n v="3.3"/>
    <s v="N"/>
    <s v=" "/>
    <s v=" "/>
    <s v="OP"/>
    <s v="X"/>
    <n v="6"/>
    <n v="2011"/>
    <s v=" "/>
    <s v=" "/>
    <s v="Y"/>
    <s v="Commercial CHP"/>
    <n v="5"/>
    <s v="T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8195"/>
    <n v="215378"/>
    <n v="7"/>
    <n v="50107.4"/>
    <n v="4298.3271931890204"/>
    <n v="23.770347221298302"/>
    <m/>
    <m/>
    <n v="2035"/>
    <n v="3"/>
    <n v="7"/>
    <x v="39"/>
    <n v="2041"/>
    <s v=""/>
    <s v=""/>
    <x v="0"/>
  </r>
  <r>
    <n v="58178"/>
    <s v="GSA Metropolitan Service Center"/>
    <n v="58207"/>
    <s v="Central Utility Plant at White Oak"/>
    <x v="3"/>
    <s v="Montgomery"/>
    <s v="G3"/>
    <x v="0"/>
    <s v="GT"/>
    <m/>
    <s v="S"/>
    <s v="X"/>
    <s v="X"/>
    <m/>
    <m/>
    <n v="4.3"/>
    <n v="0.8"/>
    <n v="4.3"/>
    <n v="4.5999999999999996"/>
    <n v="0.5"/>
    <s v="N"/>
    <s v=" "/>
    <s v=" "/>
    <s v="OP"/>
    <s v="X"/>
    <n v="11"/>
    <n v="2003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207"/>
    <n v="673106"/>
    <n v="4.3"/>
    <n v="56065.8"/>
    <n v="12005.6433690413"/>
    <n v="20.249305555158301"/>
    <m/>
    <m/>
    <n v="2024"/>
    <n v="2"/>
    <n v="4.3"/>
    <x v="40"/>
    <n v="2033"/>
    <n v="4.3"/>
    <n v="4.3"/>
    <x v="27"/>
  </r>
  <r>
    <n v="58178"/>
    <s v="GSA Metropolitan Service Center"/>
    <n v="58207"/>
    <s v="Central Utility Plant at White Oak"/>
    <x v="3"/>
    <s v="Montgomery"/>
    <s v="G4"/>
    <x v="0"/>
    <s v="GT"/>
    <m/>
    <s v="S"/>
    <s v="X"/>
    <s v="X"/>
    <m/>
    <m/>
    <n v="4.3"/>
    <n v="0.8"/>
    <n v="4.3"/>
    <n v="4.5999999999999996"/>
    <n v="0.5"/>
    <s v="N"/>
    <s v=" "/>
    <s v=" "/>
    <s v="OP"/>
    <s v="X"/>
    <n v="4"/>
    <n v="2008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207"/>
    <n v="673106"/>
    <n v="4.3"/>
    <n v="56065.8"/>
    <n v="12005.6433690413"/>
    <n v="20.249305555158301"/>
    <m/>
    <m/>
    <n v="2028"/>
    <n v="7"/>
    <n v="4.3"/>
    <x v="1"/>
    <n v="2038"/>
    <n v="4.3"/>
    <n v="4.3"/>
    <x v="1"/>
  </r>
  <r>
    <n v="58178"/>
    <s v="GSA Metropolitan Service Center"/>
    <n v="58207"/>
    <s v="Central Utility Plant at White Oak"/>
    <x v="3"/>
    <s v="Montgomery"/>
    <s v="G5"/>
    <x v="0"/>
    <s v="GT"/>
    <m/>
    <s v="S"/>
    <s v="X"/>
    <s v="X"/>
    <m/>
    <m/>
    <n v="4.3"/>
    <n v="0.8"/>
    <n v="4.3"/>
    <n v="4.5999999999999996"/>
    <n v="0.5"/>
    <s v="N"/>
    <s v=" "/>
    <s v=" "/>
    <s v="OP"/>
    <s v="X"/>
    <n v="3"/>
    <n v="2009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207"/>
    <n v="673106"/>
    <n v="4.3"/>
    <n v="56065.8"/>
    <n v="12005.6433690413"/>
    <n v="20.249305555158301"/>
    <m/>
    <m/>
    <n v="2029"/>
    <n v="6"/>
    <n v="4.3"/>
    <x v="1"/>
    <n v="2039"/>
    <n v="4.3"/>
    <n v="4.3"/>
    <x v="1"/>
  </r>
  <r>
    <n v="58178"/>
    <s v="GSA Metropolitan Service Center"/>
    <n v="58207"/>
    <s v="Central Utility Plant at White Oak"/>
    <x v="3"/>
    <s v="Montgomery"/>
    <s v="G6"/>
    <x v="0"/>
    <s v="GT"/>
    <m/>
    <s v="S"/>
    <s v="X"/>
    <s v="X"/>
    <m/>
    <m/>
    <n v="4.3"/>
    <n v="0.8"/>
    <n v="4.3"/>
    <n v="4.5999999999999996"/>
    <n v="0.5"/>
    <s v="N"/>
    <s v=" "/>
    <s v=" "/>
    <s v="OP"/>
    <s v="X"/>
    <n v="5"/>
    <n v="2010"/>
    <s v=" "/>
    <s v=" "/>
    <s v="N"/>
    <s v="Commercial CHP"/>
    <n v="5"/>
    <s v="X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207"/>
    <n v="673106"/>
    <n v="4.3"/>
    <n v="56065.8"/>
    <n v="12005.6433690413"/>
    <n v="20.249305555158301"/>
    <m/>
    <m/>
    <n v="2030"/>
    <n v="8"/>
    <n v="4.3"/>
    <x v="1"/>
    <n v="2040"/>
    <s v=""/>
    <s v=""/>
    <x v="1"/>
  </r>
  <r>
    <n v="58463"/>
    <s v="Dart Container Corp"/>
    <n v="58476"/>
    <s v="Dart Container Corp"/>
    <x v="6"/>
    <s v="Lancaster"/>
    <s v="LFGT1"/>
    <x v="2"/>
    <s v="GT"/>
    <m/>
    <s v="S"/>
    <s v="X"/>
    <s v="X"/>
    <m/>
    <m/>
    <n v="5.6"/>
    <n v="0.9"/>
    <n v="4.5999999999999996"/>
    <n v="5.2"/>
    <n v="0.3"/>
    <s v="N"/>
    <s v=" "/>
    <s v=" "/>
    <s v="OP"/>
    <s v="X"/>
    <n v="12"/>
    <n v="2012"/>
    <s v=" "/>
    <s v=" "/>
    <s v="Y"/>
    <s v="Industrial CHP"/>
    <n v="7"/>
    <s v="T"/>
    <s v="LF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476"/>
    <n v="375543"/>
    <n v="5.6"/>
    <n v="32879"/>
    <n v="11421.971471151701"/>
    <n v="23.01791666778"/>
    <m/>
    <m/>
    <n v="2035"/>
    <n v="12"/>
    <n v="5.6"/>
    <x v="41"/>
    <n v="2042"/>
    <s v=""/>
    <s v=""/>
    <x v="0"/>
  </r>
  <r>
    <n v="58463"/>
    <s v="Dart Container Corp"/>
    <n v="58476"/>
    <s v="Dart Container Corp"/>
    <x v="6"/>
    <s v="Lancaster"/>
    <s v="LFGT2"/>
    <x v="2"/>
    <s v="GT"/>
    <m/>
    <s v="S"/>
    <s v="X"/>
    <s v="X"/>
    <m/>
    <m/>
    <n v="5.6"/>
    <n v="0.9"/>
    <n v="4.5999999999999996"/>
    <n v="5.2"/>
    <n v="0.3"/>
    <s v="N"/>
    <s v=" "/>
    <s v=" "/>
    <s v="OP"/>
    <s v="X"/>
    <n v="12"/>
    <n v="2012"/>
    <s v=" "/>
    <s v=" "/>
    <s v="Y"/>
    <s v="Industrial CHP"/>
    <n v="7"/>
    <s v="T"/>
    <s v="LF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476"/>
    <n v="375543"/>
    <n v="5.6"/>
    <n v="32879"/>
    <n v="11421.971471151701"/>
    <n v="23.01791666778"/>
    <m/>
    <m/>
    <n v="2035"/>
    <n v="12"/>
    <n v="5.6"/>
    <x v="1"/>
    <n v="2042"/>
    <s v=""/>
    <s v=""/>
    <x v="1"/>
  </r>
  <r>
    <n v="58542"/>
    <s v="Trustees of Princeton University"/>
    <n v="58584"/>
    <s v="Princeton University Cogeneration"/>
    <x v="4"/>
    <s v="Mercer"/>
    <s v="GT1"/>
    <x v="0"/>
    <s v="GT"/>
    <m/>
    <s v="S"/>
    <s v="X"/>
    <s v="X"/>
    <s v="PSEG"/>
    <s v="PSEG"/>
    <n v="15.5"/>
    <n v="0.8"/>
    <n v="15.5"/>
    <n v="15.5"/>
    <n v="7.5"/>
    <s v="N"/>
    <s v=" "/>
    <s v=" "/>
    <s v="OP"/>
    <s v="X"/>
    <n v="10"/>
    <n v="1996"/>
    <s v=" "/>
    <s v=" "/>
    <s v="Y"/>
    <s v="Commercial CHP"/>
    <n v="5"/>
    <s v="T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8584"/>
    <n v="198360"/>
    <n v="15.5"/>
    <n v="43468"/>
    <n v="4563.3569522407197"/>
    <n v="37.4739444430666"/>
    <m/>
    <m/>
    <n v="2034"/>
    <n v="4"/>
    <n v="15.5"/>
    <x v="1"/>
    <n v="2026"/>
    <n v="15.5"/>
    <s v=""/>
    <x v="0"/>
  </r>
  <r>
    <n v="58862"/>
    <s v="DC Water"/>
    <n v="59012"/>
    <s v="Walt Bailey Bioenergy Facility"/>
    <x v="10"/>
    <s v="District of Columbia"/>
    <s v="TURB1"/>
    <x v="4"/>
    <s v="GT"/>
    <m/>
    <s v="S"/>
    <s v="X"/>
    <s v="X"/>
    <m/>
    <m/>
    <n v="4.7"/>
    <n v="0.8"/>
    <n v="4"/>
    <n v="4"/>
    <n v="1"/>
    <s v="N"/>
    <s v=" "/>
    <s v=" "/>
    <s v="OP"/>
    <s v="X"/>
    <n v="6"/>
    <n v="2015"/>
    <s v=" "/>
    <s v=" "/>
    <s v="Y"/>
    <s v="Commercial CHP"/>
    <n v="5"/>
    <s v="T"/>
    <s v="OBG"/>
    <s v="NG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N"/>
    <n v="59012"/>
    <n v="580049"/>
    <n v="4.7"/>
    <n v="58214"/>
    <n v="9964.0808053045603"/>
    <n v="21.8871527784816"/>
    <m/>
    <m/>
    <n v="2037"/>
    <n v="5"/>
    <n v="4.7"/>
    <x v="42"/>
    <n v="2045"/>
    <s v=""/>
    <s v=""/>
    <x v="0"/>
  </r>
  <r>
    <n v="58862"/>
    <s v="DC Water"/>
    <n v="59012"/>
    <s v="Walt Bailey Bioenergy Facility"/>
    <x v="10"/>
    <s v="District of Columbia"/>
    <s v="TURB2"/>
    <x v="4"/>
    <s v="GT"/>
    <m/>
    <s v="S"/>
    <s v="X"/>
    <s v="X"/>
    <m/>
    <m/>
    <n v="4.7"/>
    <n v="0.8"/>
    <n v="4"/>
    <n v="4"/>
    <n v="1"/>
    <s v="N"/>
    <s v=" "/>
    <s v=" "/>
    <s v="OP"/>
    <s v="X"/>
    <n v="6"/>
    <n v="2015"/>
    <s v=" "/>
    <s v=" "/>
    <s v="Y"/>
    <s v="Commercial CHP"/>
    <n v="5"/>
    <s v="T"/>
    <s v="OBG"/>
    <s v="NG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N"/>
    <n v="59012"/>
    <n v="580049"/>
    <n v="4.7"/>
    <n v="58214"/>
    <n v="9964.0808053045603"/>
    <n v="21.8871527784816"/>
    <m/>
    <m/>
    <n v="2037"/>
    <n v="5"/>
    <n v="4.7"/>
    <x v="1"/>
    <n v="2045"/>
    <s v=""/>
    <s v=""/>
    <x v="1"/>
  </r>
  <r>
    <n v="58862"/>
    <s v="DC Water"/>
    <n v="59012"/>
    <s v="Walt Bailey Bioenergy Facility"/>
    <x v="10"/>
    <s v="District of Columbia"/>
    <s v="TURB3"/>
    <x v="4"/>
    <s v="GT"/>
    <m/>
    <s v="S"/>
    <s v="X"/>
    <s v="X"/>
    <m/>
    <m/>
    <n v="4.7"/>
    <n v="0.8"/>
    <n v="4"/>
    <n v="4"/>
    <n v="1"/>
    <s v="N"/>
    <s v=" "/>
    <s v=" "/>
    <s v="OP"/>
    <s v="X"/>
    <n v="7"/>
    <n v="2015"/>
    <s v=" "/>
    <s v=" "/>
    <s v="Y"/>
    <s v="Commercial CHP"/>
    <n v="5"/>
    <s v="T"/>
    <s v="OBG"/>
    <s v="NG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N"/>
    <n v="59012"/>
    <n v="580049"/>
    <n v="4.7"/>
    <n v="58214"/>
    <n v="9964.0808053045603"/>
    <n v="21.8871527784816"/>
    <m/>
    <m/>
    <n v="2037"/>
    <n v="6"/>
    <n v="4.7"/>
    <x v="1"/>
    <n v="2045"/>
    <s v=""/>
    <s v=""/>
    <x v="1"/>
  </r>
  <r>
    <n v="59147"/>
    <s v="Broshco Fabricated Products"/>
    <n v="59373"/>
    <s v="Broshco Fabricated Products"/>
    <x v="5"/>
    <s v="Richland"/>
    <n v="1"/>
    <x v="0"/>
    <s v="GT"/>
    <m/>
    <s v="S"/>
    <s v="X"/>
    <s v="X"/>
    <m/>
    <m/>
    <n v="1.2"/>
    <n v="0.8"/>
    <n v="1.2"/>
    <n v="1.2"/>
    <n v="0.2"/>
    <s v="N"/>
    <s v=" "/>
    <s v=" "/>
    <s v="OP"/>
    <s v="X"/>
    <n v="9"/>
    <n v="2001"/>
    <s v=" "/>
    <s v=" "/>
    <s v="Y"/>
    <s v="Industrial CHP"/>
    <n v="7"/>
    <s v="T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m/>
    <s v="N"/>
    <n v="59373"/>
    <n v="24858"/>
    <n v="1.2"/>
    <n v="2458"/>
    <n v="10113.1000813669"/>
    <n v="19.114831347612999"/>
    <m/>
    <m/>
    <n v="2020"/>
    <n v="10"/>
    <n v="1.2"/>
    <x v="43"/>
    <n v="2031"/>
    <n v="1.2"/>
    <n v="1.2"/>
    <x v="28"/>
  </r>
  <r>
    <n v="59147"/>
    <s v="Broshco Fabricated Products"/>
    <n v="59373"/>
    <s v="Broshco Fabricated Products"/>
    <x v="5"/>
    <s v="Richland"/>
    <n v="2"/>
    <x v="0"/>
    <s v="GT"/>
    <m/>
    <s v="S"/>
    <s v="X"/>
    <s v="X"/>
    <m/>
    <m/>
    <n v="1.2"/>
    <n v="0.8"/>
    <n v="1.2"/>
    <n v="1.2"/>
    <n v="0.2"/>
    <s v="N"/>
    <s v=" "/>
    <s v=" "/>
    <s v="OP"/>
    <s v="X"/>
    <n v="9"/>
    <n v="2001"/>
    <s v=" "/>
    <s v=" "/>
    <s v="Y"/>
    <s v="Industrial CHP"/>
    <n v="7"/>
    <s v="T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m/>
    <s v="N"/>
    <n v="59373"/>
    <n v="24858"/>
    <n v="1.2"/>
    <n v="2458"/>
    <n v="10113.1000813669"/>
    <n v="19.114831347612999"/>
    <m/>
    <m/>
    <n v="2020"/>
    <n v="10"/>
    <n v="1.2"/>
    <x v="1"/>
    <n v="2031"/>
    <n v="1.2"/>
    <n v="1.2"/>
    <x v="1"/>
  </r>
  <r>
    <n v="59147"/>
    <s v="Broshco Fabricated Products"/>
    <n v="59373"/>
    <s v="Broshco Fabricated Products"/>
    <x v="5"/>
    <s v="Richland"/>
    <n v="3"/>
    <x v="0"/>
    <s v="GT"/>
    <m/>
    <s v="S"/>
    <s v="X"/>
    <s v="X"/>
    <m/>
    <m/>
    <n v="1.2"/>
    <n v="0.8"/>
    <n v="1.2"/>
    <n v="1.2"/>
    <n v="0.2"/>
    <s v="N"/>
    <s v=" "/>
    <s v=" "/>
    <s v="OP"/>
    <s v="X"/>
    <n v="9"/>
    <n v="2001"/>
    <s v=" "/>
    <s v=" "/>
    <s v="Y"/>
    <s v="Industrial CHP"/>
    <n v="7"/>
    <s v="T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m/>
    <s v="N"/>
    <n v="59373"/>
    <n v="24858"/>
    <n v="1.2"/>
    <n v="2458"/>
    <n v="10113.1000813669"/>
    <n v="19.114831347612999"/>
    <m/>
    <m/>
    <n v="2020"/>
    <n v="10"/>
    <n v="1.2"/>
    <x v="1"/>
    <n v="2031"/>
    <n v="1.2"/>
    <n v="1.2"/>
    <x v="1"/>
  </r>
  <r>
    <n v="59147"/>
    <s v="Broshco Fabricated Products"/>
    <n v="59373"/>
    <s v="Broshco Fabricated Products"/>
    <x v="5"/>
    <s v="Richland"/>
    <n v="4"/>
    <x v="0"/>
    <s v="GT"/>
    <m/>
    <s v="S"/>
    <s v="X"/>
    <s v="X"/>
    <m/>
    <m/>
    <n v="1.1000000000000001"/>
    <n v="0.8"/>
    <n v="1.1000000000000001"/>
    <n v="1.1000000000000001"/>
    <n v="0.2"/>
    <s v="N"/>
    <s v=" "/>
    <s v=" "/>
    <s v="OP"/>
    <s v="X"/>
    <n v="7"/>
    <n v="2005"/>
    <s v=" "/>
    <s v=" "/>
    <s v="Y"/>
    <s v="Industrial CHP"/>
    <n v="7"/>
    <s v="T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9373"/>
    <n v="24858"/>
    <n v="1.1000000000000001"/>
    <n v="2458"/>
    <n v="10113.1000813669"/>
    <n v="19.114831347612999"/>
    <m/>
    <m/>
    <n v="2024"/>
    <n v="8"/>
    <n v="1.1000000000000001"/>
    <x v="1"/>
    <n v="2035"/>
    <n v="1.1000000000000001"/>
    <n v="1.1000000000000001"/>
    <x v="1"/>
  </r>
  <r>
    <n v="59636"/>
    <s v="HP Hood LLC"/>
    <n v="59860"/>
    <s v="HP Hood CT"/>
    <x v="7"/>
    <s v="Frederick"/>
    <s v="HHOOD"/>
    <x v="0"/>
    <s v="GT"/>
    <m/>
    <s v="S"/>
    <s v="X"/>
    <s v="X"/>
    <s v="BARTONVI 34.5 KV HPHOODCT"/>
    <s v="BARTONVI 24.5 KV HPHOODCT"/>
    <n v="15"/>
    <n v="0.95"/>
    <n v="15"/>
    <n v="15"/>
    <n v="7"/>
    <s v="N"/>
    <s v=" "/>
    <s v=" "/>
    <s v="OP"/>
    <s v="X"/>
    <n v="6"/>
    <n v="2015"/>
    <s v=" "/>
    <s v=" "/>
    <s v="Y"/>
    <s v="Industrial CHP"/>
    <n v="7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9860"/>
    <n v="416638"/>
    <n v="15"/>
    <n v="100130"/>
    <n v="4160.9707380405398"/>
    <n v="37.764777776466602"/>
    <m/>
    <m/>
    <n v="2053"/>
    <n v="3"/>
    <s v=""/>
    <x v="1"/>
    <n v="2045"/>
    <s v=""/>
    <s v=""/>
    <x v="0"/>
  </r>
  <r>
    <n v="61505"/>
    <s v="NRG Chalk Point CT"/>
    <n v="61890"/>
    <s v="NRG Chalk Point CT"/>
    <x v="3"/>
    <s v="Prince Georges"/>
    <s v="SGT1"/>
    <x v="1"/>
    <s v="GT"/>
    <m/>
    <s v="S"/>
    <s v="X"/>
    <s v="X"/>
    <n v="50840"/>
    <n v="50840"/>
    <n v="94"/>
    <n v="0.9"/>
    <n v="80.2"/>
    <n v="80.2"/>
    <n v="30"/>
    <s v="N"/>
    <s v=" "/>
    <s v=" "/>
    <s v="OP"/>
    <s v="X"/>
    <n v="6"/>
    <n v="1990"/>
    <s v=" "/>
    <s v=" "/>
    <s v="N"/>
    <s v="IPP Non-CHP"/>
    <n v="2"/>
    <s v="X"/>
    <s v="DFO"/>
    <s v="NG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61890"/>
    <n v="10910"/>
    <n v="94"/>
    <n v="429"/>
    <n v="25431.2354312354"/>
    <n v="35.110944441729998"/>
    <m/>
    <m/>
    <n v="2025"/>
    <n v="7"/>
    <n v="94"/>
    <x v="44"/>
    <n v="2020"/>
    <n v="94"/>
    <n v="94"/>
    <x v="29"/>
  </r>
  <r>
    <m/>
    <m/>
    <m/>
    <m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x v="0"/>
  </r>
  <r>
    <m/>
    <m/>
    <m/>
    <m/>
    <x v="11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x v="1"/>
  </r>
  <r>
    <s v="Utility ID"/>
    <s v="Utility Name"/>
    <s v="Plant Code"/>
    <s v="Plant Name"/>
    <x v="12"/>
    <s v="County"/>
    <s v="Generator ID"/>
    <x v="6"/>
    <s v="Prime Mover"/>
    <s v="Unit Code"/>
    <s v="Ownership"/>
    <s v="Duct Burners"/>
    <s v="Can Bypass Heat Recovery Steam Generator?"/>
    <s v="RTO/ISO LMP Node Designation"/>
    <s v="RTO/ISO Location Designation for Reporting Wholesale Sales Data to FERC"/>
    <s v="Nameplate Capacity (MW)"/>
    <s v="Nameplate Power Factor"/>
    <s v="Summer Capacity (MW)"/>
    <s v="Winter Capacity (MW)"/>
    <s v="Minimum Load (MW)"/>
    <s v="Uprate or Derate Completed During Year"/>
    <s v="Month Uprate or Derate Completed"/>
    <s v="Year Uprate or Derate Completed"/>
    <s v="Status"/>
    <s v="Synchronized to Transmission Grid"/>
    <s v="Operating Month"/>
    <s v="Operating Year"/>
    <s v="Planned Retirement Month"/>
    <s v="Planned Retirement Year"/>
    <s v="Associated with Combined Heat and Power System"/>
    <s v="Sector Name"/>
    <s v="Sector"/>
    <s v="Topping or Bottoming"/>
    <s v="Energy Source 1"/>
    <s v="Energy Source 2"/>
    <s v="Energy Source 3"/>
    <s v="Energy Source 4"/>
    <s v="Energy Source 5"/>
    <s v="Energy Source 6"/>
    <s v="Startup Source 1"/>
    <s v="Startup Source 2"/>
    <s v="Startup Source 3"/>
    <s v="Startup Source 4"/>
    <s v="Solid Fuel Gasification System?"/>
    <s v="Carbon Capture Technology?"/>
    <s v="Turbines or Hydrokinetic Buoys"/>
    <s v="Time from Cold Shutdown to Full Load"/>
    <s v="Fluidized Bed Technology?"/>
    <s v="Pulverized Coal Technology?"/>
    <s v="Stoker Technology?"/>
    <s v="Other Combustion Technology?"/>
    <s v="Subcritical Technology?"/>
    <s v="Supercritical Technology?"/>
    <s v="Ultrasupercritical Technology?"/>
    <s v="Planned Net Summer Capacity Uprate (MW)"/>
    <s v="Planned Net Winter Capacity Uprate (MW)"/>
    <s v="Planned Uprate Month"/>
    <s v="Planned Uprate Year"/>
    <s v="Planned Net Summer Capacity Derate (MW)"/>
    <s v="Planned Net Winter Capacity Derate (MW)"/>
    <s v="Planned Derate Month"/>
    <s v="Planned Derate Year"/>
    <s v="Planned New Prime Mover"/>
    <s v="Planned Energy Source 1"/>
    <s v="Planned New Nameplate Capacity (MW)"/>
    <s v="Planned Repower Month"/>
    <s v="Planned Repower Year"/>
    <s v="Other Planned Modifications?"/>
    <s v="Other Modifications Month"/>
    <s v="Other Modifications Year"/>
    <s v="Multiple Fuels?"/>
    <s v="Cofire Fuels?"/>
    <s v="Switch Between Oil and Natural Gas?"/>
    <s v="Plant Id"/>
    <s v="Elec Fuel Consumption MMBtu"/>
    <s v="Nameplate"/>
    <s v="Net Generation (Megawatthours)"/>
    <s v="Heatrate"/>
    <s v="predicted_life"/>
    <s v="original op yr"/>
    <s v="original op mo"/>
    <s v="proj retire yr"/>
    <s v="proj retire mo"/>
    <m/>
    <x v="1"/>
    <m/>
    <m/>
    <m/>
    <x v="0"/>
  </r>
  <r>
    <n v="56609"/>
    <s v="Calpine Mid-Atlantic Generation LLC"/>
    <n v="591"/>
    <s v="Christiana"/>
    <x v="1"/>
    <s v="New Castle"/>
    <s v="CH11"/>
    <x v="1"/>
    <s v="GT"/>
    <m/>
    <s v="S"/>
    <s v="X"/>
    <s v="X"/>
    <n v="510440"/>
    <n v="510440"/>
    <n v="27.5"/>
    <n v="0.9"/>
    <n v="25"/>
    <n v="25"/>
    <n v="20"/>
    <s v="N"/>
    <s v=" "/>
    <s v=" "/>
    <s v="SB"/>
    <s v="Y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s v="N"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91"/>
    <n v="4464"/>
    <n v="27.5"/>
    <n v="160"/>
    <n v="27900"/>
    <n v="37.302932541590202"/>
    <m/>
    <m/>
    <n v="2010"/>
    <n v="10"/>
    <n v="27.5"/>
    <x v="45"/>
    <n v="2003"/>
    <n v="27.5"/>
    <n v="27.5"/>
    <x v="30"/>
  </r>
  <r>
    <n v="56609"/>
    <s v="Calpine Mid-Atlantic Generation LLC"/>
    <n v="591"/>
    <s v="Christiana"/>
    <x v="1"/>
    <s v="New Castle"/>
    <s v="CH14"/>
    <x v="1"/>
    <s v="GT"/>
    <m/>
    <s v="S"/>
    <s v="X"/>
    <s v="X"/>
    <n v="510441"/>
    <n v="510441"/>
    <n v="27.5"/>
    <n v="0.9"/>
    <n v="25"/>
    <n v="25"/>
    <n v="20"/>
    <s v="N"/>
    <s v=" "/>
    <s v=" "/>
    <s v="SB"/>
    <s v="Y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s v="N"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91"/>
    <n v="4464"/>
    <n v="27.5"/>
    <n v="160"/>
    <n v="27900"/>
    <n v="37.302932541590202"/>
    <m/>
    <m/>
    <n v="2010"/>
    <n v="10"/>
    <n v="27.5"/>
    <x v="1"/>
    <n v="2003"/>
    <n v="27.5"/>
    <n v="27.5"/>
    <x v="1"/>
  </r>
  <r>
    <n v="56609"/>
    <s v="Calpine Mid-Atlantic Generation LLC"/>
    <n v="592"/>
    <s v="Delaware City 10"/>
    <x v="1"/>
    <s v="New Castle"/>
    <s v="DC10"/>
    <x v="1"/>
    <s v="GT"/>
    <m/>
    <s v="S"/>
    <s v="X"/>
    <s v="X"/>
    <n v="50524"/>
    <n v="50524"/>
    <n v="18.5"/>
    <n v="0.85"/>
    <n v="18"/>
    <n v="18"/>
    <n v="15"/>
    <s v="N"/>
    <s v=" "/>
    <s v=" "/>
    <s v="SB"/>
    <s v="Y"/>
    <n v="4"/>
    <n v="1968"/>
    <s v=" "/>
    <s v=" "/>
    <s v="N"/>
    <s v="IPP Non-CHP"/>
    <n v="2"/>
    <s v="X"/>
    <s v="DFO"/>
    <m/>
    <m/>
    <m/>
    <m/>
    <m/>
    <m/>
    <m/>
    <m/>
    <m/>
    <s v="N"/>
    <s v="N"/>
    <s v=" "/>
    <s v="1H"/>
    <s v="N"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92"/>
    <n v="1597"/>
    <n v="18.5"/>
    <n v="70"/>
    <n v="22814.285714285699"/>
    <n v="49.404999998633301"/>
    <m/>
    <m/>
    <n v="2017"/>
    <n v="9"/>
    <n v="18.5"/>
    <x v="46"/>
    <n v="1998"/>
    <n v="18.5"/>
    <n v="18.5"/>
    <x v="31"/>
  </r>
  <r>
    <n v="56609"/>
    <s v="Calpine Mid-Atlantic Generation LLC"/>
    <n v="593"/>
    <s v="Edge Moor"/>
    <x v="1"/>
    <s v="New Castle"/>
    <n v="10"/>
    <x v="1"/>
    <s v="GT"/>
    <m/>
    <s v="S"/>
    <s v="X"/>
    <s v="X"/>
    <n v="50887"/>
    <n v="50887"/>
    <n v="12.5"/>
    <n v="0.85"/>
    <n v="15"/>
    <n v="15"/>
    <n v="12.5"/>
    <s v="N"/>
    <s v=" "/>
    <s v=" "/>
    <s v="SB"/>
    <s v="Y"/>
    <n v="6"/>
    <n v="196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93"/>
    <n v="3734"/>
    <n v="12.5"/>
    <n v="139"/>
    <n v="26863.309352517899"/>
    <n v="40.902361111691597"/>
    <m/>
    <m/>
    <n v="2004"/>
    <n v="5"/>
    <n v="12.5"/>
    <x v="47"/>
    <n v="1993"/>
    <n v="12.5"/>
    <n v="12.5"/>
    <x v="32"/>
  </r>
  <r>
    <n v="56609"/>
    <s v="Calpine Mid-Atlantic Generation LLC"/>
    <n v="597"/>
    <s v="West Station (DE)"/>
    <x v="1"/>
    <s v="New Castle"/>
    <s v="WEST"/>
    <x v="1"/>
    <s v="GT"/>
    <m/>
    <s v="S"/>
    <s v="X"/>
    <s v="X"/>
    <n v="50871"/>
    <n v="50871"/>
    <n v="16.2"/>
    <n v="0.85"/>
    <n v="15"/>
    <n v="19"/>
    <n v="15"/>
    <s v="N"/>
    <s v=" "/>
    <s v=" "/>
    <s v="SB"/>
    <s v="Y"/>
    <n v="6"/>
    <n v="196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97"/>
    <n v="2246"/>
    <n v="16.2"/>
    <n v="43"/>
    <n v="52232.558139534798"/>
    <n v="45.713958331833297"/>
    <m/>
    <m/>
    <n v="2010"/>
    <n v="3"/>
    <n v="16.2"/>
    <x v="48"/>
    <n v="1994"/>
    <n v="16.2"/>
    <n v="16.2"/>
    <x v="33"/>
  </r>
  <r>
    <n v="4161"/>
    <s v="Constellation Power Source Generation, LLC"/>
    <n v="1557"/>
    <s v="Philadelphia"/>
    <x v="3"/>
    <s v="Baltimore City"/>
    <s v="GT1"/>
    <x v="1"/>
    <s v="GT"/>
    <m/>
    <s v="S"/>
    <s v="X"/>
    <s v="X"/>
    <s v="PHILADRD4 KVCT 1"/>
    <s v="PHILADRD4 KVCT 1"/>
    <n v="20.7"/>
    <n v="0.85"/>
    <n v="15.3"/>
    <n v="16"/>
    <n v="3"/>
    <s v="N"/>
    <s v=" "/>
    <s v=" "/>
    <s v="OP"/>
    <s v="X"/>
    <n v="8"/>
    <n v="1970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7"/>
    <n v="76264"/>
    <n v="20.7"/>
    <n v="4294"/>
    <n v="17760.596180717199"/>
    <n v="45.406777774920002"/>
    <m/>
    <m/>
    <n v="2016"/>
    <n v="1"/>
    <n v="20.7"/>
    <x v="49"/>
    <n v="2000"/>
    <n v="20.7"/>
    <n v="20.7"/>
    <x v="34"/>
  </r>
  <r>
    <n v="4161"/>
    <s v="Constellation Power Source Generation, LLC"/>
    <n v="1557"/>
    <s v="Philadelphia"/>
    <x v="3"/>
    <s v="Baltimore City"/>
    <s v="GT2"/>
    <x v="1"/>
    <s v="GT"/>
    <m/>
    <s v="S"/>
    <s v="X"/>
    <s v="X"/>
    <s v="PHILADRD4 KVCT 2"/>
    <s v="PHILADRD4 KVCT 2"/>
    <n v="20.7"/>
    <n v="0.85"/>
    <n v="16"/>
    <n v="16"/>
    <n v="3"/>
    <s v="N"/>
    <s v=" "/>
    <s v=" "/>
    <s v="OP"/>
    <s v="X"/>
    <n v="8"/>
    <n v="1970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7"/>
    <n v="76264"/>
    <n v="20.7"/>
    <n v="4294"/>
    <n v="17760.596180717199"/>
    <n v="45.406777774920002"/>
    <m/>
    <m/>
    <n v="2016"/>
    <n v="1"/>
    <n v="20.7"/>
    <x v="1"/>
    <n v="2000"/>
    <n v="20.7"/>
    <n v="20.7"/>
    <x v="1"/>
  </r>
  <r>
    <n v="4161"/>
    <s v="Constellation Power Source Generation, LLC"/>
    <n v="1557"/>
    <s v="Philadelphia"/>
    <x v="3"/>
    <s v="Baltimore City"/>
    <s v="GT3"/>
    <x v="1"/>
    <s v="GT"/>
    <m/>
    <s v="S"/>
    <s v="X"/>
    <s v="X"/>
    <s v="PHILADRD4 KVCT 3"/>
    <s v="PHILADRD4 KVCT 3"/>
    <n v="20.7"/>
    <n v="0.85"/>
    <n v="14.8"/>
    <n v="16"/>
    <n v="3"/>
    <s v="N"/>
    <s v=" "/>
    <s v=" "/>
    <s v="OP"/>
    <s v="X"/>
    <n v="9"/>
    <n v="1970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7"/>
    <n v="76264"/>
    <n v="20.7"/>
    <n v="4294"/>
    <n v="17760.596180717199"/>
    <n v="45.406777774920002"/>
    <m/>
    <m/>
    <n v="2016"/>
    <n v="2"/>
    <n v="20.7"/>
    <x v="1"/>
    <n v="2000"/>
    <n v="20.7"/>
    <n v="20.7"/>
    <x v="1"/>
  </r>
  <r>
    <n v="4161"/>
    <s v="Constellation Power Source Generation, LLC"/>
    <n v="1557"/>
    <s v="Philadelphia"/>
    <x v="3"/>
    <s v="Baltimore City"/>
    <s v="GT4"/>
    <x v="1"/>
    <s v="GT"/>
    <m/>
    <s v="S"/>
    <s v="X"/>
    <s v="X"/>
    <s v="PHILADRD4 KVCT 4"/>
    <s v="PHILADRD4 KVCT 4"/>
    <n v="20.7"/>
    <n v="0.85"/>
    <n v="14.8"/>
    <n v="16"/>
    <n v="3"/>
    <s v="N"/>
    <s v=" "/>
    <s v=" "/>
    <s v="OP"/>
    <s v="X"/>
    <n v="9"/>
    <n v="1970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1557"/>
    <n v="76264"/>
    <n v="20.7"/>
    <n v="4294"/>
    <n v="17760.596180717199"/>
    <n v="45.406777774920002"/>
    <m/>
    <m/>
    <n v="2016"/>
    <n v="2"/>
    <n v="20.7"/>
    <x v="1"/>
    <n v="2000"/>
    <n v="20.7"/>
    <n v="20.7"/>
    <x v="1"/>
  </r>
  <r>
    <n v="19830"/>
    <s v="NRG Vienna Operations Inc"/>
    <n v="1564"/>
    <s v="Vienna Operations"/>
    <x v="3"/>
    <s v="Dorchester"/>
    <n v="10"/>
    <x v="1"/>
    <s v="GT"/>
    <m/>
    <s v="W"/>
    <s v="X"/>
    <s v="X"/>
    <m/>
    <m/>
    <n v="18.600000000000001"/>
    <n v="0.85"/>
    <n v="14.3"/>
    <n v="14.3"/>
    <n v="14"/>
    <s v="N"/>
    <s v=" "/>
    <s v=" "/>
    <s v="OP"/>
    <s v="X"/>
    <n v="1"/>
    <n v="1968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1564"/>
    <n v="18053"/>
    <n v="18.600000000000001"/>
    <n v="1135"/>
    <n v="15905.7268722466"/>
    <n v="47.558333333"/>
    <m/>
    <m/>
    <n v="2015"/>
    <n v="8"/>
    <n v="18.600000000000001"/>
    <x v="50"/>
    <n v="1998"/>
    <n v="18.600000000000001"/>
    <n v="18.600000000000001"/>
    <x v="35"/>
  </r>
  <r>
    <n v="56606"/>
    <s v="Calpine New Jersey Generation LLC"/>
    <n v="2379"/>
    <s v="Carlls Corner"/>
    <x v="4"/>
    <s v="Cumberland"/>
    <s v="CA1"/>
    <x v="0"/>
    <s v="GT"/>
    <m/>
    <s v="S"/>
    <s v="X"/>
    <s v="X"/>
    <m/>
    <m/>
    <n v="41.9"/>
    <n v="0.9"/>
    <n v="37.6"/>
    <n v="49.8"/>
    <n v="33.799999999999997"/>
    <s v="N"/>
    <s v=" "/>
    <s v=" "/>
    <s v="OP"/>
    <s v="X"/>
    <n v="4"/>
    <n v="1973"/>
    <n v="6"/>
    <n v="2024"/>
    <s v="N"/>
    <s v="IPP Non-CHP"/>
    <n v="2"/>
    <s v="X"/>
    <s v="NG"/>
    <s v="KER"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379"/>
    <n v="84406"/>
    <n v="41.9"/>
    <n v="5014"/>
    <n v="16834.064619066601"/>
    <n v="43.828121739906599"/>
    <m/>
    <m/>
    <n v="2017"/>
    <n v="2"/>
    <n v="41.9"/>
    <x v="51"/>
    <n v="2003"/>
    <n v="41.9"/>
    <n v="41.9"/>
    <x v="36"/>
  </r>
  <r>
    <n v="56606"/>
    <s v="Calpine New Jersey Generation LLC"/>
    <n v="2379"/>
    <s v="Carlls Corner"/>
    <x v="4"/>
    <s v="Cumberland"/>
    <s v="CA2"/>
    <x v="0"/>
    <s v="GT"/>
    <m/>
    <s v="S"/>
    <s v="X"/>
    <s v="X"/>
    <m/>
    <m/>
    <n v="41.9"/>
    <n v="0.9"/>
    <n v="39.200000000000003"/>
    <n v="49.8"/>
    <n v="35.299999999999997"/>
    <s v="N"/>
    <s v=" "/>
    <s v=" "/>
    <s v="OP"/>
    <s v="X"/>
    <n v="5"/>
    <n v="1973"/>
    <n v="6"/>
    <n v="2024"/>
    <s v="N"/>
    <s v="IPP Non-CHP"/>
    <n v="2"/>
    <s v="X"/>
    <s v="NG"/>
    <s v="KER"/>
    <m/>
    <m/>
    <m/>
    <m/>
    <m/>
    <m/>
    <m/>
    <m/>
    <s v="N"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379"/>
    <n v="84406"/>
    <n v="41.9"/>
    <n v="5014"/>
    <n v="16834.064619066601"/>
    <n v="43.828121739906599"/>
    <m/>
    <m/>
    <n v="2017"/>
    <n v="3"/>
    <n v="41.9"/>
    <x v="1"/>
    <n v="2003"/>
    <n v="41.9"/>
    <n v="41.9"/>
    <x v="1"/>
  </r>
  <r>
    <n v="63033"/>
    <s v="Gilbert Power, LLC"/>
    <n v="2393"/>
    <s v="Gilbert"/>
    <x v="4"/>
    <s v="Hunterdon"/>
    <n v="9"/>
    <x v="0"/>
    <s v="GT"/>
    <m/>
    <s v="S"/>
    <s v="X"/>
    <s v="X"/>
    <n v="50704"/>
    <s v="GILBERT 13 KV UNIT 9"/>
    <n v="161"/>
    <n v="0.9"/>
    <n v="152.69999999999999"/>
    <n v="167"/>
    <n v="150"/>
    <s v="N"/>
    <s v=" "/>
    <s v=" "/>
    <s v="OP"/>
    <s v="X"/>
    <n v="7"/>
    <n v="1996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2393"/>
    <n v="213057"/>
    <n v="161"/>
    <n v="13576"/>
    <n v="15693.6505598114"/>
    <n v="38.287861771827401"/>
    <m/>
    <m/>
    <n v="2034"/>
    <n v="10"/>
    <n v="161"/>
    <x v="52"/>
    <n v="2026"/>
    <n v="161"/>
    <s v=""/>
    <x v="0"/>
  </r>
  <r>
    <n v="65386"/>
    <s v="Burlington Generating Station"/>
    <n v="2399"/>
    <s v="PSEG Burlington Generating Station"/>
    <x v="4"/>
    <s v="Burlington"/>
    <n v="121"/>
    <x v="0"/>
    <s v="GT"/>
    <m/>
    <s v="S"/>
    <s v="X"/>
    <s v="X"/>
    <n v="93142"/>
    <s v="BURLINGT13 KV"/>
    <n v="60.5"/>
    <n v="0.85"/>
    <n v="42"/>
    <n v="42"/>
    <n v="42"/>
    <s v="N"/>
    <s v=" "/>
    <s v=" "/>
    <s v="OP"/>
    <s v="X"/>
    <n v="6"/>
    <n v="2000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399"/>
    <n v="185488"/>
    <n v="60.5"/>
    <n v="18094"/>
    <n v="10251.354040013201"/>
    <n v="23.679583335349999"/>
    <m/>
    <m/>
    <n v="2024"/>
    <n v="2"/>
    <n v="60.5"/>
    <x v="53"/>
    <n v="2030"/>
    <n v="60.5"/>
    <n v="60.5"/>
    <x v="37"/>
  </r>
  <r>
    <n v="65386"/>
    <s v="Burlington Generating Station"/>
    <n v="2399"/>
    <s v="PSEG Burlington Generating Station"/>
    <x v="4"/>
    <s v="Burlington"/>
    <n v="122"/>
    <x v="0"/>
    <s v="GT"/>
    <m/>
    <s v="S"/>
    <s v="X"/>
    <s v="X"/>
    <n v="93143"/>
    <s v="BURLINGT13 KV"/>
    <n v="60.5"/>
    <n v="0.85"/>
    <n v="42"/>
    <n v="42"/>
    <n v="42"/>
    <s v="N"/>
    <s v=" "/>
    <s v=" "/>
    <s v="OP"/>
    <s v="X"/>
    <n v="6"/>
    <n v="2000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399"/>
    <n v="185488"/>
    <n v="60.5"/>
    <n v="18094"/>
    <n v="10251.354040013201"/>
    <n v="23.679583335349999"/>
    <m/>
    <m/>
    <n v="2024"/>
    <n v="2"/>
    <n v="60.5"/>
    <x v="1"/>
    <n v="2030"/>
    <n v="60.5"/>
    <n v="60.5"/>
    <x v="1"/>
  </r>
  <r>
    <n v="65386"/>
    <s v="Burlington Generating Station"/>
    <n v="2399"/>
    <s v="PSEG Burlington Generating Station"/>
    <x v="4"/>
    <s v="Burlington"/>
    <n v="123"/>
    <x v="0"/>
    <s v="GT"/>
    <m/>
    <s v="S"/>
    <s v="X"/>
    <s v="X"/>
    <n v="93144"/>
    <s v="BURLINGT13 KV"/>
    <n v="60.5"/>
    <n v="0.85"/>
    <n v="42"/>
    <n v="42"/>
    <n v="42"/>
    <s v="N"/>
    <s v=" "/>
    <s v=" "/>
    <s v="OP"/>
    <s v="X"/>
    <n v="6"/>
    <n v="2000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399"/>
    <n v="185488"/>
    <n v="60.5"/>
    <n v="18094"/>
    <n v="10251.354040013201"/>
    <n v="23.679583335349999"/>
    <m/>
    <m/>
    <n v="2024"/>
    <n v="2"/>
    <n v="60.5"/>
    <x v="1"/>
    <n v="2030"/>
    <n v="60.5"/>
    <n v="60.5"/>
    <x v="1"/>
  </r>
  <r>
    <n v="65386"/>
    <s v="Burlington Generating Station"/>
    <n v="2399"/>
    <s v="PSEG Burlington Generating Station"/>
    <x v="4"/>
    <s v="Burlington"/>
    <n v="124"/>
    <x v="0"/>
    <s v="GT"/>
    <m/>
    <s v="S"/>
    <s v="X"/>
    <s v="X"/>
    <n v="93145"/>
    <s v="BURLINGT13 KV"/>
    <n v="60.5"/>
    <n v="0.85"/>
    <n v="42"/>
    <n v="42"/>
    <n v="42"/>
    <s v="N"/>
    <s v=" "/>
    <s v=" "/>
    <s v="OP"/>
    <s v="X"/>
    <n v="6"/>
    <n v="2000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399"/>
    <n v="185488"/>
    <n v="60.5"/>
    <n v="18094"/>
    <n v="10251.354040013201"/>
    <n v="23.679583335349999"/>
    <m/>
    <m/>
    <n v="2024"/>
    <n v="2"/>
    <n v="60.5"/>
    <x v="1"/>
    <n v="2030"/>
    <n v="60.5"/>
    <n v="60.5"/>
    <x v="1"/>
  </r>
  <r>
    <n v="65388"/>
    <s v="Kearny Generating Station"/>
    <n v="2404"/>
    <s v="PSEG Kearny Generating Station"/>
    <x v="4"/>
    <s v="Hudson"/>
    <n v="131"/>
    <x v="0"/>
    <s v="GT"/>
    <m/>
    <s v="S"/>
    <s v="X"/>
    <s v="X"/>
    <n v="123901463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54"/>
    <n v="2042"/>
    <s v=""/>
    <n v="60.5"/>
    <x v="38"/>
  </r>
  <r>
    <n v="65388"/>
    <s v="Kearny Generating Station"/>
    <n v="2404"/>
    <s v="PSEG Kearny Generating Station"/>
    <x v="4"/>
    <s v="Hudson"/>
    <n v="132"/>
    <x v="0"/>
    <s v="GT"/>
    <m/>
    <s v="S"/>
    <s v="X"/>
    <s v="X"/>
    <n v="123901465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1"/>
    <n v="2042"/>
    <s v=""/>
    <n v="60.5"/>
    <x v="1"/>
  </r>
  <r>
    <n v="65388"/>
    <s v="Kearny Generating Station"/>
    <n v="2404"/>
    <s v="PSEG Kearny Generating Station"/>
    <x v="4"/>
    <s v="Hudson"/>
    <n v="133"/>
    <x v="0"/>
    <s v="GT"/>
    <m/>
    <s v="S"/>
    <s v="X"/>
    <s v="X"/>
    <n v="123901467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1"/>
    <n v="2042"/>
    <s v=""/>
    <n v="60.5"/>
    <x v="1"/>
  </r>
  <r>
    <n v="65388"/>
    <s v="Kearny Generating Station"/>
    <n v="2404"/>
    <s v="PSEG Kearny Generating Station"/>
    <x v="4"/>
    <s v="Hudson"/>
    <n v="134"/>
    <x v="0"/>
    <s v="GT"/>
    <m/>
    <s v="S"/>
    <s v="X"/>
    <s v="X"/>
    <n v="1084390238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s v="N"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1"/>
    <n v="2042"/>
    <s v=""/>
    <n v="60.5"/>
    <x v="1"/>
  </r>
  <r>
    <n v="65388"/>
    <s v="Kearny Generating Station"/>
    <n v="2404"/>
    <s v="PSEG Kearny Generating Station"/>
    <x v="4"/>
    <s v="Hudson"/>
    <n v="141"/>
    <x v="0"/>
    <s v="GT"/>
    <m/>
    <s v="S"/>
    <s v="X"/>
    <s v="X"/>
    <n v="123901459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1"/>
    <n v="2042"/>
    <s v=""/>
    <n v="60.5"/>
    <x v="1"/>
  </r>
  <r>
    <n v="65388"/>
    <s v="Kearny Generating Station"/>
    <n v="2404"/>
    <s v="PSEG Kearny Generating Station"/>
    <x v="4"/>
    <s v="Hudson"/>
    <n v="142"/>
    <x v="0"/>
    <s v="GT"/>
    <m/>
    <s v="S"/>
    <s v="X"/>
    <s v="X"/>
    <n v="123901461"/>
    <s v="KEARNY  13 KV"/>
    <n v="60.5"/>
    <n v="0.85"/>
    <n v="46.9"/>
    <n v="46.9"/>
    <n v="25"/>
    <s v="N"/>
    <s v=" "/>
    <s v=" "/>
    <s v="OP"/>
    <s v="X"/>
    <n v="6"/>
    <n v="201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404"/>
    <n v="1575169"/>
    <n v="60.5"/>
    <n v="134546.99600000001"/>
    <n v="11707.2030355846"/>
    <n v="16.539722222989301"/>
    <m/>
    <m/>
    <n v="2028"/>
    <n v="12"/>
    <n v="60.5"/>
    <x v="1"/>
    <n v="2042"/>
    <s v=""/>
    <n v="60.5"/>
    <x v="1"/>
  </r>
  <r>
    <n v="65388"/>
    <s v="Kearny Generating Station"/>
    <n v="2404"/>
    <s v="PSEG Kearny Generating Station"/>
    <x v="4"/>
    <s v="Hudson"/>
    <s v="N121"/>
    <x v="0"/>
    <s v="GT"/>
    <m/>
    <s v="S"/>
    <s v="X"/>
    <s v="X"/>
    <n v="50436"/>
    <s v="KEARNY  13 KV"/>
    <n v="60.5"/>
    <n v="0.85"/>
    <n v="43.8"/>
    <n v="43.8"/>
    <n v="25"/>
    <s v="N"/>
    <s v=" "/>
    <s v=" "/>
    <s v="OP"/>
    <s v="X"/>
    <n v="8"/>
    <n v="2001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4"/>
    <n v="1575169"/>
    <n v="60.5"/>
    <n v="134546.99600000001"/>
    <n v="11707.2030355846"/>
    <n v="16.539722222989301"/>
    <m/>
    <m/>
    <n v="2018"/>
    <n v="2"/>
    <n v="60.5"/>
    <x v="1"/>
    <n v="2031"/>
    <n v="60.5"/>
    <n v="60.5"/>
    <x v="1"/>
  </r>
  <r>
    <n v="65388"/>
    <s v="Kearny Generating Station"/>
    <n v="2404"/>
    <s v="PSEG Kearny Generating Station"/>
    <x v="4"/>
    <s v="Hudson"/>
    <s v="N122"/>
    <x v="0"/>
    <s v="GT"/>
    <m/>
    <s v="S"/>
    <s v="X"/>
    <s v="X"/>
    <n v="50437"/>
    <s v="KEARNY  13 KV"/>
    <n v="60.5"/>
    <n v="0.85"/>
    <n v="43.7"/>
    <n v="43.7"/>
    <n v="25"/>
    <s v="N"/>
    <s v=" "/>
    <s v=" "/>
    <s v="OP"/>
    <s v="X"/>
    <n v="8"/>
    <n v="2001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4"/>
    <n v="1575169"/>
    <n v="60.5"/>
    <n v="134546.99600000001"/>
    <n v="11707.2030355846"/>
    <n v="16.539722222989301"/>
    <m/>
    <m/>
    <n v="2018"/>
    <n v="2"/>
    <n v="60.5"/>
    <x v="1"/>
    <n v="2031"/>
    <n v="60.5"/>
    <n v="60.5"/>
    <x v="1"/>
  </r>
  <r>
    <n v="65388"/>
    <s v="Kearny Generating Station"/>
    <n v="2404"/>
    <s v="PSEG Kearny Generating Station"/>
    <x v="4"/>
    <s v="Hudson"/>
    <s v="N123"/>
    <x v="0"/>
    <s v="GT"/>
    <m/>
    <s v="S"/>
    <s v="X"/>
    <s v="X"/>
    <n v="50438"/>
    <s v="KEARNY  13 KV"/>
    <n v="60.5"/>
    <n v="0.85"/>
    <n v="43.8"/>
    <n v="43.8"/>
    <n v="25"/>
    <s v="N"/>
    <s v=" "/>
    <s v=" "/>
    <s v="OP"/>
    <s v="X"/>
    <n v="8"/>
    <n v="2001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4"/>
    <n v="1575169"/>
    <n v="60.5"/>
    <n v="134546.99600000001"/>
    <n v="11707.2030355846"/>
    <n v="16.539722222989301"/>
    <m/>
    <m/>
    <n v="2018"/>
    <n v="2"/>
    <n v="60.5"/>
    <x v="1"/>
    <n v="2031"/>
    <n v="60.5"/>
    <n v="60.5"/>
    <x v="1"/>
  </r>
  <r>
    <n v="65388"/>
    <s v="Kearny Generating Station"/>
    <n v="2404"/>
    <s v="PSEG Kearny Generating Station"/>
    <x v="4"/>
    <s v="Hudson"/>
    <s v="N124"/>
    <x v="0"/>
    <s v="GT"/>
    <m/>
    <s v="S"/>
    <s v="X"/>
    <s v="X"/>
    <n v="50439"/>
    <s v="KEARNY  13 KV"/>
    <n v="60.5"/>
    <n v="0.85"/>
    <n v="43.7"/>
    <n v="43.7"/>
    <n v="25"/>
    <s v="N"/>
    <s v=" "/>
    <s v=" "/>
    <s v="OP"/>
    <s v="X"/>
    <n v="8"/>
    <n v="2001"/>
    <s v=" "/>
    <s v=" "/>
    <s v="N"/>
    <s v="IPP Non-CHP"/>
    <n v="2"/>
    <s v="X"/>
    <s v="NG"/>
    <s v="KER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2404"/>
    <n v="1575169"/>
    <n v="60.5"/>
    <n v="134546.99600000001"/>
    <n v="11707.2030355846"/>
    <n v="16.539722222989301"/>
    <m/>
    <m/>
    <n v="2018"/>
    <n v="2"/>
    <n v="60.5"/>
    <x v="1"/>
    <n v="2031"/>
    <n v="60.5"/>
    <n v="60.5"/>
    <x v="1"/>
  </r>
  <r>
    <n v="59917"/>
    <s v="Luminant Dick's Creek"/>
    <n v="2831"/>
    <s v="Dicks Creek"/>
    <x v="5"/>
    <s v="Butler"/>
    <n v="1"/>
    <x v="0"/>
    <s v="GT"/>
    <m/>
    <s v="S"/>
    <s v="X"/>
    <s v="X"/>
    <m/>
    <m/>
    <n v="100"/>
    <n v="0.9"/>
    <n v="92"/>
    <n v="110"/>
    <n v="5"/>
    <s v="N"/>
    <s v=" "/>
    <s v=" "/>
    <s v="OP"/>
    <s v="X"/>
    <n v="9"/>
    <n v="1965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1"/>
    <n v="172433"/>
    <n v="100"/>
    <n v="7198"/>
    <n v="23955.682133925999"/>
    <n v="35.413013886671699"/>
    <m/>
    <m/>
    <n v="2001"/>
    <n v="2"/>
    <n v="100"/>
    <x v="55"/>
    <n v="1995"/>
    <n v="100"/>
    <n v="100"/>
    <x v="39"/>
  </r>
  <r>
    <n v="59917"/>
    <s v="Luminant Dick's Creek"/>
    <n v="2831"/>
    <s v="Dicks Creek"/>
    <x v="5"/>
    <s v="Butler"/>
    <n v="3"/>
    <x v="0"/>
    <s v="GT"/>
    <m/>
    <s v="S"/>
    <s v="X"/>
    <s v="X"/>
    <m/>
    <m/>
    <n v="16.5"/>
    <n v="0.85"/>
    <n v="14.2"/>
    <n v="19.5"/>
    <n v="3"/>
    <s v="N"/>
    <s v=" "/>
    <s v=" "/>
    <s v="OP"/>
    <s v="X"/>
    <n v="6"/>
    <n v="196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1"/>
    <n v="172433"/>
    <n v="16.5"/>
    <n v="7198"/>
    <n v="23955.682133925999"/>
    <n v="45.782083334049901"/>
    <m/>
    <m/>
    <n v="2015"/>
    <n v="3"/>
    <n v="16.5"/>
    <x v="1"/>
    <n v="1999"/>
    <n v="16.5"/>
    <n v="16.5"/>
    <x v="1"/>
  </r>
  <r>
    <n v="59917"/>
    <s v="Luminant Dick's Creek"/>
    <n v="2831"/>
    <s v="Dicks Creek"/>
    <x v="5"/>
    <s v="Butler"/>
    <n v="4"/>
    <x v="0"/>
    <s v="GT"/>
    <m/>
    <s v="S"/>
    <s v="X"/>
    <s v="X"/>
    <m/>
    <m/>
    <n v="21.3"/>
    <n v="0.8"/>
    <n v="15"/>
    <n v="21.4"/>
    <n v="3"/>
    <s v="N"/>
    <s v=" "/>
    <s v=" "/>
    <s v="OP"/>
    <s v="X"/>
    <n v="10"/>
    <n v="196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1"/>
    <n v="172433"/>
    <n v="21.3"/>
    <n v="7198"/>
    <n v="23955.682133925999"/>
    <n v="36.477069444244997"/>
    <m/>
    <m/>
    <n v="2006"/>
    <n v="4"/>
    <n v="21.3"/>
    <x v="1"/>
    <n v="1999"/>
    <n v="21.3"/>
    <n v="21.3"/>
    <x v="1"/>
  </r>
  <r>
    <n v="59917"/>
    <s v="Luminant Dick's Creek"/>
    <n v="2831"/>
    <s v="Dicks Creek"/>
    <x v="5"/>
    <s v="Butler"/>
    <n v="5"/>
    <x v="0"/>
    <s v="GT"/>
    <m/>
    <s v="S"/>
    <s v="X"/>
    <s v="X"/>
    <m/>
    <m/>
    <n v="21.3"/>
    <n v="0.8"/>
    <n v="15"/>
    <n v="21.4"/>
    <n v="3"/>
    <s v="N"/>
    <s v=" "/>
    <s v=" "/>
    <s v="OP"/>
    <s v="X"/>
    <n v="10"/>
    <n v="196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2831"/>
    <n v="172433"/>
    <n v="21.3"/>
    <n v="7198"/>
    <n v="23955.682133925999"/>
    <n v="36.477069444244997"/>
    <m/>
    <m/>
    <n v="2006"/>
    <n v="4"/>
    <n v="21.3"/>
    <x v="1"/>
    <n v="1999"/>
    <n v="21.3"/>
    <n v="21.3"/>
    <x v="1"/>
  </r>
  <r>
    <n v="61919"/>
    <s v="Kimura Power LLC"/>
    <n v="2847"/>
    <s v="Tait Electric Generating Station"/>
    <x v="5"/>
    <s v="Montgomery"/>
    <s v="GT1"/>
    <x v="0"/>
    <s v="GT"/>
    <m/>
    <s v="S"/>
    <s v="X"/>
    <s v="X"/>
    <n v="40243895"/>
    <n v="40243895"/>
    <n v="103.5"/>
    <n v="0.85"/>
    <n v="91"/>
    <n v="111.9"/>
    <n v="41"/>
    <s v="N"/>
    <s v=" "/>
    <s v=" "/>
    <s v="OP"/>
    <s v="X"/>
    <n v="6"/>
    <n v="1995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47"/>
    <n v="12148867"/>
    <n v="103.5"/>
    <n v="1004510.029"/>
    <n v="12094.3212603803"/>
    <n v="12.1388988096851"/>
    <m/>
    <m/>
    <n v="2007"/>
    <n v="8"/>
    <n v="103.5"/>
    <x v="56"/>
    <n v="2025"/>
    <n v="103.5"/>
    <n v="103.5"/>
    <x v="40"/>
  </r>
  <r>
    <n v="61919"/>
    <s v="Kimura Power LLC"/>
    <n v="2847"/>
    <s v="Tait Electric Generating Station"/>
    <x v="5"/>
    <s v="Montgomery"/>
    <s v="GT2"/>
    <x v="0"/>
    <s v="GT"/>
    <m/>
    <s v="S"/>
    <s v="X"/>
    <s v="X"/>
    <n v="40243897"/>
    <n v="40243897"/>
    <n v="106.1"/>
    <n v="0.85"/>
    <n v="91.1"/>
    <n v="114.9"/>
    <n v="41"/>
    <s v="N"/>
    <s v=" "/>
    <s v=" "/>
    <s v="OP"/>
    <s v="X"/>
    <n v="12"/>
    <n v="1996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47"/>
    <n v="12148867"/>
    <n v="106.1"/>
    <n v="1004510.029"/>
    <n v="12094.3212603803"/>
    <n v="12.1238988097251"/>
    <m/>
    <m/>
    <n v="2009"/>
    <n v="1"/>
    <n v="106.1"/>
    <x v="1"/>
    <n v="2026"/>
    <n v="106.1"/>
    <n v="106.1"/>
    <x v="1"/>
  </r>
  <r>
    <n v="61919"/>
    <s v="Kimura Power LLC"/>
    <n v="2847"/>
    <s v="Tait Electric Generating Station"/>
    <x v="5"/>
    <s v="Montgomery"/>
    <s v="GT3"/>
    <x v="0"/>
    <s v="GT"/>
    <m/>
    <s v="S"/>
    <s v="X"/>
    <s v="X"/>
    <n v="40243889"/>
    <n v="40243889"/>
    <n v="84.2"/>
    <n v="0.85"/>
    <n v="81"/>
    <n v="98.9"/>
    <n v="41"/>
    <s v="N"/>
    <s v=" "/>
    <s v=" "/>
    <s v="OP"/>
    <s v="X"/>
    <n v="12"/>
    <n v="1998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47"/>
    <n v="12148867"/>
    <n v="84.2"/>
    <n v="1004510.029"/>
    <n v="12094.3212603803"/>
    <n v="15.6489821431951"/>
    <m/>
    <m/>
    <n v="2014"/>
    <n v="8"/>
    <n v="84.2"/>
    <x v="1"/>
    <n v="2028"/>
    <n v="84.2"/>
    <n v="84.2"/>
    <x v="1"/>
  </r>
  <r>
    <n v="61919"/>
    <s v="Kimura Power LLC"/>
    <n v="2847"/>
    <s v="Tait Electric Generating Station"/>
    <x v="5"/>
    <s v="Montgomery"/>
    <s v="GT4"/>
    <x v="0"/>
    <s v="GT"/>
    <m/>
    <s v="S"/>
    <s v="X"/>
    <s v="X"/>
    <m/>
    <m/>
    <n v="94"/>
    <n v="0.85"/>
    <n v="85"/>
    <n v="108.9"/>
    <n v="42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m/>
    <s v="N"/>
    <n v="2847"/>
    <n v="12148867"/>
    <n v="94"/>
    <n v="1004510.029"/>
    <n v="12094.3212603803"/>
    <n v="15.420648809965099"/>
    <m/>
    <m/>
    <n v="2017"/>
    <n v="10"/>
    <n v="94"/>
    <x v="1"/>
    <n v="2032"/>
    <n v="94"/>
    <n v="94"/>
    <x v="1"/>
  </r>
  <r>
    <n v="61919"/>
    <s v="Kimura Power LLC"/>
    <n v="2847"/>
    <s v="Tait Electric Generating Station"/>
    <x v="5"/>
    <s v="Montgomery"/>
    <s v="GT5"/>
    <x v="0"/>
    <s v="GT"/>
    <m/>
    <s v="S"/>
    <s v="X"/>
    <s v="X"/>
    <m/>
    <m/>
    <n v="94"/>
    <n v="0.85"/>
    <n v="88"/>
    <n v="108.1"/>
    <n v="42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m/>
    <s v="N"/>
    <n v="2847"/>
    <n v="12148867"/>
    <n v="94"/>
    <n v="1004510.029"/>
    <n v="12094.3212603803"/>
    <n v="15.420648809965099"/>
    <m/>
    <m/>
    <n v="2017"/>
    <n v="10"/>
    <n v="94"/>
    <x v="1"/>
    <n v="2032"/>
    <n v="94"/>
    <n v="94"/>
    <x v="1"/>
  </r>
  <r>
    <n v="61919"/>
    <s v="Kimura Power LLC"/>
    <n v="2847"/>
    <s v="Tait Electric Generating Station"/>
    <x v="5"/>
    <s v="Montgomery"/>
    <s v="GT6"/>
    <x v="0"/>
    <s v="GT"/>
    <m/>
    <s v="S"/>
    <s v="X"/>
    <s v="X"/>
    <m/>
    <m/>
    <n v="94"/>
    <n v="0.85"/>
    <n v="81"/>
    <n v="104"/>
    <n v="42"/>
    <s v="N"/>
    <s v=" "/>
    <s v=" "/>
    <s v="OP"/>
    <s v="X"/>
    <n v="4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m/>
    <s v="N"/>
    <n v="2847"/>
    <n v="12148867"/>
    <n v="94"/>
    <n v="1004510.029"/>
    <n v="12094.3212603803"/>
    <n v="15.420648809965099"/>
    <m/>
    <m/>
    <n v="2017"/>
    <n v="9"/>
    <n v="94"/>
    <x v="1"/>
    <n v="2032"/>
    <n v="94"/>
    <n v="94"/>
    <x v="1"/>
  </r>
  <r>
    <n v="61919"/>
    <s v="Kimura Power LLC"/>
    <n v="2847"/>
    <s v="Tait Electric Generating Station"/>
    <x v="5"/>
    <s v="Montgomery"/>
    <s v="GT7"/>
    <x v="0"/>
    <s v="GT"/>
    <m/>
    <s v="S"/>
    <s v="X"/>
    <s v="X"/>
    <m/>
    <m/>
    <n v="94"/>
    <n v="0.85"/>
    <n v="80"/>
    <n v="104"/>
    <n v="42"/>
    <s v="N"/>
    <s v=" "/>
    <s v=" "/>
    <s v="OP"/>
    <s v="X"/>
    <n v="4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m/>
    <s v="N"/>
    <n v="2847"/>
    <n v="12148867"/>
    <n v="94"/>
    <n v="1004510.029"/>
    <n v="12094.3212603803"/>
    <n v="15.420648809965099"/>
    <m/>
    <m/>
    <n v="2017"/>
    <n v="9"/>
    <n v="94"/>
    <x v="1"/>
    <n v="2032"/>
    <n v="94"/>
    <n v="94"/>
    <x v="1"/>
  </r>
  <r>
    <n v="61919"/>
    <s v="Kimura Power LLC"/>
    <n v="2848"/>
    <s v="O H Hutchings"/>
    <x v="5"/>
    <s v="Montgomery"/>
    <n v="7"/>
    <x v="0"/>
    <s v="GT"/>
    <m/>
    <s v="S"/>
    <s v="X"/>
    <s v="X"/>
    <n v="40243943"/>
    <n v="40243943"/>
    <n v="32.6"/>
    <n v="0.85"/>
    <n v="25.2"/>
    <n v="29.9"/>
    <n v="25"/>
    <s v="N"/>
    <s v=" "/>
    <s v=" "/>
    <s v="OP"/>
    <s v="X"/>
    <n v="11"/>
    <n v="1968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48"/>
    <n v="23273"/>
    <n v="32.6"/>
    <n v="962"/>
    <n v="24192.307692307601"/>
    <n v="40.076732143901602"/>
    <m/>
    <m/>
    <n v="2008"/>
    <n v="12"/>
    <n v="32.6"/>
    <x v="57"/>
    <n v="1998"/>
    <n v="32.6"/>
    <n v="32.6"/>
    <x v="41"/>
  </r>
  <r>
    <n v="61919"/>
    <s v="Kimura Power LLC"/>
    <n v="2854"/>
    <s v="Yankee Street"/>
    <x v="5"/>
    <s v="Montgomery"/>
    <n v="1"/>
    <x v="0"/>
    <s v="GT"/>
    <m/>
    <s v="S"/>
    <s v="X"/>
    <s v="X"/>
    <n v="40243905"/>
    <n v="40243905"/>
    <n v="18.5"/>
    <n v="0.85"/>
    <n v="20"/>
    <n v="21.8"/>
    <n v="19.5"/>
    <s v="N"/>
    <s v=" "/>
    <s v=" "/>
    <s v="OP"/>
    <s v="X"/>
    <n v="7"/>
    <n v="1969"/>
    <s v=" "/>
    <s v=" "/>
    <s v="N"/>
    <s v="IPP Non-CHP"/>
    <n v="2"/>
    <s v="X"/>
    <s v="NG"/>
    <s v="DFO"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8.5"/>
    <n v="13298"/>
    <n v="14807.715445931701"/>
    <n v="51.076944446091602"/>
    <m/>
    <m/>
    <n v="2020"/>
    <n v="8"/>
    <n v="18.5"/>
    <x v="58"/>
    <n v="1999"/>
    <n v="18.5"/>
    <n v="18.5"/>
    <x v="42"/>
  </r>
  <r>
    <n v="61919"/>
    <s v="Kimura Power LLC"/>
    <n v="2854"/>
    <s v="Yankee Street"/>
    <x v="5"/>
    <s v="Montgomery"/>
    <n v="2"/>
    <x v="0"/>
    <s v="GT"/>
    <m/>
    <s v="S"/>
    <s v="X"/>
    <s v="X"/>
    <n v="40243907"/>
    <n v="40243907"/>
    <n v="18.5"/>
    <n v="0.85"/>
    <n v="20.399999999999999"/>
    <n v="21.8"/>
    <n v="18.5"/>
    <s v="N"/>
    <s v=" "/>
    <s v=" "/>
    <s v="OP"/>
    <s v="X"/>
    <n v="7"/>
    <n v="1969"/>
    <s v=" "/>
    <s v=" "/>
    <s v="N"/>
    <s v="IPP Non-CHP"/>
    <n v="2"/>
    <s v="X"/>
    <s v="NG"/>
    <s v="DFO"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8.5"/>
    <n v="13298"/>
    <n v="14807.715445931701"/>
    <n v="51.076944446091602"/>
    <m/>
    <m/>
    <n v="2020"/>
    <n v="8"/>
    <n v="18.5"/>
    <x v="1"/>
    <n v="1999"/>
    <n v="18.5"/>
    <n v="18.5"/>
    <x v="1"/>
  </r>
  <r>
    <n v="61919"/>
    <s v="Kimura Power LLC"/>
    <n v="2854"/>
    <s v="Yankee Street"/>
    <x v="5"/>
    <s v="Montgomery"/>
    <n v="3"/>
    <x v="0"/>
    <s v="GT"/>
    <m/>
    <s v="S"/>
    <s v="X"/>
    <s v="X"/>
    <n v="40243909"/>
    <n v="40243909"/>
    <n v="18.5"/>
    <n v="0.85"/>
    <n v="19.7"/>
    <n v="21.8"/>
    <n v="18.5"/>
    <s v="N"/>
    <s v=" "/>
    <s v=" "/>
    <s v="OP"/>
    <s v="X"/>
    <n v="7"/>
    <n v="1969"/>
    <s v=" "/>
    <s v=" "/>
    <s v="N"/>
    <s v="IPP Non-CHP"/>
    <n v="2"/>
    <s v="X"/>
    <s v="NG"/>
    <s v="DFO"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8.5"/>
    <n v="13298"/>
    <n v="14807.715445931701"/>
    <n v="51.076944446091602"/>
    <m/>
    <m/>
    <n v="2020"/>
    <n v="8"/>
    <n v="18.5"/>
    <x v="1"/>
    <n v="1999"/>
    <n v="18.5"/>
    <n v="18.5"/>
    <x v="1"/>
  </r>
  <r>
    <n v="61919"/>
    <s v="Kimura Power LLC"/>
    <n v="2854"/>
    <s v="Yankee Street"/>
    <x v="5"/>
    <s v="Montgomery"/>
    <n v="4"/>
    <x v="0"/>
    <s v="GT"/>
    <m/>
    <s v="S"/>
    <s v="X"/>
    <s v="X"/>
    <n v="40243911"/>
    <n v="40243911"/>
    <n v="17.5"/>
    <n v="0.85"/>
    <n v="16.5"/>
    <n v="20.2"/>
    <n v="11"/>
    <s v="N"/>
    <s v=" "/>
    <s v=" "/>
    <s v="OP"/>
    <s v="X"/>
    <n v="11"/>
    <n v="197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7.5"/>
    <n v="13298"/>
    <n v="14807.715445931701"/>
    <n v="46.647083334824899"/>
    <m/>
    <m/>
    <n v="2017"/>
    <n v="7"/>
    <n v="17.5"/>
    <x v="1"/>
    <n v="2000"/>
    <n v="17.5"/>
    <n v="17.5"/>
    <x v="1"/>
  </r>
  <r>
    <n v="61919"/>
    <s v="Kimura Power LLC"/>
    <n v="2854"/>
    <s v="Yankee Street"/>
    <x v="5"/>
    <s v="Montgomery"/>
    <n v="5"/>
    <x v="0"/>
    <s v="GT"/>
    <m/>
    <s v="S"/>
    <s v="X"/>
    <s v="X"/>
    <n v="40243913"/>
    <n v="40243913"/>
    <n v="17.5"/>
    <n v="0.85"/>
    <n v="16.399999999999999"/>
    <n v="18.600000000000001"/>
    <n v="9"/>
    <s v="N"/>
    <s v=" "/>
    <s v=" "/>
    <s v="OP"/>
    <s v="X"/>
    <n v="11"/>
    <n v="197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7.5"/>
    <n v="13298"/>
    <n v="14807.715445931701"/>
    <n v="46.647083334824899"/>
    <m/>
    <m/>
    <n v="2017"/>
    <n v="7"/>
    <n v="17.5"/>
    <x v="1"/>
    <n v="2000"/>
    <n v="17.5"/>
    <n v="17.5"/>
    <x v="1"/>
  </r>
  <r>
    <n v="61919"/>
    <s v="Kimura Power LLC"/>
    <n v="2854"/>
    <s v="Yankee Street"/>
    <x v="5"/>
    <s v="Montgomery"/>
    <n v="6"/>
    <x v="0"/>
    <s v="GT"/>
    <m/>
    <s v="S"/>
    <s v="X"/>
    <s v="X"/>
    <n v="40243915"/>
    <n v="40243915"/>
    <n v="17.5"/>
    <n v="0.85"/>
    <n v="17.100000000000001"/>
    <n v="18.100000000000001"/>
    <n v="12"/>
    <s v="N"/>
    <s v=" "/>
    <s v=" "/>
    <s v="OP"/>
    <s v="X"/>
    <n v="11"/>
    <n v="197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7.5"/>
    <n v="13298"/>
    <n v="14807.715445931701"/>
    <n v="46.647083334824899"/>
    <m/>
    <m/>
    <n v="2017"/>
    <n v="7"/>
    <n v="17.5"/>
    <x v="1"/>
    <n v="2000"/>
    <n v="17.5"/>
    <n v="17.5"/>
    <x v="1"/>
  </r>
  <r>
    <n v="61919"/>
    <s v="Kimura Power LLC"/>
    <n v="2854"/>
    <s v="Yankee Street"/>
    <x v="5"/>
    <s v="Montgomery"/>
    <n v="7"/>
    <x v="0"/>
    <s v="GT"/>
    <m/>
    <s v="S"/>
    <s v="X"/>
    <s v="X"/>
    <n v="40243917"/>
    <n v="40243917"/>
    <n v="17.5"/>
    <n v="0.85"/>
    <n v="16.600000000000001"/>
    <n v="18.100000000000001"/>
    <n v="11"/>
    <s v="N"/>
    <s v=" "/>
    <s v=" "/>
    <s v="OP"/>
    <s v="X"/>
    <n v="11"/>
    <n v="197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54"/>
    <n v="196913"/>
    <n v="17.5"/>
    <n v="13298"/>
    <n v="14807.715445931701"/>
    <n v="46.647083334824899"/>
    <m/>
    <m/>
    <n v="2017"/>
    <n v="7"/>
    <n v="17.5"/>
    <x v="1"/>
    <n v="2000"/>
    <n v="17.5"/>
    <n v="17.5"/>
    <x v="1"/>
  </r>
  <r>
    <n v="63239"/>
    <s v="Vermillion Power LLC"/>
    <n v="2869"/>
    <s v="West Lorain"/>
    <x v="5"/>
    <s v="Lorain"/>
    <s v="1A"/>
    <x v="1"/>
    <s v="GT"/>
    <m/>
    <s v="S"/>
    <s v="X"/>
    <s v="X"/>
    <s v="Beaver 13.2 KV WL-A"/>
    <s v="Beaver 13.2 KV WL-A"/>
    <n v="65.3"/>
    <n v="0.85"/>
    <n v="49.6"/>
    <n v="52.1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2869"/>
    <n v="3784489"/>
    <n v="65.3"/>
    <n v="318246.00400000002"/>
    <n v="11891.709408549201"/>
    <n v="12.776904762235599"/>
    <m/>
    <m/>
    <n v="1986"/>
    <n v="3"/>
    <n v="65.3"/>
    <x v="59"/>
    <n v="2003"/>
    <n v="65.3"/>
    <n v="65.3"/>
    <x v="43"/>
  </r>
  <r>
    <n v="63239"/>
    <s v="Vermillion Power LLC"/>
    <n v="2869"/>
    <s v="West Lorain"/>
    <x v="5"/>
    <s v="Lorain"/>
    <s v="1B"/>
    <x v="1"/>
    <s v="GT"/>
    <m/>
    <s v="S"/>
    <s v="X"/>
    <s v="X"/>
    <s v="Beaver 13.2 KV WL-B"/>
    <s v="Beaver 13.2 KV WL-B"/>
    <n v="65.3"/>
    <n v="0.85"/>
    <n v="51.3"/>
    <n v="56.1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2869"/>
    <n v="3784489"/>
    <n v="65.3"/>
    <n v="318246.00400000002"/>
    <n v="11891.709408549201"/>
    <n v="12.776904762235599"/>
    <m/>
    <m/>
    <n v="1986"/>
    <n v="3"/>
    <n v="65.3"/>
    <x v="1"/>
    <n v="2003"/>
    <n v="65.3"/>
    <n v="65.3"/>
    <x v="1"/>
  </r>
  <r>
    <n v="63239"/>
    <s v="Vermillion Power LLC"/>
    <n v="2869"/>
    <s v="West Lorain"/>
    <x v="5"/>
    <s v="Lorain"/>
    <n v="2"/>
    <x v="0"/>
    <s v="GT"/>
    <m/>
    <s v="S"/>
    <s v="X"/>
    <s v="X"/>
    <s v="Beaver 13.2 KV WL20"/>
    <s v="Beaver 13.2 KV WL20"/>
    <n v="85"/>
    <n v="0.85"/>
    <n v="79"/>
    <n v="85"/>
    <n v="50"/>
    <s v="N"/>
    <s v=" "/>
    <s v=" "/>
    <s v="OP"/>
    <s v="X"/>
    <n v="7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69"/>
    <n v="3784489"/>
    <n v="85"/>
    <n v="318246.00400000002"/>
    <n v="11891.709408549201"/>
    <n v="12.851071428835599"/>
    <m/>
    <m/>
    <n v="2014"/>
    <n v="5"/>
    <n v="85"/>
    <x v="1"/>
    <n v="2031"/>
    <n v="85"/>
    <n v="85"/>
    <x v="1"/>
  </r>
  <r>
    <n v="63239"/>
    <s v="Vermillion Power LLC"/>
    <n v="2869"/>
    <s v="West Lorain"/>
    <x v="5"/>
    <s v="Lorain"/>
    <n v="3"/>
    <x v="0"/>
    <s v="GT"/>
    <m/>
    <s v="S"/>
    <s v="X"/>
    <s v="X"/>
    <s v="Beaver 13.2 KV WL30"/>
    <s v="Beaver 13.2 KV WL30"/>
    <n v="85"/>
    <n v="0.85"/>
    <n v="80.400000000000006"/>
    <n v="85"/>
    <n v="50"/>
    <s v="N"/>
    <s v=" "/>
    <s v=" "/>
    <s v="OP"/>
    <s v="X"/>
    <n v="7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69"/>
    <n v="3784489"/>
    <n v="85"/>
    <n v="318246.00400000002"/>
    <n v="11891.709408549201"/>
    <n v="12.851071428835599"/>
    <m/>
    <m/>
    <n v="2014"/>
    <n v="5"/>
    <n v="85"/>
    <x v="1"/>
    <n v="2031"/>
    <n v="85"/>
    <n v="85"/>
    <x v="1"/>
  </r>
  <r>
    <n v="63239"/>
    <s v="Vermillion Power LLC"/>
    <n v="2869"/>
    <s v="West Lorain"/>
    <x v="5"/>
    <s v="Lorain"/>
    <n v="4"/>
    <x v="0"/>
    <s v="GT"/>
    <m/>
    <s v="S"/>
    <s v="X"/>
    <s v="X"/>
    <s v="Beaver 13.2 KV WL40"/>
    <s v="Beaver 13.2 KV WL40"/>
    <n v="85"/>
    <n v="0.85"/>
    <n v="79.099999999999994"/>
    <n v="85"/>
    <n v="50"/>
    <s v="N"/>
    <s v=" "/>
    <s v=" "/>
    <s v="OP"/>
    <s v="X"/>
    <n v="7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69"/>
    <n v="3784489"/>
    <n v="85"/>
    <n v="318246.00400000002"/>
    <n v="11891.709408549201"/>
    <n v="12.851071428835599"/>
    <m/>
    <m/>
    <n v="2014"/>
    <n v="5"/>
    <n v="85"/>
    <x v="1"/>
    <n v="2031"/>
    <n v="85"/>
    <n v="85"/>
    <x v="1"/>
  </r>
  <r>
    <n v="63239"/>
    <s v="Vermillion Power LLC"/>
    <n v="2869"/>
    <s v="West Lorain"/>
    <x v="5"/>
    <s v="Lorain"/>
    <n v="5"/>
    <x v="0"/>
    <s v="GT"/>
    <m/>
    <s v="S"/>
    <s v="X"/>
    <s v="X"/>
    <s v="Beaver 13.2 KV WL50"/>
    <s v="Beaver 13.2 KV WL50"/>
    <n v="85"/>
    <n v="0.85"/>
    <n v="81.5"/>
    <n v="85"/>
    <n v="50"/>
    <s v="N"/>
    <s v=" "/>
    <s v=" "/>
    <s v="OP"/>
    <s v="X"/>
    <n v="7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69"/>
    <n v="3784489"/>
    <n v="85"/>
    <n v="318246.00400000002"/>
    <n v="11891.709408549201"/>
    <n v="12.851071428835599"/>
    <m/>
    <m/>
    <n v="2014"/>
    <n v="5"/>
    <n v="85"/>
    <x v="1"/>
    <n v="2031"/>
    <n v="85"/>
    <n v="85"/>
    <x v="1"/>
  </r>
  <r>
    <n v="63239"/>
    <s v="Vermillion Power LLC"/>
    <n v="2869"/>
    <s v="West Lorain"/>
    <x v="5"/>
    <s v="Lorain"/>
    <n v="6"/>
    <x v="0"/>
    <s v="GT"/>
    <m/>
    <s v="S"/>
    <s v="X"/>
    <s v="X"/>
    <s v="Beaver 13.2 KV WL60"/>
    <s v="Beaver 13.2 KV WL60"/>
    <n v="85"/>
    <n v="0.85"/>
    <n v="79.599999999999994"/>
    <n v="85"/>
    <n v="50"/>
    <s v="N"/>
    <s v=" "/>
    <s v=" "/>
    <s v="OP"/>
    <s v="X"/>
    <n v="7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869"/>
    <n v="3784489"/>
    <n v="85"/>
    <n v="318246.00400000002"/>
    <n v="11891.709408549201"/>
    <n v="12.851071428835599"/>
    <m/>
    <m/>
    <n v="2014"/>
    <n v="5"/>
    <n v="85"/>
    <x v="1"/>
    <n v="2031"/>
    <n v="85"/>
    <n v="85"/>
    <x v="1"/>
  </r>
  <r>
    <n v="57359"/>
    <s v="Richland-Stryker Generation LLC"/>
    <n v="2880"/>
    <s v="Richland"/>
    <x v="5"/>
    <s v="Defiance"/>
    <n v="1"/>
    <x v="1"/>
    <s v="GT"/>
    <m/>
    <s v="S"/>
    <s v="X"/>
    <s v="X"/>
    <m/>
    <m/>
    <n v="15"/>
    <n v="0.85"/>
    <n v="11"/>
    <n v="14"/>
    <n v="3"/>
    <s v="N"/>
    <s v=" "/>
    <s v=" "/>
    <s v="OP"/>
    <s v="X"/>
    <n v="12"/>
    <n v="1965"/>
    <s v=" "/>
    <s v=" "/>
    <s v="N"/>
    <s v="IPP Non-CHP"/>
    <n v="2"/>
    <s v="X"/>
    <s v="DFO"/>
    <s v="NG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5"/>
    <n v="364083.00699999998"/>
    <n v="13178.014100504201"/>
    <n v="35.403333330370003"/>
    <m/>
    <m/>
    <n v="2001"/>
    <n v="5"/>
    <n v="15"/>
    <x v="60"/>
    <n v="1995"/>
    <n v="15"/>
    <n v="15"/>
    <x v="44"/>
  </r>
  <r>
    <n v="57359"/>
    <s v="Richland-Stryker Generation LLC"/>
    <n v="2880"/>
    <s v="Richland"/>
    <x v="5"/>
    <s v="Defiance"/>
    <n v="2"/>
    <x v="0"/>
    <s v="GT"/>
    <m/>
    <s v="S"/>
    <s v="X"/>
    <s v="X"/>
    <m/>
    <m/>
    <n v="15"/>
    <n v="0.85"/>
    <n v="11"/>
    <n v="14"/>
    <n v="3"/>
    <s v="N"/>
    <s v=" "/>
    <s v=" "/>
    <s v="OP"/>
    <s v="X"/>
    <n v="2"/>
    <n v="1966"/>
    <s v=" "/>
    <s v=" "/>
    <s v="N"/>
    <s v="IPP Non-CHP"/>
    <n v="2"/>
    <s v="X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5"/>
    <n v="364083.00699999998"/>
    <n v="13178.014100504201"/>
    <n v="35.403333330370003"/>
    <m/>
    <m/>
    <n v="2001"/>
    <n v="7"/>
    <n v="15"/>
    <x v="1"/>
    <n v="1996"/>
    <n v="15"/>
    <n v="15"/>
    <x v="1"/>
  </r>
  <r>
    <n v="57359"/>
    <s v="Richland-Stryker Generation LLC"/>
    <n v="2880"/>
    <s v="Richland"/>
    <x v="5"/>
    <s v="Defiance"/>
    <n v="3"/>
    <x v="0"/>
    <s v="GT"/>
    <m/>
    <s v="S"/>
    <s v="X"/>
    <s v="X"/>
    <m/>
    <m/>
    <n v="15"/>
    <n v="0.85"/>
    <n v="11"/>
    <n v="14"/>
    <n v="3"/>
    <s v="N"/>
    <s v=" "/>
    <s v=" "/>
    <s v="OP"/>
    <s v="X"/>
    <n v="2"/>
    <n v="1966"/>
    <s v=" "/>
    <s v=" "/>
    <s v="N"/>
    <s v="IPP Non-CHP"/>
    <n v="2"/>
    <s v="X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5"/>
    <n v="364083.00699999998"/>
    <n v="13178.014100504201"/>
    <n v="35.403333330370003"/>
    <m/>
    <m/>
    <n v="2001"/>
    <n v="7"/>
    <n v="15"/>
    <x v="1"/>
    <n v="1996"/>
    <n v="15"/>
    <n v="15"/>
    <x v="1"/>
  </r>
  <r>
    <n v="57359"/>
    <s v="Richland-Stryker Generation LLC"/>
    <n v="2880"/>
    <s v="Richland"/>
    <x v="5"/>
    <s v="Defiance"/>
    <n v="4"/>
    <x v="0"/>
    <s v="GT"/>
    <m/>
    <s v="S"/>
    <s v="X"/>
    <s v="X"/>
    <m/>
    <m/>
    <n v="135"/>
    <n v="0.85"/>
    <n v="112"/>
    <n v="130"/>
    <n v="40"/>
    <s v="N"/>
    <s v=" "/>
    <s v=" "/>
    <s v="OP"/>
    <s v="X"/>
    <n v="3"/>
    <n v="2001"/>
    <s v=" "/>
    <s v=" "/>
    <s v="N"/>
    <s v="IPP Non-CHP"/>
    <n v="2"/>
    <s v="X"/>
    <s v="NG"/>
    <m/>
    <m/>
    <m/>
    <m/>
    <m/>
    <s v="P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35"/>
    <n v="364083.00699999998"/>
    <n v="13178.014100504201"/>
    <n v="37.432499999679997"/>
    <m/>
    <m/>
    <n v="2038"/>
    <n v="8"/>
    <n v="135"/>
    <x v="1"/>
    <n v="2031"/>
    <n v="135"/>
    <s v=""/>
    <x v="1"/>
  </r>
  <r>
    <n v="57359"/>
    <s v="Richland-Stryker Generation LLC"/>
    <n v="2880"/>
    <s v="Richland"/>
    <x v="5"/>
    <s v="Defiance"/>
    <n v="5"/>
    <x v="0"/>
    <s v="GT"/>
    <m/>
    <s v="S"/>
    <s v="X"/>
    <s v="X"/>
    <m/>
    <m/>
    <n v="135"/>
    <n v="0.85"/>
    <n v="112"/>
    <n v="130"/>
    <n v="40"/>
    <s v="N"/>
    <s v=" "/>
    <s v=" "/>
    <s v="OP"/>
    <s v="X"/>
    <n v="3"/>
    <n v="2001"/>
    <s v=" "/>
    <s v=" "/>
    <s v="N"/>
    <s v="IPP Non-CHP"/>
    <n v="2"/>
    <s v="X"/>
    <s v="NG"/>
    <m/>
    <m/>
    <m/>
    <m/>
    <m/>
    <s v="P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35"/>
    <n v="364083.00699999998"/>
    <n v="13178.014100504201"/>
    <n v="37.432499999679997"/>
    <m/>
    <m/>
    <n v="2038"/>
    <n v="8"/>
    <n v="135"/>
    <x v="1"/>
    <n v="2031"/>
    <n v="135"/>
    <s v=""/>
    <x v="1"/>
  </r>
  <r>
    <n v="57359"/>
    <s v="Richland-Stryker Generation LLC"/>
    <n v="2880"/>
    <s v="Richland"/>
    <x v="5"/>
    <s v="Defiance"/>
    <n v="6"/>
    <x v="0"/>
    <s v="GT"/>
    <m/>
    <s v="S"/>
    <s v="X"/>
    <s v="X"/>
    <m/>
    <m/>
    <n v="135"/>
    <n v="0.85"/>
    <n v="112"/>
    <n v="130"/>
    <n v="40"/>
    <s v="N"/>
    <s v=" "/>
    <s v=" "/>
    <s v="OP"/>
    <s v="X"/>
    <n v="3"/>
    <n v="2001"/>
    <s v=" "/>
    <s v=" "/>
    <s v="N"/>
    <s v="IPP Non-CHP"/>
    <n v="2"/>
    <s v="X"/>
    <s v="NG"/>
    <m/>
    <m/>
    <m/>
    <m/>
    <m/>
    <s v="P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880"/>
    <n v="4797891"/>
    <n v="135"/>
    <n v="364083.00699999998"/>
    <n v="13178.014100504201"/>
    <n v="37.432499999679997"/>
    <m/>
    <m/>
    <n v="2038"/>
    <n v="8"/>
    <n v="135"/>
    <x v="1"/>
    <n v="2031"/>
    <n v="135"/>
    <s v=""/>
    <x v="1"/>
  </r>
  <r>
    <n v="57359"/>
    <s v="Richland-Stryker Generation LLC"/>
    <n v="2881"/>
    <s v="Stryker"/>
    <x v="5"/>
    <s v="Williams"/>
    <n v="1"/>
    <x v="1"/>
    <s v="GT"/>
    <m/>
    <s v="S"/>
    <s v="X"/>
    <s v="X"/>
    <m/>
    <m/>
    <n v="19"/>
    <n v="0.85"/>
    <n v="17"/>
    <n v="18"/>
    <n v="3"/>
    <s v="N"/>
    <s v=" "/>
    <s v=" "/>
    <s v="OP"/>
    <s v="X"/>
    <n v="2"/>
    <n v="1968"/>
    <s v=" "/>
    <s v=" "/>
    <s v="N"/>
    <s v="IPP Non-CHP"/>
    <n v="2"/>
    <s v="X"/>
    <s v="DFO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2881"/>
    <n v="827"/>
    <n v="19"/>
    <n v="41"/>
    <n v="20170.731707317002"/>
    <n v="46.022500000299999"/>
    <m/>
    <m/>
    <n v="2014"/>
    <n v="2"/>
    <n v="19"/>
    <x v="61"/>
    <n v="1998"/>
    <n v="19"/>
    <n v="19"/>
    <x v="45"/>
  </r>
  <r>
    <n v="2439"/>
    <s v="City of Bryan - (OH)"/>
    <n v="2903"/>
    <s v="Bryan (OH)"/>
    <x v="5"/>
    <s v="Williams"/>
    <n v="1"/>
    <x v="0"/>
    <s v="GT"/>
    <m/>
    <s v="S"/>
    <s v="X"/>
    <s v="X"/>
    <s v="PJM AEP Dayton"/>
    <s v="PJM AEP Dayton"/>
    <n v="15.8"/>
    <n v="0.85"/>
    <n v="12.5"/>
    <n v="19.5"/>
    <n v="3"/>
    <s v="N"/>
    <s v=" "/>
    <s v=" "/>
    <s v="OP"/>
    <s v="X"/>
    <n v="7"/>
    <n v="1970"/>
    <s v=" "/>
    <s v=" "/>
    <s v="N"/>
    <s v="Electric Utility"/>
    <n v="1"/>
    <s v="X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903"/>
    <n v="52299"/>
    <n v="15.8"/>
    <n v="3092"/>
    <n v="16914.294954721801"/>
    <n v="47.132268162079797"/>
    <m/>
    <m/>
    <n v="2017"/>
    <n v="9"/>
    <n v="15.8"/>
    <x v="62"/>
    <n v="2000"/>
    <n v="15.8"/>
    <n v="15.8"/>
    <x v="46"/>
  </r>
  <r>
    <n v="2439"/>
    <s v="City of Bryan - (OH)"/>
    <n v="2903"/>
    <s v="Bryan (OH)"/>
    <x v="5"/>
    <s v="Williams"/>
    <n v="2"/>
    <x v="0"/>
    <s v="GT"/>
    <m/>
    <s v="S"/>
    <s v="X"/>
    <s v="X"/>
    <s v="PJM AEP Dayton"/>
    <s v="PJM AEP Dayton"/>
    <n v="16"/>
    <n v="0.85"/>
    <n v="12.5"/>
    <n v="19.5"/>
    <n v="3"/>
    <s v="N"/>
    <s v=" "/>
    <s v=" "/>
    <s v="OP"/>
    <s v="X"/>
    <n v="7"/>
    <n v="1988"/>
    <s v=" "/>
    <s v=" "/>
    <s v="N"/>
    <s v="Electric Utility"/>
    <n v="1"/>
    <s v="X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903"/>
    <n v="52299"/>
    <n v="16"/>
    <n v="3092"/>
    <n v="16914.294954721801"/>
    <n v="47.132268162079797"/>
    <m/>
    <m/>
    <n v="2035"/>
    <n v="9"/>
    <n v="16"/>
    <x v="1"/>
    <n v="2018"/>
    <n v="16"/>
    <s v=""/>
    <x v="1"/>
  </r>
  <r>
    <n v="2439"/>
    <s v="City of Bryan - (OH)"/>
    <n v="2903"/>
    <s v="Bryan (OH)"/>
    <x v="5"/>
    <s v="Williams"/>
    <n v="6"/>
    <x v="0"/>
    <s v="GT"/>
    <m/>
    <s v="S"/>
    <s v="X"/>
    <s v="X"/>
    <s v="PJM AEP Dayton"/>
    <s v="PJM AEP Dayton"/>
    <n v="5"/>
    <n v="0.8"/>
    <n v="4"/>
    <n v="6"/>
    <n v="1"/>
    <s v="N"/>
    <s v=" "/>
    <s v=" "/>
    <s v="OP"/>
    <s v="X"/>
    <n v="7"/>
    <n v="1963"/>
    <s v=" "/>
    <s v=" "/>
    <s v="N"/>
    <s v="Electric Utility"/>
    <n v="1"/>
    <s v="X"/>
    <s v="NG"/>
    <s v="DFO"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2903"/>
    <n v="52299"/>
    <n v="5"/>
    <n v="3092"/>
    <n v="16914.294954721801"/>
    <n v="30.1224732150066"/>
    <m/>
    <m/>
    <n v="1993"/>
    <n v="8"/>
    <n v="5"/>
    <x v="1"/>
    <n v="1993"/>
    <n v="5"/>
    <n v="5"/>
    <x v="1"/>
  </r>
  <r>
    <n v="5336"/>
    <s v="City of Dover - (OH)"/>
    <n v="2914"/>
    <s v="Dover"/>
    <x v="5"/>
    <s v="Tuscarawas"/>
    <n v="6"/>
    <x v="0"/>
    <s v="GT"/>
    <m/>
    <s v="S"/>
    <s v="X"/>
    <s v="X"/>
    <m/>
    <m/>
    <n v="19.5"/>
    <n v="0.85"/>
    <n v="15.3"/>
    <n v="15.3"/>
    <n v="8"/>
    <s v="N"/>
    <s v=" "/>
    <s v=" "/>
    <s v="OP"/>
    <s v="X"/>
    <n v="9"/>
    <n v="1992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914"/>
    <n v="15550"/>
    <n v="19.5"/>
    <n v="927"/>
    <n v="16774.541531823001"/>
    <n v="44.279472221143301"/>
    <m/>
    <m/>
    <n v="2036"/>
    <n v="12"/>
    <n v="19.5"/>
    <x v="63"/>
    <n v="2022"/>
    <n v="19.5"/>
    <s v=""/>
    <x v="0"/>
  </r>
  <r>
    <n v="7977"/>
    <s v="City of Hamilton - (OH)"/>
    <n v="2917"/>
    <s v="Hamilton (OH)"/>
    <x v="5"/>
    <s v="Butler"/>
    <s v="GT2"/>
    <x v="0"/>
    <s v="GT"/>
    <m/>
    <s v="S"/>
    <s v="X"/>
    <s v="X"/>
    <n v="1107290425"/>
    <m/>
    <n v="16.3"/>
    <n v="0.85"/>
    <n v="12"/>
    <n v="16"/>
    <n v="5"/>
    <s v="N"/>
    <s v=" "/>
    <s v=" "/>
    <s v="OP"/>
    <s v="X"/>
    <n v="6"/>
    <n v="1971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917"/>
    <n v="31181"/>
    <n v="16.3"/>
    <n v="982"/>
    <n v="31752.545824847199"/>
    <n v="44.732777776756599"/>
    <m/>
    <m/>
    <n v="2016"/>
    <n v="3"/>
    <n v="16.3"/>
    <x v="64"/>
    <n v="2001"/>
    <n v="16.3"/>
    <n v="16.3"/>
    <x v="47"/>
  </r>
  <r>
    <n v="15095"/>
    <s v="City of Piqua - (OH)"/>
    <n v="2937"/>
    <s v="Piqua Power Plant"/>
    <x v="5"/>
    <s v="Miami"/>
    <n v="11"/>
    <x v="1"/>
    <s v="GT"/>
    <m/>
    <s v="S"/>
    <s v="X"/>
    <s v="X"/>
    <m/>
    <m/>
    <n v="16.3"/>
    <n v="0.9"/>
    <n v="16.5"/>
    <n v="16.5"/>
    <n v="13"/>
    <s v="N"/>
    <s v=" "/>
    <s v=" "/>
    <s v="OP"/>
    <s v="X"/>
    <n v="12"/>
    <n v="1989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937"/>
    <n v="12957"/>
    <n v="16.3"/>
    <n v="442"/>
    <n v="29314.479638009001"/>
    <n v="46.0388888883666"/>
    <m/>
    <m/>
    <n v="2035"/>
    <n v="12"/>
    <n v="16.3"/>
    <x v="65"/>
    <n v="2019"/>
    <n v="16.3"/>
    <s v=""/>
    <x v="48"/>
  </r>
  <r>
    <n v="15095"/>
    <s v="City of Piqua - (OH)"/>
    <n v="2937"/>
    <s v="Piqua Power Plant"/>
    <x v="5"/>
    <s v="Miami"/>
    <n v="8"/>
    <x v="1"/>
    <s v="GT"/>
    <m/>
    <s v="S"/>
    <s v="X"/>
    <s v="X"/>
    <m/>
    <m/>
    <n v="20"/>
    <n v="0.85"/>
    <n v="20"/>
    <n v="20"/>
    <n v="14"/>
    <s v="N"/>
    <s v=" "/>
    <s v=" "/>
    <s v="OP"/>
    <s v="X"/>
    <n v="1"/>
    <n v="1972"/>
    <s v=" "/>
    <s v=" "/>
    <s v="N"/>
    <s v="Electric Utility"/>
    <n v="1"/>
    <s v="X"/>
    <s v="DFO"/>
    <m/>
    <m/>
    <m/>
    <m/>
    <m/>
    <m/>
    <m/>
    <m/>
    <m/>
    <s v="N"/>
    <s v="N"/>
    <n v="0"/>
    <s v="1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2937"/>
    <n v="12957"/>
    <n v="20"/>
    <n v="442"/>
    <n v="29314.479638009001"/>
    <n v="35.562202381260697"/>
    <m/>
    <m/>
    <n v="2007"/>
    <n v="8"/>
    <n v="20"/>
    <x v="1"/>
    <n v="2002"/>
    <n v="20"/>
    <n v="20"/>
    <x v="1"/>
  </r>
  <r>
    <n v="17891"/>
    <s v="City of St Marys - (OH)"/>
    <n v="2942"/>
    <s v="St Marys"/>
    <x v="5"/>
    <s v="Auglaize"/>
    <n v="7"/>
    <x v="1"/>
    <s v="GT"/>
    <m/>
    <s v="S"/>
    <s v="X"/>
    <s v="X"/>
    <m/>
    <m/>
    <n v="14"/>
    <n v="0.8"/>
    <n v="12"/>
    <n v="12"/>
    <n v="1"/>
    <s v="N"/>
    <s v=" "/>
    <s v=" "/>
    <s v="SB"/>
    <s v="N"/>
    <n v="8"/>
    <n v="1992"/>
    <s v=" "/>
    <s v=" "/>
    <s v="N"/>
    <s v="Electric Utility"/>
    <n v="1"/>
    <s v="X"/>
    <s v="DFO"/>
    <m/>
    <m/>
    <m/>
    <m/>
    <m/>
    <s v="DFO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2942"/>
    <n v="128210"/>
    <n v="14"/>
    <n v="629"/>
    <n v="203831.47853736"/>
    <n v="42.6680555555333"/>
    <m/>
    <m/>
    <n v="2035"/>
    <n v="4"/>
    <n v="14"/>
    <x v="66"/>
    <n v="2022"/>
    <n v="14"/>
    <s v=""/>
    <x v="0"/>
  </r>
  <r>
    <n v="17891"/>
    <s v="City of St Marys - (OH)"/>
    <n v="2942"/>
    <s v="St Marys"/>
    <x v="5"/>
    <s v="Auglaize"/>
    <s v="GT1"/>
    <x v="0"/>
    <s v="GT"/>
    <m/>
    <s v="J"/>
    <s v="X"/>
    <s v="X"/>
    <m/>
    <m/>
    <n v="11"/>
    <n v="0.85"/>
    <n v="10.4"/>
    <n v="10.4"/>
    <n v="1"/>
    <s v="N"/>
    <s v=" "/>
    <s v=" "/>
    <s v="SB"/>
    <s v="Y"/>
    <n v="12"/>
    <n v="1999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2942"/>
    <n v="128210"/>
    <n v="11"/>
    <n v="629"/>
    <n v="203831.47853736"/>
    <n v="41.183888889299901"/>
    <m/>
    <m/>
    <n v="2041"/>
    <n v="2"/>
    <s v=""/>
    <x v="1"/>
    <n v="2029"/>
    <n v="11"/>
    <s v=""/>
    <x v="1"/>
  </r>
  <r>
    <n v="63035"/>
    <s v="Hamilton Power, LLC"/>
    <n v="3109"/>
    <s v="Hamilton (PA)"/>
    <x v="6"/>
    <s v="Adams"/>
    <n v="1"/>
    <x v="1"/>
    <s v="GT"/>
    <m/>
    <s v="S"/>
    <s v="X"/>
    <s v="X"/>
    <n v="50738"/>
    <s v="HAMILTON 13 KV HAMLTN"/>
    <n v="19.600000000000001"/>
    <n v="0.85"/>
    <n v="20.399999999999999"/>
    <n v="24"/>
    <n v="18"/>
    <s v="N"/>
    <s v=" "/>
    <s v=" "/>
    <s v="OP"/>
    <s v="X"/>
    <n v="6"/>
    <n v="1971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09"/>
    <n v="5213"/>
    <n v="19.600000000000001"/>
    <n v="172"/>
    <n v="30308.1395348837"/>
    <n v="37.280785714225701"/>
    <m/>
    <m/>
    <n v="2008"/>
    <n v="9"/>
    <n v="19.600000000000001"/>
    <x v="67"/>
    <n v="2001"/>
    <n v="19.600000000000001"/>
    <n v="19.600000000000001"/>
    <x v="49"/>
  </r>
  <r>
    <n v="63036"/>
    <s v="Hunterstown Power, LLC"/>
    <n v="3110"/>
    <s v="Hunterstown"/>
    <x v="6"/>
    <s v="Adams"/>
    <n v="1"/>
    <x v="0"/>
    <s v="GT"/>
    <m/>
    <s v="S"/>
    <s v="X"/>
    <s v="X"/>
    <n v="50739"/>
    <s v="HUNTERST 13 KV HUNTR1"/>
    <n v="20"/>
    <n v="0.85"/>
    <n v="21"/>
    <n v="20"/>
    <n v="18"/>
    <s v="N"/>
    <s v=" "/>
    <s v=" "/>
    <s v="OP"/>
    <s v="X"/>
    <n v="5"/>
    <n v="197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10"/>
    <n v="454606"/>
    <n v="20"/>
    <n v="30950"/>
    <n v="14688.400646203499"/>
    <n v="35.007013888508297"/>
    <m/>
    <m/>
    <n v="2006"/>
    <n v="5"/>
    <n v="20"/>
    <x v="68"/>
    <n v="2001"/>
    <n v="20"/>
    <n v="20"/>
    <x v="50"/>
  </r>
  <r>
    <n v="63036"/>
    <s v="Hunterstown Power, LLC"/>
    <n v="3110"/>
    <s v="Hunterstown"/>
    <x v="6"/>
    <s v="Adams"/>
    <n v="2"/>
    <x v="0"/>
    <s v="GT"/>
    <m/>
    <s v="S"/>
    <s v="X"/>
    <s v="X"/>
    <n v="50740"/>
    <s v="HUNTERST 13 KV HUNTR2"/>
    <n v="20"/>
    <n v="0.85"/>
    <n v="21.5"/>
    <n v="20"/>
    <n v="17"/>
    <s v="N"/>
    <s v=" "/>
    <s v=" "/>
    <s v="OP"/>
    <s v="X"/>
    <n v="5"/>
    <n v="197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10"/>
    <n v="454606"/>
    <n v="20"/>
    <n v="30950"/>
    <n v="14688.400646203499"/>
    <n v="35.007013888508297"/>
    <m/>
    <m/>
    <n v="2006"/>
    <n v="5"/>
    <n v="20"/>
    <x v="1"/>
    <n v="2001"/>
    <n v="20"/>
    <n v="20"/>
    <x v="1"/>
  </r>
  <r>
    <n v="63036"/>
    <s v="Hunterstown Power, LLC"/>
    <n v="3110"/>
    <s v="Hunterstown"/>
    <x v="6"/>
    <s v="Adams"/>
    <n v="3"/>
    <x v="0"/>
    <s v="GT"/>
    <m/>
    <s v="S"/>
    <s v="X"/>
    <s v="X"/>
    <n v="50741"/>
    <s v="HUNTERST 13 KV HUNTR3"/>
    <n v="20"/>
    <n v="0.85"/>
    <n v="21.5"/>
    <n v="20"/>
    <n v="18"/>
    <s v="N"/>
    <s v=" "/>
    <s v=" "/>
    <s v="OP"/>
    <s v="X"/>
    <n v="5"/>
    <n v="197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10"/>
    <n v="454606"/>
    <n v="20"/>
    <n v="30950"/>
    <n v="14688.400646203499"/>
    <n v="35.007013888508297"/>
    <m/>
    <m/>
    <n v="2006"/>
    <n v="5"/>
    <n v="20"/>
    <x v="1"/>
    <n v="2001"/>
    <n v="20"/>
    <n v="20"/>
    <x v="1"/>
  </r>
  <r>
    <n v="63037"/>
    <s v="Mountain Power, LLC"/>
    <n v="3111"/>
    <s v="Mountain"/>
    <x v="6"/>
    <s v="Cumberland"/>
    <n v="1"/>
    <x v="1"/>
    <s v="GT"/>
    <m/>
    <s v="S"/>
    <s v="X"/>
    <s v="X"/>
    <n v="50743"/>
    <s v="MOUN ME 13 KV GEN #1"/>
    <n v="27"/>
    <n v="0.85"/>
    <n v="19.5"/>
    <n v="25"/>
    <n v="18"/>
    <s v="N"/>
    <s v=" "/>
    <s v=" "/>
    <s v="OP"/>
    <s v="X"/>
    <n v="6"/>
    <n v="1972"/>
    <s v=" "/>
    <s v=" "/>
    <s v="N"/>
    <s v="IPP Non-CHP"/>
    <n v="2"/>
    <s v="X"/>
    <s v="DFO"/>
    <s v="NG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1"/>
    <n v="62430"/>
    <n v="27"/>
    <n v="3710"/>
    <n v="16827.4932614555"/>
    <n v="44.6113373000533"/>
    <m/>
    <m/>
    <n v="2017"/>
    <n v="1"/>
    <n v="27"/>
    <x v="69"/>
    <n v="2002"/>
    <n v="27"/>
    <n v="27"/>
    <x v="51"/>
  </r>
  <r>
    <n v="63037"/>
    <s v="Mountain Power, LLC"/>
    <n v="3111"/>
    <s v="Mountain"/>
    <x v="6"/>
    <s v="Cumberland"/>
    <n v="2"/>
    <x v="1"/>
    <s v="GT"/>
    <m/>
    <s v="S"/>
    <s v="X"/>
    <s v="X"/>
    <n v="50744"/>
    <s v="MOUN ME 13 KV GEN #2"/>
    <n v="27"/>
    <n v="0.85"/>
    <n v="20.6"/>
    <n v="25"/>
    <n v="18"/>
    <s v="N"/>
    <s v=" "/>
    <s v=" "/>
    <s v="OP"/>
    <s v="X"/>
    <n v="6"/>
    <n v="1972"/>
    <s v=" "/>
    <s v=" "/>
    <s v="N"/>
    <s v="IPP Non-CHP"/>
    <n v="2"/>
    <s v="X"/>
    <s v="DFO"/>
    <s v="NG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1"/>
    <n v="62430"/>
    <n v="27"/>
    <n v="3710"/>
    <n v="16827.4932614555"/>
    <n v="44.6113373000533"/>
    <m/>
    <m/>
    <n v="2017"/>
    <n v="1"/>
    <n v="27"/>
    <x v="1"/>
    <n v="2002"/>
    <n v="27"/>
    <n v="27"/>
    <x v="1"/>
  </r>
  <r>
    <n v="63038"/>
    <s v="Orrtanna Power, LLC"/>
    <n v="3112"/>
    <s v="Orrtanna"/>
    <x v="6"/>
    <s v="Adams"/>
    <n v="1"/>
    <x v="1"/>
    <s v="GT"/>
    <m/>
    <s v="S"/>
    <s v="X"/>
    <s v="X"/>
    <n v="50745"/>
    <s v="ORRTANNA 13KV ORRTAN"/>
    <n v="27"/>
    <n v="0.85"/>
    <n v="20.2"/>
    <n v="26"/>
    <n v="18"/>
    <s v="N"/>
    <s v=" "/>
    <s v=" "/>
    <s v="OP"/>
    <s v="X"/>
    <n v="5"/>
    <n v="1971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2"/>
    <n v="4127"/>
    <n v="27"/>
    <n v="35"/>
    <n v="117914.285714285"/>
    <n v="35.729200398547597"/>
    <m/>
    <m/>
    <n v="2007"/>
    <n v="2"/>
    <n v="27"/>
    <x v="70"/>
    <n v="2001"/>
    <n v="27"/>
    <n v="27"/>
    <x v="52"/>
  </r>
  <r>
    <n v="63039"/>
    <s v="Portland Power, LLC"/>
    <n v="3113"/>
    <s v="Portland (PA)"/>
    <x v="6"/>
    <s v="Northampton"/>
    <n v="3"/>
    <x v="1"/>
    <s v="GT"/>
    <m/>
    <s v="S"/>
    <s v="X"/>
    <s v="X"/>
    <n v="50750"/>
    <s v="PORTLAND 13 KV CT 3"/>
    <n v="18"/>
    <n v="0.85"/>
    <n v="16"/>
    <n v="15"/>
    <n v="13"/>
    <s v="N"/>
    <s v=" "/>
    <s v=" "/>
    <s v="OP"/>
    <s v="X"/>
    <n v="12"/>
    <n v="1967"/>
    <s v=" "/>
    <s v=" "/>
    <s v="N"/>
    <s v="IPP Non-CHP"/>
    <n v="2"/>
    <s v="X"/>
    <s v="DFO"/>
    <s v="NG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13"/>
    <n v="41273"/>
    <n v="18"/>
    <n v="2026"/>
    <n v="20371.668311944701"/>
    <n v="46.747196969296901"/>
    <m/>
    <m/>
    <n v="2014"/>
    <n v="9"/>
    <n v="18"/>
    <x v="71"/>
    <n v="1997"/>
    <n v="18"/>
    <n v="18"/>
    <x v="53"/>
  </r>
  <r>
    <n v="63039"/>
    <s v="Portland Power, LLC"/>
    <n v="3113"/>
    <s v="Portland (PA)"/>
    <x v="6"/>
    <s v="Northampton"/>
    <n v="4"/>
    <x v="1"/>
    <s v="GT"/>
    <m/>
    <s v="S"/>
    <s v="X"/>
    <s v="X"/>
    <n v="50751"/>
    <s v="PORTLAND 13 KV CT 4"/>
    <n v="20"/>
    <n v="0.85"/>
    <n v="21"/>
    <n v="20"/>
    <n v="17"/>
    <s v="N"/>
    <s v=" "/>
    <s v=" "/>
    <s v="OP"/>
    <s v="X"/>
    <n v="5"/>
    <n v="1971"/>
    <s v=" "/>
    <s v=" "/>
    <s v="N"/>
    <s v="IPP Non-CHP"/>
    <n v="2"/>
    <s v="X"/>
    <s v="DFO"/>
    <s v="NG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13"/>
    <n v="41273"/>
    <n v="20"/>
    <n v="2026"/>
    <n v="20371.668311944701"/>
    <n v="43.143035713619"/>
    <m/>
    <m/>
    <n v="2014"/>
    <n v="7"/>
    <n v="20"/>
    <x v="1"/>
    <n v="2001"/>
    <n v="20"/>
    <n v="20"/>
    <x v="1"/>
  </r>
  <r>
    <n v="63039"/>
    <s v="Portland Power, LLC"/>
    <n v="3113"/>
    <s v="Portland (PA)"/>
    <x v="6"/>
    <s v="Northampton"/>
    <n v="5"/>
    <x v="1"/>
    <s v="GT"/>
    <m/>
    <s v="S"/>
    <s v="X"/>
    <s v="X"/>
    <n v="50749"/>
    <s v="PORTLAND 13 KV CT 5"/>
    <n v="156"/>
    <n v="0.85"/>
    <n v="140.5"/>
    <n v="155"/>
    <n v="90"/>
    <s v="N"/>
    <s v=" "/>
    <s v=" "/>
    <s v="OP"/>
    <s v="X"/>
    <n v="4"/>
    <n v="1997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3"/>
    <n v="41273"/>
    <n v="156"/>
    <n v="2026"/>
    <n v="20371.668311944701"/>
    <n v="44.160956349850998"/>
    <m/>
    <m/>
    <n v="2041"/>
    <n v="6"/>
    <s v=""/>
    <x v="1"/>
    <n v="2027"/>
    <n v="156"/>
    <s v=""/>
    <x v="1"/>
  </r>
  <r>
    <n v="63040"/>
    <s v="Shawnee Power, LLC"/>
    <n v="3114"/>
    <s v="Shawnee (PA)"/>
    <x v="6"/>
    <s v="Monroe"/>
    <n v="1"/>
    <x v="1"/>
    <s v="GT"/>
    <m/>
    <s v="S"/>
    <s v="X"/>
    <s v="X"/>
    <n v="50753"/>
    <s v="SHAWNEE 13 KV SHAWNE"/>
    <n v="20"/>
    <n v="0.85"/>
    <n v="20.6"/>
    <n v="24"/>
    <n v="17"/>
    <s v="N"/>
    <s v=" "/>
    <s v=" "/>
    <s v="OP"/>
    <s v="X"/>
    <n v="6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3114"/>
    <n v="5005"/>
    <n v="20"/>
    <n v="133"/>
    <n v="37631.578947368398"/>
    <n v="29.718204363919298"/>
    <m/>
    <m/>
    <n v="2002"/>
    <n v="3"/>
    <n v="20"/>
    <x v="72"/>
    <n v="2002"/>
    <n v="20"/>
    <n v="20"/>
    <x v="54"/>
  </r>
  <r>
    <n v="63042"/>
    <s v="Tolna Power, LLC"/>
    <n v="3116"/>
    <s v="Tolna"/>
    <x v="6"/>
    <s v="York"/>
    <n v="1"/>
    <x v="1"/>
    <s v="GT"/>
    <m/>
    <s v="S"/>
    <s v="X"/>
    <s v="X"/>
    <n v="50760"/>
    <s v="TOLNA 13 KV GEN1"/>
    <n v="27"/>
    <n v="0.85"/>
    <n v="21"/>
    <n v="25"/>
    <n v="18"/>
    <s v="N"/>
    <s v=" "/>
    <s v=" "/>
    <s v="OP"/>
    <s v="X"/>
    <n v="6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6"/>
    <n v="48455"/>
    <n v="27"/>
    <n v="2856"/>
    <n v="16966.036414565799"/>
    <n v="45.513670633453302"/>
    <m/>
    <m/>
    <n v="2017"/>
    <n v="12"/>
    <n v="27"/>
    <x v="73"/>
    <n v="2002"/>
    <n v="27"/>
    <n v="27"/>
    <x v="55"/>
  </r>
  <r>
    <n v="63042"/>
    <s v="Tolna Power, LLC"/>
    <n v="3116"/>
    <s v="Tolna"/>
    <x v="6"/>
    <s v="York"/>
    <n v="2"/>
    <x v="1"/>
    <s v="GT"/>
    <m/>
    <s v="S"/>
    <s v="X"/>
    <s v="X"/>
    <n v="50761"/>
    <s v="TOLNA 13 KV GEN2"/>
    <n v="27"/>
    <n v="0.85"/>
    <n v="20.2"/>
    <n v="25"/>
    <n v="18"/>
    <s v="N"/>
    <s v=" "/>
    <s v=" "/>
    <s v="OP"/>
    <s v="X"/>
    <n v="6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16"/>
    <n v="48455"/>
    <n v="27"/>
    <n v="2856"/>
    <n v="16966.036414565799"/>
    <n v="45.513670633453302"/>
    <m/>
    <m/>
    <n v="2017"/>
    <n v="12"/>
    <n v="27"/>
    <x v="1"/>
    <n v="2002"/>
    <n v="27"/>
    <n v="27"/>
    <x v="1"/>
  </r>
  <r>
    <n v="63043"/>
    <s v="Blossburg Power, LLC"/>
    <n v="3120"/>
    <s v="Blossburg"/>
    <x v="6"/>
    <s v="Tioga"/>
    <n v="1"/>
    <x v="0"/>
    <s v="GT"/>
    <m/>
    <s v="S"/>
    <s v="X"/>
    <s v="X"/>
    <n v="50765"/>
    <s v="bLOSSBUR 13 KV UNITCT"/>
    <n v="24"/>
    <n v="0.85"/>
    <n v="20.9"/>
    <n v="19"/>
    <n v="16"/>
    <s v="N"/>
    <s v=" "/>
    <s v=" "/>
    <s v="OP"/>
    <s v="X"/>
    <n v="5"/>
    <n v="197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20"/>
    <n v="11803"/>
    <n v="24"/>
    <n v="543"/>
    <n v="21736.648250460399"/>
    <n v="36.067819443899999"/>
    <m/>
    <m/>
    <n v="2007"/>
    <n v="6"/>
    <n v="24"/>
    <x v="74"/>
    <n v="2001"/>
    <n v="24"/>
    <n v="24"/>
    <x v="56"/>
  </r>
  <r>
    <n v="63045"/>
    <s v="Warren Generation, LLC"/>
    <n v="3132"/>
    <s v="Warren"/>
    <x v="6"/>
    <s v="Warren"/>
    <n v="3"/>
    <x v="0"/>
    <s v="GT"/>
    <m/>
    <s v="S"/>
    <s v="X"/>
    <s v="X"/>
    <n v="50803"/>
    <n v="50803"/>
    <n v="53.1"/>
    <n v="0.85"/>
    <n v="62"/>
    <n v="50.1"/>
    <n v="5"/>
    <s v="N"/>
    <s v=" "/>
    <s v=" "/>
    <s v="OP"/>
    <s v="X"/>
    <n v="9"/>
    <n v="197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3132"/>
    <n v="130040"/>
    <n v="53.1"/>
    <n v="7126.9989999999998"/>
    <n v="18246.108916249301"/>
    <n v="44.3975000000666"/>
    <m/>
    <m/>
    <n v="2017"/>
    <n v="2"/>
    <n v="53.1"/>
    <x v="75"/>
    <n v="2002"/>
    <n v="53.1"/>
    <n v="53.1"/>
    <x v="57"/>
  </r>
  <r>
    <n v="22001"/>
    <s v="Sunbury Generation LP"/>
    <n v="3152"/>
    <s v="Sunbury Generation LP"/>
    <x v="6"/>
    <s v="Snyder"/>
    <s v="CTG1"/>
    <x v="1"/>
    <s v="GT"/>
    <m/>
    <s v="S"/>
    <s v="X"/>
    <s v="X"/>
    <s v="SUNBURY"/>
    <s v="SUNBURY"/>
    <n v="23.6"/>
    <n v="0.85"/>
    <n v="18"/>
    <n v="18"/>
    <n v="2"/>
    <s v="N"/>
    <s v=" "/>
    <s v=" "/>
    <s v="SB"/>
    <s v="Y"/>
    <n v="11"/>
    <n v="1971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52"/>
    <n v="4177"/>
    <n v="23.6"/>
    <n v="136"/>
    <n v="30713.2352941176"/>
    <n v="28.936210318696801"/>
    <m/>
    <m/>
    <n v="2000"/>
    <n v="10"/>
    <n v="23.6"/>
    <x v="76"/>
    <n v="2001"/>
    <n v="23.6"/>
    <n v="23.6"/>
    <x v="58"/>
  </r>
  <r>
    <n v="22001"/>
    <s v="Sunbury Generation LP"/>
    <n v="3152"/>
    <s v="Sunbury Generation LP"/>
    <x v="6"/>
    <s v="Snyder"/>
    <s v="CTG2"/>
    <x v="1"/>
    <s v="GT"/>
    <m/>
    <s v="S"/>
    <s v="X"/>
    <s v="X"/>
    <s v="SUNBURY"/>
    <s v="SUNBURY"/>
    <n v="23.6"/>
    <n v="0.85"/>
    <n v="18"/>
    <n v="18"/>
    <n v="2"/>
    <s v="N"/>
    <s v=" "/>
    <s v=" "/>
    <s v="SB"/>
    <s v="Y"/>
    <n v="11"/>
    <n v="1971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3152"/>
    <n v="4177"/>
    <n v="23.6"/>
    <n v="136"/>
    <n v="30713.2352941176"/>
    <n v="28.936210318696801"/>
    <m/>
    <m/>
    <n v="2000"/>
    <n v="10"/>
    <n v="23.6"/>
    <x v="1"/>
    <n v="2001"/>
    <n v="23.6"/>
    <n v="23.6"/>
    <x v="1"/>
  </r>
  <r>
    <n v="6035"/>
    <s v="Constellation Power, Inc"/>
    <n v="3157"/>
    <s v="Chester Generating Station"/>
    <x v="6"/>
    <s v="Chester"/>
    <n v="7"/>
    <x v="1"/>
    <s v="GT"/>
    <m/>
    <s v="S"/>
    <s v="X"/>
    <s v="X"/>
    <s v="CHESTER 13 KV   UNIT 7"/>
    <s v="CHESTER 13 KV   UNIT 7"/>
    <n v="18.600000000000001"/>
    <n v="0.85"/>
    <n v="13"/>
    <n v="18"/>
    <n v="5"/>
    <s v="N"/>
    <s v=" "/>
    <s v=" "/>
    <s v="OP"/>
    <s v="X"/>
    <n v="2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57"/>
    <n v="1681"/>
    <n v="18.600000000000001"/>
    <n v="94"/>
    <n v="17882.978723404201"/>
    <n v="44.552755771625698"/>
    <m/>
    <m/>
    <n v="2013"/>
    <n v="9"/>
    <n v="18.600000000000001"/>
    <x v="77"/>
    <n v="1999"/>
    <n v="18.600000000000001"/>
    <n v="18.600000000000001"/>
    <x v="59"/>
  </r>
  <r>
    <n v="6035"/>
    <s v="Constellation Power, Inc"/>
    <n v="3157"/>
    <s v="Chester Generating Station"/>
    <x v="6"/>
    <s v="Chester"/>
    <n v="8"/>
    <x v="1"/>
    <s v="GT"/>
    <m/>
    <s v="S"/>
    <s v="X"/>
    <s v="X"/>
    <s v="CHESTER 13 KV   UNIT 8"/>
    <s v="CHESTER 13 KV   UNIT 8"/>
    <n v="18.600000000000001"/>
    <n v="0.85"/>
    <n v="13"/>
    <n v="18"/>
    <n v="5"/>
    <s v="N"/>
    <s v=" "/>
    <s v=" "/>
    <s v="OP"/>
    <s v="X"/>
    <n v="5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57"/>
    <n v="1681"/>
    <n v="18.600000000000001"/>
    <n v="94"/>
    <n v="17882.978723404201"/>
    <n v="44.552755771625698"/>
    <m/>
    <m/>
    <n v="2013"/>
    <n v="12"/>
    <n v="18.600000000000001"/>
    <x v="1"/>
    <n v="1999"/>
    <n v="18.600000000000001"/>
    <n v="18.600000000000001"/>
    <x v="1"/>
  </r>
  <r>
    <n v="6035"/>
    <s v="Constellation Power, Inc"/>
    <n v="3157"/>
    <s v="Chester Generating Station"/>
    <x v="6"/>
    <s v="Chester"/>
    <n v="9"/>
    <x v="1"/>
    <s v="GT"/>
    <m/>
    <s v="S"/>
    <s v="X"/>
    <s v="X"/>
    <s v="CHESTER 13 KV   UNIT 9"/>
    <s v="CHESTER 13 KV   UNIT 9"/>
    <n v="18.600000000000001"/>
    <n v="0.85"/>
    <n v="13"/>
    <n v="18"/>
    <n v="5"/>
    <s v="N"/>
    <s v=" "/>
    <s v=" "/>
    <s v="OP"/>
    <s v="X"/>
    <n v="3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57"/>
    <n v="1681"/>
    <n v="18.600000000000001"/>
    <n v="94"/>
    <n v="17882.978723404201"/>
    <n v="44.552755771625698"/>
    <m/>
    <m/>
    <n v="2013"/>
    <n v="10"/>
    <n v="18.600000000000001"/>
    <x v="1"/>
    <n v="1999"/>
    <n v="18.600000000000001"/>
    <n v="18.600000000000001"/>
    <x v="1"/>
  </r>
  <r>
    <n v="6035"/>
    <s v="Constellation Power, Inc"/>
    <n v="3160"/>
    <s v="Delaware Generating Station"/>
    <x v="6"/>
    <s v="Philadelphia"/>
    <n v="10"/>
    <x v="1"/>
    <s v="GT"/>
    <m/>
    <s v="S"/>
    <s v="X"/>
    <s v="X"/>
    <s v="DELA PE 13 KV   UNIT10"/>
    <s v="DELA PE 13 KV   UNIT10"/>
    <n v="18.600000000000001"/>
    <n v="0.85"/>
    <n v="13"/>
    <n v="18"/>
    <n v="5"/>
    <s v="N"/>
    <s v=" "/>
    <s v=" "/>
    <s v="OP"/>
    <s v="X"/>
    <n v="5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0"/>
    <n v="6370"/>
    <n v="18.600000000000001"/>
    <n v="202"/>
    <n v="31534.653465346499"/>
    <n v="44.472777778556598"/>
    <m/>
    <m/>
    <n v="2013"/>
    <n v="11"/>
    <n v="18.600000000000001"/>
    <x v="78"/>
    <n v="1999"/>
    <n v="18.600000000000001"/>
    <n v="18.600000000000001"/>
    <x v="60"/>
  </r>
  <r>
    <n v="6035"/>
    <s v="Constellation Power, Inc"/>
    <n v="3160"/>
    <s v="Delaware Generating Station"/>
    <x v="6"/>
    <s v="Philadelphia"/>
    <n v="11"/>
    <x v="1"/>
    <s v="GT"/>
    <m/>
    <s v="S"/>
    <s v="X"/>
    <s v="X"/>
    <s v="DELA PE 13 KV   UNIT11"/>
    <s v="DELA PE 13 KV   UNIT11"/>
    <n v="18.600000000000001"/>
    <n v="0.85"/>
    <n v="13"/>
    <n v="18"/>
    <n v="5"/>
    <s v="N"/>
    <s v=" "/>
    <s v=" "/>
    <s v="OP"/>
    <s v="X"/>
    <n v="4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0"/>
    <n v="6370"/>
    <n v="18.600000000000001"/>
    <n v="202"/>
    <n v="31534.653465346499"/>
    <n v="44.472777778556598"/>
    <m/>
    <m/>
    <n v="2013"/>
    <n v="10"/>
    <n v="18.600000000000001"/>
    <x v="1"/>
    <n v="1999"/>
    <n v="18.600000000000001"/>
    <n v="18.600000000000001"/>
    <x v="1"/>
  </r>
  <r>
    <n v="6035"/>
    <s v="Constellation Power, Inc"/>
    <n v="3160"/>
    <s v="Delaware Generating Station"/>
    <x v="6"/>
    <s v="Philadelphia"/>
    <n v="12"/>
    <x v="1"/>
    <s v="GT"/>
    <m/>
    <s v="S"/>
    <s v="X"/>
    <s v="X"/>
    <s v="DELA PE 13 KV   UNIT12"/>
    <s v="DELA PE 13 KV   UNIT12"/>
    <n v="18.600000000000001"/>
    <n v="0.85"/>
    <n v="13"/>
    <n v="18"/>
    <n v="5"/>
    <s v="N"/>
    <s v=" "/>
    <s v=" "/>
    <s v="OP"/>
    <s v="X"/>
    <n v="5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0"/>
    <n v="6370"/>
    <n v="18.600000000000001"/>
    <n v="202"/>
    <n v="31534.653465346499"/>
    <n v="44.472777778556598"/>
    <m/>
    <m/>
    <n v="2013"/>
    <n v="11"/>
    <n v="18.600000000000001"/>
    <x v="1"/>
    <n v="1999"/>
    <n v="18.600000000000001"/>
    <n v="18.600000000000001"/>
    <x v="1"/>
  </r>
  <r>
    <n v="6035"/>
    <s v="Constellation Power, Inc"/>
    <n v="3160"/>
    <s v="Delaware Generating Station"/>
    <x v="6"/>
    <s v="Philadelphia"/>
    <n v="9"/>
    <x v="1"/>
    <s v="GT"/>
    <m/>
    <s v="S"/>
    <s v="X"/>
    <s v="X"/>
    <s v="DELA PE 13 KV UNIT09"/>
    <s v="DELA PE 13 KV UNIT09"/>
    <n v="21.2"/>
    <n v="0.85"/>
    <n v="17"/>
    <n v="20"/>
    <n v="5"/>
    <s v="N"/>
    <s v=" "/>
    <s v=" "/>
    <s v="OP"/>
    <s v="X"/>
    <n v="7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0"/>
    <n v="6370"/>
    <n v="21.2"/>
    <n v="202"/>
    <n v="31534.653465346499"/>
    <n v="30.418591269850701"/>
    <m/>
    <m/>
    <n v="2000"/>
    <n v="12"/>
    <n v="21.2"/>
    <x v="1"/>
    <n v="2000"/>
    <n v="21.2"/>
    <n v="21.2"/>
    <x v="1"/>
  </r>
  <r>
    <n v="6035"/>
    <s v="Constellation Power, Inc"/>
    <n v="3161"/>
    <s v="Eddystone Generating Station"/>
    <x v="6"/>
    <s v="Delaware"/>
    <n v="10"/>
    <x v="1"/>
    <s v="GT"/>
    <m/>
    <s v="S"/>
    <s v="X"/>
    <s v="X"/>
    <s v="EDDYSTON13 KV   UNIT10"/>
    <s v="EDDYSTON13 KV   UNIT10"/>
    <n v="18.600000000000001"/>
    <n v="0.85"/>
    <n v="13"/>
    <n v="18"/>
    <n v="5"/>
    <s v="N"/>
    <s v=" "/>
    <s v=" "/>
    <s v="OP"/>
    <s v="X"/>
    <n v="5"/>
    <n v="1967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1"/>
    <n v="15677"/>
    <n v="18.600000000000001"/>
    <n v="160"/>
    <n v="97981.25"/>
    <n v="46.579791668866598"/>
    <m/>
    <m/>
    <n v="2013"/>
    <n v="12"/>
    <n v="18.600000000000001"/>
    <x v="45"/>
    <n v="1997"/>
    <n v="18.600000000000001"/>
    <n v="18.600000000000001"/>
    <x v="30"/>
  </r>
  <r>
    <n v="6035"/>
    <s v="Constellation Power, Inc"/>
    <n v="3161"/>
    <s v="Eddystone Generating Station"/>
    <x v="6"/>
    <s v="Delaware"/>
    <n v="20"/>
    <x v="1"/>
    <s v="GT"/>
    <m/>
    <s v="S"/>
    <s v="X"/>
    <s v="X"/>
    <s v="EDDYSTON13 KV   UNIT20"/>
    <s v="EDDYSTON13 KV   UNIT20"/>
    <n v="18.600000000000001"/>
    <n v="0.85"/>
    <n v="13"/>
    <n v="18"/>
    <n v="5"/>
    <s v="N"/>
    <s v=" "/>
    <s v=" "/>
    <s v="OP"/>
    <s v="X"/>
    <n v="10"/>
    <n v="1967"/>
    <s v=" "/>
    <s v=" "/>
    <s v="N"/>
    <s v="IPP Non-CHP"/>
    <n v="2"/>
    <s v="X"/>
    <s v="DFO"/>
    <m/>
    <m/>
    <m/>
    <m/>
    <m/>
    <m/>
    <m/>
    <m/>
    <m/>
    <s v="N"/>
    <s v="N"/>
    <n v="0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1"/>
    <n v="15677"/>
    <n v="18.600000000000001"/>
    <n v="160"/>
    <n v="97981.25"/>
    <n v="46.579791668866598"/>
    <m/>
    <m/>
    <n v="2014"/>
    <n v="5"/>
    <n v="18.600000000000001"/>
    <x v="1"/>
    <n v="1997"/>
    <n v="18.600000000000001"/>
    <n v="18.600000000000001"/>
    <x v="1"/>
  </r>
  <r>
    <n v="6035"/>
    <s v="Constellation Power, Inc"/>
    <n v="3161"/>
    <s v="Eddystone Generating Station"/>
    <x v="6"/>
    <s v="Delaware"/>
    <n v="30"/>
    <x v="1"/>
    <s v="GT"/>
    <m/>
    <s v="S"/>
    <s v="X"/>
    <s v="X"/>
    <s v="EDDYSTON13 KV   UNIT30"/>
    <s v="EDDYSTON13 KV   UNIT30"/>
    <n v="21.2"/>
    <n v="0.85"/>
    <n v="17"/>
    <n v="20"/>
    <n v="5"/>
    <s v="N"/>
    <s v=" "/>
    <s v=" "/>
    <s v="OP"/>
    <s v="X"/>
    <n v="3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1"/>
    <n v="15677"/>
    <n v="21.2"/>
    <n v="160"/>
    <n v="97981.25"/>
    <n v="31.120960317131399"/>
    <m/>
    <m/>
    <n v="2001"/>
    <n v="4"/>
    <n v="21.2"/>
    <x v="1"/>
    <n v="2000"/>
    <n v="21.2"/>
    <n v="21.2"/>
    <x v="1"/>
  </r>
  <r>
    <n v="6035"/>
    <s v="Constellation Power, Inc"/>
    <n v="3161"/>
    <s v="Eddystone Generating Station"/>
    <x v="6"/>
    <s v="Delaware"/>
    <n v="40"/>
    <x v="1"/>
    <s v="GT"/>
    <m/>
    <s v="S"/>
    <s v="X"/>
    <s v="X"/>
    <s v="EDDYSTON13 KV   UNIT40"/>
    <s v="EDDYSTON13 KV   UNIT40"/>
    <n v="21.2"/>
    <n v="0.85"/>
    <n v="17"/>
    <n v="20"/>
    <n v="5"/>
    <s v="N"/>
    <s v=" "/>
    <s v=" "/>
    <s v="OP"/>
    <s v="X"/>
    <n v="6"/>
    <n v="1970"/>
    <s v=" "/>
    <s v=" "/>
    <s v="N"/>
    <s v="IPP Non-CHP"/>
    <n v="2"/>
    <s v="X"/>
    <s v="DFO"/>
    <m/>
    <m/>
    <m/>
    <m/>
    <m/>
    <m/>
    <m/>
    <m/>
    <m/>
    <s v="N"/>
    <s v="N"/>
    <n v="0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1"/>
    <n v="15677"/>
    <n v="21.2"/>
    <n v="160"/>
    <n v="97981.25"/>
    <n v="31.120960317131399"/>
    <m/>
    <m/>
    <n v="2001"/>
    <n v="7"/>
    <n v="21.2"/>
    <x v="1"/>
    <n v="2000"/>
    <n v="21.2"/>
    <n v="21.2"/>
    <x v="1"/>
  </r>
  <r>
    <n v="6035"/>
    <s v="Constellation Power, Inc"/>
    <n v="3162"/>
    <s v="Falls"/>
    <x v="6"/>
    <s v="Bucks"/>
    <n v="1"/>
    <x v="1"/>
    <s v="GT"/>
    <m/>
    <s v="S"/>
    <s v="X"/>
    <s v="X"/>
    <s v="FALLS   13 KV   UNIT01"/>
    <s v="FALLS   13 KV   UNIT01"/>
    <n v="21.2"/>
    <n v="0.85"/>
    <n v="17"/>
    <n v="20"/>
    <n v="5"/>
    <s v="N"/>
    <s v=" "/>
    <s v=" "/>
    <s v="OP"/>
    <s v="X"/>
    <n v="5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2"/>
    <n v="3689"/>
    <n v="21.2"/>
    <n v="187"/>
    <n v="19727.272727272699"/>
    <n v="44.571535713269"/>
    <m/>
    <m/>
    <n v="2014"/>
    <n v="12"/>
    <n v="21.2"/>
    <x v="79"/>
    <n v="2000"/>
    <n v="21.2"/>
    <n v="21.2"/>
    <x v="61"/>
  </r>
  <r>
    <n v="6035"/>
    <s v="Constellation Power, Inc"/>
    <n v="3162"/>
    <s v="Falls"/>
    <x v="6"/>
    <s v="Bucks"/>
    <n v="2"/>
    <x v="1"/>
    <s v="GT"/>
    <m/>
    <s v="S"/>
    <s v="X"/>
    <s v="X"/>
    <s v="FALLS   13 KV   UNIT02"/>
    <s v="FALLS   13 KV   UNIT02"/>
    <n v="21.2"/>
    <n v="0.85"/>
    <n v="17"/>
    <n v="20"/>
    <n v="5"/>
    <s v="N"/>
    <s v=" "/>
    <s v=" "/>
    <s v="OP"/>
    <s v="X"/>
    <n v="5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2"/>
    <n v="3689"/>
    <n v="21.2"/>
    <n v="187"/>
    <n v="19727.272727272699"/>
    <n v="44.571535713269"/>
    <m/>
    <m/>
    <n v="2014"/>
    <n v="12"/>
    <n v="21.2"/>
    <x v="1"/>
    <n v="2000"/>
    <n v="21.2"/>
    <n v="21.2"/>
    <x v="1"/>
  </r>
  <r>
    <n v="6035"/>
    <s v="Constellation Power, Inc"/>
    <n v="3162"/>
    <s v="Falls"/>
    <x v="6"/>
    <s v="Bucks"/>
    <n v="3"/>
    <x v="1"/>
    <s v="GT"/>
    <m/>
    <s v="S"/>
    <s v="X"/>
    <s v="X"/>
    <s v="FALLS   13 KV   UNIT03"/>
    <s v="FALLS   13 KV   UNIT03"/>
    <n v="21.2"/>
    <n v="0.85"/>
    <n v="17"/>
    <n v="20"/>
    <n v="5"/>
    <s v="N"/>
    <s v=" "/>
    <s v=" "/>
    <s v="OP"/>
    <s v="X"/>
    <n v="6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2"/>
    <n v="3689"/>
    <n v="21.2"/>
    <n v="187"/>
    <n v="19727.272727272699"/>
    <n v="44.571535713269"/>
    <m/>
    <m/>
    <n v="2015"/>
    <n v="1"/>
    <n v="21.2"/>
    <x v="1"/>
    <n v="2000"/>
    <n v="21.2"/>
    <n v="21.2"/>
    <x v="1"/>
  </r>
  <r>
    <n v="6035"/>
    <s v="Constellation Power, Inc"/>
    <n v="3163"/>
    <s v="Moser Generating Station"/>
    <x v="6"/>
    <s v="Montgomery"/>
    <n v="1"/>
    <x v="1"/>
    <s v="GT"/>
    <m/>
    <s v="S"/>
    <s v="X"/>
    <s v="X"/>
    <s v="MOSER   13 KV   UNIT1"/>
    <s v="MOSER   13 KV   UNIT1"/>
    <n v="21.2"/>
    <n v="0.85"/>
    <n v="17"/>
    <n v="20"/>
    <n v="5"/>
    <s v="N"/>
    <s v=" "/>
    <s v=" "/>
    <s v="OP"/>
    <s v="X"/>
    <n v="6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3"/>
    <n v="39515"/>
    <n v="21.2"/>
    <n v="2683"/>
    <n v="14727.916511367799"/>
    <n v="32.855347221008302"/>
    <m/>
    <m/>
    <n v="2003"/>
    <n v="4"/>
    <n v="21.2"/>
    <x v="80"/>
    <n v="2000"/>
    <n v="21.2"/>
    <n v="21.2"/>
    <x v="62"/>
  </r>
  <r>
    <n v="6035"/>
    <s v="Constellation Power, Inc"/>
    <n v="3163"/>
    <s v="Moser Generating Station"/>
    <x v="6"/>
    <s v="Montgomery"/>
    <n v="2"/>
    <x v="1"/>
    <s v="GT"/>
    <m/>
    <s v="S"/>
    <s v="X"/>
    <s v="X"/>
    <s v="MOSER   13 KV   UNIT2"/>
    <s v="MOSER   13 KV   UNIT2"/>
    <n v="21.2"/>
    <n v="0.85"/>
    <n v="17"/>
    <n v="20"/>
    <n v="5"/>
    <s v="N"/>
    <s v=" "/>
    <s v=" "/>
    <s v="OP"/>
    <s v="X"/>
    <n v="5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3"/>
    <n v="39515"/>
    <n v="21.2"/>
    <n v="2683"/>
    <n v="14727.916511367799"/>
    <n v="32.855347221008302"/>
    <m/>
    <m/>
    <n v="2003"/>
    <n v="3"/>
    <n v="21.2"/>
    <x v="1"/>
    <n v="2000"/>
    <n v="21.2"/>
    <n v="21.2"/>
    <x v="1"/>
  </r>
  <r>
    <n v="6035"/>
    <s v="Constellation Power, Inc"/>
    <n v="3163"/>
    <s v="Moser Generating Station"/>
    <x v="6"/>
    <s v="Montgomery"/>
    <n v="3"/>
    <x v="1"/>
    <s v="GT"/>
    <m/>
    <s v="S"/>
    <s v="X"/>
    <s v="X"/>
    <s v="MOSER   13 KV   UNIT3"/>
    <s v="MOSER   13 KV   UNIT3"/>
    <n v="21.2"/>
    <n v="0.85"/>
    <n v="17"/>
    <n v="20"/>
    <n v="5"/>
    <s v="N"/>
    <s v=" "/>
    <s v=" "/>
    <s v="OP"/>
    <s v="X"/>
    <n v="6"/>
    <n v="1970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3"/>
    <n v="39515"/>
    <n v="21.2"/>
    <n v="2683"/>
    <n v="14727.916511367799"/>
    <n v="32.855347221008302"/>
    <m/>
    <m/>
    <n v="2003"/>
    <n v="4"/>
    <n v="21.2"/>
    <x v="1"/>
    <n v="2000"/>
    <n v="21.2"/>
    <n v="21.2"/>
    <x v="1"/>
  </r>
  <r>
    <n v="6035"/>
    <s v="Constellation Power, Inc"/>
    <n v="3168"/>
    <s v="Richmond Generating Station"/>
    <x v="6"/>
    <s v="Philadelphia"/>
    <n v="91"/>
    <x v="1"/>
    <s v="GT"/>
    <m/>
    <s v="S"/>
    <s v="X"/>
    <s v="X"/>
    <s v="RICH PE 13 KV   UNIT91"/>
    <s v="RICH PE 13 KV   UNIT91"/>
    <n v="65.8"/>
    <n v="0.9"/>
    <n v="49"/>
    <n v="66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8"/>
    <n v="9441"/>
    <n v="65.8"/>
    <n v="678"/>
    <n v="13924.7787610619"/>
    <n v="42.004166663600003"/>
    <m/>
    <m/>
    <n v="2015"/>
    <n v="6"/>
    <n v="65.8"/>
    <x v="81"/>
    <n v="2003"/>
    <n v="65.8"/>
    <n v="65.8"/>
    <x v="63"/>
  </r>
  <r>
    <n v="6035"/>
    <s v="Constellation Power, Inc"/>
    <n v="3168"/>
    <s v="Richmond Generating Station"/>
    <x v="6"/>
    <s v="Philadelphia"/>
    <n v="92"/>
    <x v="1"/>
    <s v="GT"/>
    <m/>
    <s v="S"/>
    <s v="X"/>
    <s v="X"/>
    <s v="RICH PE 13 KV   UNIT92"/>
    <s v="RICH PE 13 KV   UNIT92"/>
    <n v="65.8"/>
    <n v="0.9"/>
    <n v="49"/>
    <n v="66"/>
    <n v="20"/>
    <s v="N"/>
    <s v=" "/>
    <s v=" "/>
    <s v="OP"/>
    <s v="X"/>
    <n v="6"/>
    <n v="1973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8"/>
    <n v="9441"/>
    <n v="65.8"/>
    <n v="678"/>
    <n v="13924.7787610619"/>
    <n v="42.004166663600003"/>
    <m/>
    <m/>
    <n v="2015"/>
    <n v="6"/>
    <n v="65.8"/>
    <x v="1"/>
    <n v="2003"/>
    <n v="65.8"/>
    <n v="65.8"/>
    <x v="1"/>
  </r>
  <r>
    <n v="6035"/>
    <s v="Constellation Power, Inc"/>
    <n v="3169"/>
    <s v="Schuylkill Generating Station"/>
    <x v="6"/>
    <s v="Philadelphia"/>
    <n v="10"/>
    <x v="1"/>
    <s v="GT"/>
    <m/>
    <s v="S"/>
    <s v="X"/>
    <s v="X"/>
    <s v="SCHUYLKI13 KV   UNIT10"/>
    <s v="SCHUYLKI13 KV   UNIT10"/>
    <n v="18.600000000000001"/>
    <n v="0.85"/>
    <n v="13"/>
    <n v="18"/>
    <n v="5"/>
    <s v="N"/>
    <s v=" "/>
    <s v=" "/>
    <s v="OP"/>
    <s v="X"/>
    <n v="5"/>
    <n v="1969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9"/>
    <n v="2867"/>
    <n v="18.600000000000001"/>
    <n v="183"/>
    <n v="15666.666666666601"/>
    <n v="46.858333332800001"/>
    <m/>
    <m/>
    <n v="2016"/>
    <n v="3"/>
    <n v="18.600000000000001"/>
    <x v="82"/>
    <n v="1999"/>
    <n v="18.600000000000001"/>
    <n v="18.600000000000001"/>
    <x v="64"/>
  </r>
  <r>
    <n v="6035"/>
    <s v="Constellation Power, Inc"/>
    <n v="3169"/>
    <s v="Schuylkill Generating Station"/>
    <x v="6"/>
    <s v="Philadelphia"/>
    <n v="11"/>
    <x v="1"/>
    <s v="GT"/>
    <m/>
    <s v="S"/>
    <s v="X"/>
    <s v="X"/>
    <s v="SCHUYLKI13 KV   UNIT11"/>
    <s v="SCHUYLKI13 KV   UNIT11"/>
    <n v="21.2"/>
    <n v="0.85"/>
    <n v="17"/>
    <n v="20"/>
    <n v="5"/>
    <s v="N"/>
    <s v=" "/>
    <s v=" "/>
    <s v="OP"/>
    <s v="X"/>
    <n v="6"/>
    <n v="1971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69"/>
    <n v="2867"/>
    <n v="21.2"/>
    <n v="183"/>
    <n v="15666.666666666601"/>
    <n v="36.178693179965599"/>
    <m/>
    <m/>
    <n v="2007"/>
    <n v="8"/>
    <n v="21.2"/>
    <x v="1"/>
    <n v="2001"/>
    <n v="21.2"/>
    <n v="21.2"/>
    <x v="1"/>
  </r>
  <r>
    <n v="6035"/>
    <s v="Constellation Power, Inc"/>
    <n v="3170"/>
    <s v="Southwark"/>
    <x v="6"/>
    <s v="Philadelphia"/>
    <n v="3"/>
    <x v="1"/>
    <s v="GT"/>
    <m/>
    <s v="S"/>
    <s v="X"/>
    <s v="X"/>
    <s v="SWARK   13 KV   UNIT3"/>
    <s v="SWARK   13 KV   UNIT3"/>
    <n v="18.600000000000001"/>
    <n v="0.85"/>
    <n v="13"/>
    <n v="18"/>
    <n v="5"/>
    <s v="N"/>
    <s v=" "/>
    <s v=" "/>
    <s v="OP"/>
    <s v="X"/>
    <n v="6"/>
    <n v="1967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3170"/>
    <n v="5408"/>
    <n v="18.600000000000001"/>
    <n v="168"/>
    <n v="32190.4761904761"/>
    <n v="44.472777778556598"/>
    <m/>
    <m/>
    <n v="2011"/>
    <n v="12"/>
    <n v="18.600000000000001"/>
    <x v="83"/>
    <n v="1997"/>
    <n v="18.600000000000001"/>
    <n v="18.600000000000001"/>
    <x v="65"/>
  </r>
  <r>
    <n v="6035"/>
    <s v="Constellation Power, Inc"/>
    <n v="3170"/>
    <s v="Southwark"/>
    <x v="6"/>
    <s v="Philadelphia"/>
    <n v="4"/>
    <x v="1"/>
    <s v="GT"/>
    <m/>
    <s v="S"/>
    <s v="X"/>
    <s v="X"/>
    <s v="SWARK   13 KV   UNIT4"/>
    <s v="SWARK   13 KV   UNIT4"/>
    <n v="18.600000000000001"/>
    <n v="0.85"/>
    <n v="13"/>
    <n v="18"/>
    <n v="5"/>
    <s v="N"/>
    <s v=" "/>
    <s v=" "/>
    <s v="OP"/>
    <s v="X"/>
    <n v="10"/>
    <n v="1967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3170"/>
    <n v="5408"/>
    <n v="18.600000000000001"/>
    <n v="168"/>
    <n v="32190.4761904761"/>
    <n v="44.472777778556598"/>
    <m/>
    <m/>
    <n v="2012"/>
    <n v="4"/>
    <n v="18.600000000000001"/>
    <x v="1"/>
    <n v="1997"/>
    <n v="18.600000000000001"/>
    <n v="18.600000000000001"/>
    <x v="1"/>
  </r>
  <r>
    <n v="6035"/>
    <s v="Constellation Power, Inc"/>
    <n v="3170"/>
    <s v="Southwark"/>
    <x v="6"/>
    <s v="Philadelphia"/>
    <n v="5"/>
    <x v="1"/>
    <s v="GT"/>
    <m/>
    <s v="S"/>
    <s v="X"/>
    <s v="X"/>
    <s v="SWARK   13 KV   UNIT5"/>
    <s v="SWARK   13 KV   UNIT5"/>
    <n v="18.600000000000001"/>
    <n v="0.85"/>
    <n v="13"/>
    <n v="18"/>
    <n v="5"/>
    <s v="N"/>
    <s v=" "/>
    <s v=" "/>
    <s v="OP"/>
    <s v="X"/>
    <n v="7"/>
    <n v="1967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3170"/>
    <n v="5408"/>
    <n v="18.600000000000001"/>
    <n v="168"/>
    <n v="32190.4761904761"/>
    <n v="44.472777778556598"/>
    <m/>
    <m/>
    <n v="2012"/>
    <n v="1"/>
    <n v="18.600000000000001"/>
    <x v="1"/>
    <n v="1997"/>
    <n v="18.600000000000001"/>
    <n v="18.600000000000001"/>
    <x v="1"/>
  </r>
  <r>
    <n v="6035"/>
    <s v="Constellation Power, Inc"/>
    <n v="3170"/>
    <s v="Southwark"/>
    <x v="6"/>
    <s v="Philadelphia"/>
    <n v="6"/>
    <x v="1"/>
    <s v="GT"/>
    <m/>
    <s v="S"/>
    <s v="X"/>
    <s v="X"/>
    <s v="SWARK   13 KV   UNIT6"/>
    <s v="SWARK   13 KV   UNIT6"/>
    <n v="18.600000000000001"/>
    <n v="0.85"/>
    <n v="13"/>
    <n v="18"/>
    <n v="5"/>
    <s v="N"/>
    <s v=" "/>
    <s v=" "/>
    <s v="OP"/>
    <s v="X"/>
    <n v="11"/>
    <n v="1968"/>
    <s v=" "/>
    <s v=" "/>
    <s v="N"/>
    <s v="IPP Non-CHP"/>
    <n v="2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170"/>
    <n v="5408"/>
    <n v="18.600000000000001"/>
    <n v="168"/>
    <n v="32190.4761904761"/>
    <n v="44.472777778556598"/>
    <m/>
    <m/>
    <n v="2013"/>
    <n v="5"/>
    <n v="18.600000000000001"/>
    <x v="1"/>
    <n v="1998"/>
    <n v="18.600000000000001"/>
    <n v="18.600000000000001"/>
    <x v="1"/>
  </r>
  <r>
    <n v="56609"/>
    <s v="Calpine Mid-Atlantic Generation LLC"/>
    <n v="3785"/>
    <s v="Tasley"/>
    <x v="7"/>
    <s v="Accomack"/>
    <s v="TAS"/>
    <x v="1"/>
    <s v="GT"/>
    <m/>
    <s v="S"/>
    <s v="X"/>
    <s v="X"/>
    <n v="50924"/>
    <n v="50924"/>
    <n v="27"/>
    <n v="0.8"/>
    <n v="29.9"/>
    <n v="40.299999999999997"/>
    <n v="26.9"/>
    <s v="N"/>
    <s v=" "/>
    <s v=" "/>
    <s v="SB"/>
    <s v="Y"/>
    <n v="6"/>
    <n v="1972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m/>
    <n v="3785"/>
    <n v="5433"/>
    <n v="27"/>
    <n v="291"/>
    <n v="18670.103092783502"/>
    <n v="45.260892857336898"/>
    <m/>
    <m/>
    <n v="2017"/>
    <n v="9"/>
    <n v="27"/>
    <x v="84"/>
    <n v="2002"/>
    <n v="27"/>
    <n v="27"/>
    <x v="66"/>
  </r>
  <r>
    <n v="19876"/>
    <s v="Virginia Electric &amp; Power Co"/>
    <n v="3799"/>
    <s v="Low Moor"/>
    <x v="7"/>
    <s v="Alleghany"/>
    <s v="GT1"/>
    <x v="1"/>
    <s v="GT"/>
    <m/>
    <s v="S"/>
    <s v="X"/>
    <s v="X"/>
    <m/>
    <m/>
    <n v="20.7"/>
    <n v="0.85"/>
    <n v="12"/>
    <n v="17"/>
    <n v="3"/>
    <s v="N"/>
    <s v=" "/>
    <s v=" "/>
    <s v="OP"/>
    <s v="X"/>
    <n v="7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799"/>
    <n v="17384"/>
    <n v="20.7"/>
    <n v="996"/>
    <n v="17453.815261044099"/>
    <n v="45.407819441569998"/>
    <m/>
    <m/>
    <n v="2016"/>
    <n v="12"/>
    <n v="20.7"/>
    <x v="85"/>
    <n v="2001"/>
    <n v="20.7"/>
    <n v="20.7"/>
    <x v="67"/>
  </r>
  <r>
    <n v="19876"/>
    <s v="Virginia Electric &amp; Power Co"/>
    <n v="3799"/>
    <s v="Low Moor"/>
    <x v="7"/>
    <s v="Alleghany"/>
    <s v="GT2"/>
    <x v="1"/>
    <s v="GT"/>
    <m/>
    <s v="S"/>
    <s v="X"/>
    <s v="X"/>
    <m/>
    <m/>
    <n v="20.7"/>
    <n v="0.85"/>
    <n v="12"/>
    <n v="16"/>
    <n v="3"/>
    <s v="N"/>
    <s v=" "/>
    <s v=" "/>
    <s v="OP"/>
    <s v="X"/>
    <n v="7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799"/>
    <n v="17384"/>
    <n v="20.7"/>
    <n v="996"/>
    <n v="17453.815261044099"/>
    <n v="45.407819441569998"/>
    <m/>
    <m/>
    <n v="2016"/>
    <n v="12"/>
    <n v="20.7"/>
    <x v="1"/>
    <n v="2001"/>
    <n v="20.7"/>
    <n v="20.7"/>
    <x v="1"/>
  </r>
  <r>
    <n v="19876"/>
    <s v="Virginia Electric &amp; Power Co"/>
    <n v="3799"/>
    <s v="Low Moor"/>
    <x v="7"/>
    <s v="Alleghany"/>
    <s v="GT3"/>
    <x v="1"/>
    <s v="GT"/>
    <m/>
    <s v="S"/>
    <s v="X"/>
    <s v="X"/>
    <m/>
    <m/>
    <n v="20.7"/>
    <n v="0.85"/>
    <n v="12"/>
    <n v="15"/>
    <n v="3"/>
    <s v="N"/>
    <s v=" "/>
    <s v=" "/>
    <s v="OP"/>
    <s v="X"/>
    <n v="8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799"/>
    <n v="17384"/>
    <n v="20.7"/>
    <n v="996"/>
    <n v="17453.815261044099"/>
    <n v="45.407819441569998"/>
    <m/>
    <m/>
    <n v="2017"/>
    <n v="1"/>
    <n v="20.7"/>
    <x v="1"/>
    <n v="2001"/>
    <n v="20.7"/>
    <n v="20.7"/>
    <x v="1"/>
  </r>
  <r>
    <n v="19876"/>
    <s v="Virginia Electric &amp; Power Co"/>
    <n v="3799"/>
    <s v="Low Moor"/>
    <x v="7"/>
    <s v="Alleghany"/>
    <s v="GT4"/>
    <x v="1"/>
    <s v="GT"/>
    <m/>
    <s v="S"/>
    <s v="X"/>
    <s v="X"/>
    <m/>
    <m/>
    <n v="20.7"/>
    <n v="0.85"/>
    <n v="12"/>
    <n v="17"/>
    <n v="3"/>
    <s v="N"/>
    <s v=" "/>
    <s v=" "/>
    <s v="OP"/>
    <s v="X"/>
    <n v="8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799"/>
    <n v="17384"/>
    <n v="20.7"/>
    <n v="996"/>
    <n v="17453.815261044099"/>
    <n v="45.407819441569998"/>
    <m/>
    <m/>
    <n v="2017"/>
    <n v="1"/>
    <n v="20.7"/>
    <x v="1"/>
    <n v="2001"/>
    <n v="20.7"/>
    <n v="20.7"/>
    <x v="1"/>
  </r>
  <r>
    <n v="19876"/>
    <s v="Virginia Electric &amp; Power Co"/>
    <n v="3800"/>
    <s v="Northern Neck"/>
    <x v="7"/>
    <s v="Richmond"/>
    <s v="GT1"/>
    <x v="1"/>
    <s v="GT"/>
    <m/>
    <s v="S"/>
    <s v="X"/>
    <s v="X"/>
    <m/>
    <m/>
    <n v="20.7"/>
    <n v="0.85"/>
    <n v="12"/>
    <n v="18"/>
    <n v="3"/>
    <s v="N"/>
    <s v=" "/>
    <s v=" "/>
    <s v="OP"/>
    <s v="X"/>
    <n v="7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0"/>
    <n v="107595"/>
    <n v="20.7"/>
    <n v="6142"/>
    <n v="17517.909475740798"/>
    <n v="45.407819441569998"/>
    <m/>
    <m/>
    <n v="2016"/>
    <n v="12"/>
    <n v="20.7"/>
    <x v="86"/>
    <n v="2001"/>
    <n v="20.7"/>
    <n v="20.7"/>
    <x v="68"/>
  </r>
  <r>
    <n v="19876"/>
    <s v="Virginia Electric &amp; Power Co"/>
    <n v="3800"/>
    <s v="Northern Neck"/>
    <x v="7"/>
    <s v="Richmond"/>
    <s v="GT2"/>
    <x v="1"/>
    <s v="GT"/>
    <m/>
    <s v="S"/>
    <s v="X"/>
    <s v="X"/>
    <m/>
    <m/>
    <n v="20.7"/>
    <n v="0.85"/>
    <n v="11"/>
    <n v="17"/>
    <n v="3"/>
    <s v="N"/>
    <s v=" "/>
    <s v=" "/>
    <s v="OP"/>
    <s v="X"/>
    <n v="8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0"/>
    <n v="107595"/>
    <n v="20.7"/>
    <n v="6142"/>
    <n v="17517.909475740798"/>
    <n v="45.407819441569998"/>
    <m/>
    <m/>
    <n v="2017"/>
    <n v="1"/>
    <n v="20.7"/>
    <x v="1"/>
    <n v="2001"/>
    <n v="20.7"/>
    <n v="20.7"/>
    <x v="1"/>
  </r>
  <r>
    <n v="19876"/>
    <s v="Virginia Electric &amp; Power Co"/>
    <n v="3800"/>
    <s v="Northern Neck"/>
    <x v="7"/>
    <s v="Richmond"/>
    <s v="GT3"/>
    <x v="1"/>
    <s v="GT"/>
    <m/>
    <s v="S"/>
    <s v="X"/>
    <s v="X"/>
    <m/>
    <m/>
    <n v="20.7"/>
    <n v="0.85"/>
    <n v="12"/>
    <n v="17"/>
    <n v="3"/>
    <s v="N"/>
    <s v=" "/>
    <s v=" "/>
    <s v="OP"/>
    <s v="X"/>
    <n v="7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0"/>
    <n v="107595"/>
    <n v="20.7"/>
    <n v="6142"/>
    <n v="17517.909475740798"/>
    <n v="45.407819441569998"/>
    <m/>
    <m/>
    <n v="2016"/>
    <n v="12"/>
    <n v="20.7"/>
    <x v="1"/>
    <n v="2001"/>
    <n v="20.7"/>
    <n v="20.7"/>
    <x v="1"/>
  </r>
  <r>
    <n v="19876"/>
    <s v="Virginia Electric &amp; Power Co"/>
    <n v="3800"/>
    <s v="Northern Neck"/>
    <x v="7"/>
    <s v="Richmond"/>
    <s v="GT4"/>
    <x v="1"/>
    <s v="GT"/>
    <m/>
    <s v="S"/>
    <s v="X"/>
    <s v="X"/>
    <m/>
    <m/>
    <n v="20.7"/>
    <n v="0.85"/>
    <n v="12"/>
    <n v="18"/>
    <n v="3"/>
    <s v="N"/>
    <s v=" "/>
    <s v=" "/>
    <s v="OP"/>
    <s v="X"/>
    <n v="8"/>
    <n v="1971"/>
    <s v=" "/>
    <s v=" "/>
    <s v="N"/>
    <s v="Electric Utility"/>
    <n v="1"/>
    <s v="X"/>
    <s v="DFO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0"/>
    <n v="107595"/>
    <n v="20.7"/>
    <n v="6142"/>
    <n v="17517.909475740798"/>
    <n v="45.407819441569998"/>
    <m/>
    <m/>
    <n v="2017"/>
    <n v="1"/>
    <n v="20.7"/>
    <x v="1"/>
    <n v="2001"/>
    <n v="20.7"/>
    <n v="20.7"/>
    <x v="1"/>
  </r>
  <r>
    <n v="19876"/>
    <s v="Virginia Electric &amp; Power Co"/>
    <n v="3803"/>
    <s v="Chesapeake"/>
    <x v="7"/>
    <s v="Chesapeake"/>
    <n v="6"/>
    <x v="1"/>
    <s v="GT"/>
    <m/>
    <s v="S"/>
    <s v="X"/>
    <s v="X"/>
    <m/>
    <m/>
    <n v="16.3"/>
    <n v="0.85"/>
    <n v="12"/>
    <n v="16"/>
    <n v="3"/>
    <s v="N"/>
    <s v=" "/>
    <s v=" "/>
    <s v="OP"/>
    <s v="X"/>
    <n v="7"/>
    <n v="1969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3"/>
    <n v="2224"/>
    <n v="16.3"/>
    <n v="116"/>
    <n v="19172.413793103398"/>
    <n v="49.473437501174899"/>
    <m/>
    <m/>
    <n v="2019"/>
    <n v="1"/>
    <n v="16.3"/>
    <x v="87"/>
    <n v="1999"/>
    <n v="16.3"/>
    <n v="16.3"/>
    <x v="69"/>
  </r>
  <r>
    <n v="19876"/>
    <s v="Virginia Electric &amp; Power Co"/>
    <n v="3803"/>
    <s v="Chesapeake"/>
    <x v="7"/>
    <s v="Chesapeake"/>
    <s v="GT1"/>
    <x v="1"/>
    <s v="GT"/>
    <m/>
    <s v="S"/>
    <s v="X"/>
    <s v="X"/>
    <m/>
    <m/>
    <n v="18.5"/>
    <n v="0.85"/>
    <n v="15"/>
    <n v="20"/>
    <n v="3"/>
    <s v="N"/>
    <s v=" "/>
    <s v=" "/>
    <s v="OP"/>
    <s v="X"/>
    <n v="12"/>
    <n v="1967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3"/>
    <n v="2224"/>
    <n v="18.5"/>
    <n v="116"/>
    <n v="19172.413793103398"/>
    <n v="50.284850741010402"/>
    <m/>
    <m/>
    <n v="2018"/>
    <n v="3"/>
    <n v="18.5"/>
    <x v="1"/>
    <n v="1997"/>
    <n v="18.5"/>
    <n v="18.5"/>
    <x v="1"/>
  </r>
  <r>
    <n v="19876"/>
    <s v="Virginia Electric &amp; Power Co"/>
    <n v="3803"/>
    <s v="Chesapeake"/>
    <x v="7"/>
    <s v="Chesapeake"/>
    <s v="GT4"/>
    <x v="1"/>
    <s v="GT"/>
    <m/>
    <s v="S"/>
    <s v="X"/>
    <s v="X"/>
    <m/>
    <m/>
    <n v="16.3"/>
    <n v="0.85"/>
    <n v="12"/>
    <n v="16"/>
    <n v="3"/>
    <s v="N"/>
    <s v=" "/>
    <s v=" "/>
    <s v="OP"/>
    <s v="X"/>
    <n v="5"/>
    <n v="1969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3803"/>
    <n v="2224"/>
    <n v="16.3"/>
    <n v="116"/>
    <n v="19172.413793103398"/>
    <n v="49.473437501174899"/>
    <m/>
    <m/>
    <n v="2018"/>
    <n v="11"/>
    <n v="16.3"/>
    <x v="1"/>
    <n v="1999"/>
    <n v="16.3"/>
    <n v="16.3"/>
    <x v="1"/>
  </r>
  <r>
    <n v="56606"/>
    <s v="Calpine New Jersey Generation LLC"/>
    <n v="5083"/>
    <s v="Cumberland (NJ)"/>
    <x v="4"/>
    <s v="Cumberland"/>
    <s v="CUMB"/>
    <x v="0"/>
    <s v="GT"/>
    <m/>
    <s v="S"/>
    <s v="X"/>
    <s v="X"/>
    <m/>
    <m/>
    <n v="99.4"/>
    <n v="0.9"/>
    <n v="86.9"/>
    <n v="104.1"/>
    <n v="78.2"/>
    <s v="N"/>
    <s v=" "/>
    <s v=" "/>
    <s v="OP"/>
    <s v="X"/>
    <n v="5"/>
    <n v="1990"/>
    <s v=" "/>
    <s v=" "/>
    <s v="N"/>
    <s v="IPP Non-CHP"/>
    <n v="2"/>
    <s v="X"/>
    <s v="NG"/>
    <s v="KER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083"/>
    <n v="624502"/>
    <n v="99.4"/>
    <n v="60253.002999999997"/>
    <n v="10364.6618244073"/>
    <n v="23.815000001996601"/>
    <m/>
    <m/>
    <n v="2014"/>
    <n v="3"/>
    <n v="99.4"/>
    <x v="88"/>
    <n v="2020"/>
    <n v="99.4"/>
    <n v="99.4"/>
    <x v="70"/>
  </r>
  <r>
    <n v="56606"/>
    <s v="Calpine New Jersey Generation LLC"/>
    <n v="5083"/>
    <s v="Cumberland (NJ)"/>
    <x v="4"/>
    <s v="Cumberland"/>
    <s v="CUMB2"/>
    <x v="0"/>
    <s v="GT"/>
    <m/>
    <s v="S"/>
    <s v="X"/>
    <s v="X"/>
    <m/>
    <m/>
    <n v="131.80000000000001"/>
    <n v="0.9"/>
    <n v="96.5"/>
    <n v="102"/>
    <n v="90"/>
    <s v="N"/>
    <s v=" "/>
    <s v=" "/>
    <s v="OP"/>
    <s v="X"/>
    <n v="6"/>
    <n v="2009"/>
    <s v=" "/>
    <s v=" "/>
    <s v="N"/>
    <s v="IPP Non-CHP"/>
    <n v="2"/>
    <s v="X"/>
    <s v="NG"/>
    <s v="KER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083"/>
    <n v="624502"/>
    <n v="131.80000000000001"/>
    <n v="60253.002999999997"/>
    <n v="10364.6618244073"/>
    <n v="21.007986110815001"/>
    <m/>
    <m/>
    <n v="2030"/>
    <n v="6"/>
    <n v="131.80000000000001"/>
    <x v="1"/>
    <n v="2039"/>
    <n v="131.80000000000001"/>
    <s v=""/>
    <x v="1"/>
  </r>
  <r>
    <n v="19876"/>
    <s v="Virginia Electric &amp; Power Co"/>
    <n v="7032"/>
    <s v="Gravel Neck"/>
    <x v="7"/>
    <s v="Surry"/>
    <n v="1"/>
    <x v="1"/>
    <s v="GT"/>
    <m/>
    <s v="S"/>
    <s v="X"/>
    <s v="X"/>
    <m/>
    <m/>
    <n v="16.3"/>
    <n v="0.85"/>
    <n v="12"/>
    <n v="15"/>
    <n v="0"/>
    <s v="N"/>
    <s v=" "/>
    <s v=" "/>
    <s v="OP"/>
    <s v="X"/>
    <n v="8"/>
    <n v="1970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7032"/>
    <n v="335784"/>
    <n v="16.3"/>
    <n v="25322.999"/>
    <n v="13260.040803223899"/>
    <n v="33.546944442003301"/>
    <m/>
    <m/>
    <n v="2004"/>
    <n v="3"/>
    <n v="16.3"/>
    <x v="89"/>
    <n v="2000"/>
    <n v="16.3"/>
    <n v="16.3"/>
    <x v="71"/>
  </r>
  <r>
    <n v="19876"/>
    <s v="Virginia Electric &amp; Power Co"/>
    <n v="7032"/>
    <s v="Gravel Neck"/>
    <x v="7"/>
    <s v="Surry"/>
    <n v="2"/>
    <x v="1"/>
    <s v="GT"/>
    <m/>
    <s v="S"/>
    <s v="X"/>
    <s v="X"/>
    <m/>
    <m/>
    <n v="23.8"/>
    <n v="0.85"/>
    <n v="16"/>
    <n v="23"/>
    <n v="0"/>
    <s v="N"/>
    <s v=" "/>
    <s v=" "/>
    <s v="OP"/>
    <s v="X"/>
    <n v="12"/>
    <n v="1970"/>
    <s v=" "/>
    <s v=" "/>
    <s v="N"/>
    <s v="Electric Utility"/>
    <n v="1"/>
    <s v="X"/>
    <s v="DFO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7032"/>
    <n v="335784"/>
    <n v="23.8"/>
    <n v="25322.999"/>
    <n v="13260.040803223899"/>
    <n v="33.250045077777102"/>
    <m/>
    <m/>
    <n v="2004"/>
    <n v="3"/>
    <n v="23.8"/>
    <x v="1"/>
    <n v="2000"/>
    <n v="23.8"/>
    <n v="23.8"/>
    <x v="1"/>
  </r>
  <r>
    <n v="19876"/>
    <s v="Virginia Electric &amp; Power Co"/>
    <n v="7032"/>
    <s v="Gravel Neck"/>
    <x v="7"/>
    <s v="Surry"/>
    <n v="3"/>
    <x v="0"/>
    <s v="GT"/>
    <m/>
    <s v="S"/>
    <s v="X"/>
    <s v="X"/>
    <m/>
    <m/>
    <n v="91.9"/>
    <n v="0.9"/>
    <n v="85"/>
    <n v="98"/>
    <n v="40"/>
    <s v="N"/>
    <s v=" "/>
    <s v=" "/>
    <s v="OP"/>
    <s v="X"/>
    <n v="10"/>
    <n v="1989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032"/>
    <n v="335784"/>
    <n v="91.9"/>
    <n v="25322.999"/>
    <n v="13260.040803223899"/>
    <n v="36.994166666300003"/>
    <m/>
    <m/>
    <n v="2026"/>
    <n v="10"/>
    <n v="91.9"/>
    <x v="1"/>
    <n v="2019"/>
    <n v="91.9"/>
    <n v="91.9"/>
    <x v="1"/>
  </r>
  <r>
    <n v="19876"/>
    <s v="Virginia Electric &amp; Power Co"/>
    <n v="7032"/>
    <s v="Gravel Neck"/>
    <x v="7"/>
    <s v="Surry"/>
    <n v="4"/>
    <x v="0"/>
    <s v="GT"/>
    <m/>
    <s v="S"/>
    <s v="X"/>
    <s v="X"/>
    <m/>
    <m/>
    <n v="91.9"/>
    <n v="0.9"/>
    <n v="85"/>
    <n v="97"/>
    <n v="40"/>
    <s v="N"/>
    <s v=" "/>
    <s v=" "/>
    <s v="OP"/>
    <s v="X"/>
    <n v="7"/>
    <n v="1989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032"/>
    <n v="335784"/>
    <n v="91.9"/>
    <n v="25322.999"/>
    <n v="13260.040803223899"/>
    <n v="36.994166666300003"/>
    <m/>
    <m/>
    <n v="2026"/>
    <n v="7"/>
    <n v="91.9"/>
    <x v="1"/>
    <n v="2019"/>
    <n v="91.9"/>
    <n v="91.9"/>
    <x v="1"/>
  </r>
  <r>
    <n v="19876"/>
    <s v="Virginia Electric &amp; Power Co"/>
    <n v="7032"/>
    <s v="Gravel Neck"/>
    <x v="7"/>
    <s v="Surry"/>
    <n v="5"/>
    <x v="0"/>
    <s v="GT"/>
    <m/>
    <s v="S"/>
    <s v="X"/>
    <s v="X"/>
    <m/>
    <m/>
    <n v="91.9"/>
    <n v="0.9"/>
    <n v="85"/>
    <n v="98"/>
    <n v="40"/>
    <s v="N"/>
    <s v=" "/>
    <s v=" "/>
    <s v="OP"/>
    <s v="X"/>
    <n v="7"/>
    <n v="1989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032"/>
    <n v="335784"/>
    <n v="91.9"/>
    <n v="25322.999"/>
    <n v="13260.040803223899"/>
    <n v="36.994166666300003"/>
    <m/>
    <m/>
    <n v="2026"/>
    <n v="7"/>
    <n v="91.9"/>
    <x v="1"/>
    <n v="2019"/>
    <n v="91.9"/>
    <n v="91.9"/>
    <x v="1"/>
  </r>
  <r>
    <n v="19876"/>
    <s v="Virginia Electric &amp; Power Co"/>
    <n v="7032"/>
    <s v="Gravel Neck"/>
    <x v="7"/>
    <s v="Surry"/>
    <n v="6"/>
    <x v="0"/>
    <s v="GT"/>
    <m/>
    <s v="S"/>
    <s v="X"/>
    <s v="X"/>
    <m/>
    <m/>
    <n v="91.9"/>
    <n v="0.9"/>
    <n v="85"/>
    <n v="97"/>
    <n v="40"/>
    <s v="N"/>
    <s v=" "/>
    <s v=" "/>
    <s v="OP"/>
    <s v="X"/>
    <n v="11"/>
    <n v="1989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032"/>
    <n v="335784"/>
    <n v="91.9"/>
    <n v="25322.999"/>
    <n v="13260.040803223899"/>
    <n v="36.994166666300003"/>
    <m/>
    <m/>
    <n v="2026"/>
    <n v="11"/>
    <n v="91.9"/>
    <x v="1"/>
    <n v="2019"/>
    <n v="91.9"/>
    <n v="91.9"/>
    <x v="1"/>
  </r>
  <r>
    <n v="61358"/>
    <s v="Forked River Power, LLC"/>
    <n v="7138"/>
    <s v="Forked River"/>
    <x v="4"/>
    <s v="Ocean"/>
    <n v="1"/>
    <x v="0"/>
    <s v="GT"/>
    <m/>
    <s v="S"/>
    <s v="X"/>
    <s v="X"/>
    <s v="OYSTERCR14KV FR1"/>
    <s v="OYSTERCR14KV FR1"/>
    <n v="38.4"/>
    <n v="0.85"/>
    <n v="34"/>
    <n v="44"/>
    <n v="34"/>
    <s v="N"/>
    <s v=" "/>
    <s v=" "/>
    <s v="OP"/>
    <s v="X"/>
    <n v="6"/>
    <n v="1989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138"/>
    <n v="117259"/>
    <n v="38.4"/>
    <n v="8137"/>
    <n v="14410.5935848592"/>
    <n v="38.458048980533903"/>
    <m/>
    <m/>
    <n v="2027"/>
    <n v="11"/>
    <n v="38.4"/>
    <x v="90"/>
    <n v="2019"/>
    <n v="38.4"/>
    <n v="38.4"/>
    <x v="72"/>
  </r>
  <r>
    <n v="61358"/>
    <s v="Forked River Power, LLC"/>
    <n v="7138"/>
    <s v="Forked River"/>
    <x v="4"/>
    <s v="Ocean"/>
    <n v="2"/>
    <x v="0"/>
    <s v="GT"/>
    <m/>
    <s v="S"/>
    <s v="X"/>
    <s v="X"/>
    <s v="OYSTERCR14KV FR2"/>
    <s v="OYSTERCR14KV FR2"/>
    <n v="38.4"/>
    <n v="0.85"/>
    <n v="31"/>
    <n v="41"/>
    <n v="31"/>
    <s v="N"/>
    <s v=" "/>
    <s v=" "/>
    <s v="OP"/>
    <s v="X"/>
    <n v="7"/>
    <n v="1989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138"/>
    <n v="117259"/>
    <n v="38.4"/>
    <n v="8137"/>
    <n v="14410.5935848592"/>
    <n v="38.458048980533903"/>
    <m/>
    <m/>
    <n v="2027"/>
    <n v="12"/>
    <n v="38.4"/>
    <x v="1"/>
    <n v="2019"/>
    <n v="38.4"/>
    <n v="38.4"/>
    <x v="1"/>
  </r>
  <r>
    <n v="19876"/>
    <s v="Virginia Electric &amp; Power Co"/>
    <n v="7212"/>
    <s v="Darbytown"/>
    <x v="7"/>
    <s v="Henrico"/>
    <n v="1"/>
    <x v="0"/>
    <s v="GT"/>
    <m/>
    <s v="S"/>
    <s v="X"/>
    <s v="X"/>
    <m/>
    <m/>
    <n v="92.1"/>
    <n v="0.9"/>
    <n v="84"/>
    <n v="98"/>
    <n v="40"/>
    <s v="N"/>
    <s v=" "/>
    <s v=" "/>
    <s v="OP"/>
    <s v="X"/>
    <n v="5"/>
    <n v="1990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212"/>
    <n v="527705"/>
    <n v="92.1"/>
    <n v="50237"/>
    <n v="10504.3095726257"/>
    <n v="24.2275000020866"/>
    <m/>
    <m/>
    <n v="2014"/>
    <n v="8"/>
    <n v="92.1"/>
    <x v="91"/>
    <n v="2020"/>
    <n v="92.1"/>
    <n v="92.1"/>
    <x v="73"/>
  </r>
  <r>
    <n v="19876"/>
    <s v="Virginia Electric &amp; Power Co"/>
    <n v="7212"/>
    <s v="Darbytown"/>
    <x v="7"/>
    <s v="Henrico"/>
    <n v="2"/>
    <x v="0"/>
    <s v="GT"/>
    <m/>
    <s v="S"/>
    <s v="X"/>
    <s v="X"/>
    <m/>
    <m/>
    <n v="92.1"/>
    <n v="0.9"/>
    <n v="84"/>
    <n v="97"/>
    <n v="40"/>
    <s v="N"/>
    <s v=" "/>
    <s v=" "/>
    <s v="OP"/>
    <s v="X"/>
    <n v="5"/>
    <n v="1990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212"/>
    <n v="527705"/>
    <n v="92.1"/>
    <n v="50237"/>
    <n v="10504.3095726257"/>
    <n v="24.2275000020866"/>
    <m/>
    <m/>
    <n v="2014"/>
    <n v="8"/>
    <n v="92.1"/>
    <x v="1"/>
    <n v="2020"/>
    <n v="92.1"/>
    <n v="92.1"/>
    <x v="1"/>
  </r>
  <r>
    <n v="19876"/>
    <s v="Virginia Electric &amp; Power Co"/>
    <n v="7212"/>
    <s v="Darbytown"/>
    <x v="7"/>
    <s v="Henrico"/>
    <n v="3"/>
    <x v="0"/>
    <s v="GT"/>
    <m/>
    <s v="S"/>
    <s v="X"/>
    <s v="X"/>
    <m/>
    <m/>
    <n v="92.1"/>
    <n v="0.9"/>
    <n v="84"/>
    <n v="95"/>
    <n v="40"/>
    <s v="N"/>
    <s v=" "/>
    <s v=" "/>
    <s v="OP"/>
    <s v="X"/>
    <n v="4"/>
    <n v="1990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212"/>
    <n v="527705"/>
    <n v="92.1"/>
    <n v="50237"/>
    <n v="10504.3095726257"/>
    <n v="24.2275000020866"/>
    <m/>
    <m/>
    <n v="2014"/>
    <n v="7"/>
    <n v="92.1"/>
    <x v="1"/>
    <n v="2020"/>
    <n v="92.1"/>
    <n v="92.1"/>
    <x v="1"/>
  </r>
  <r>
    <n v="19876"/>
    <s v="Virginia Electric &amp; Power Co"/>
    <n v="7212"/>
    <s v="Darbytown"/>
    <x v="7"/>
    <s v="Henrico"/>
    <n v="4"/>
    <x v="0"/>
    <s v="GT"/>
    <m/>
    <s v="S"/>
    <s v="X"/>
    <s v="X"/>
    <m/>
    <m/>
    <n v="92.1"/>
    <n v="0.9"/>
    <n v="84"/>
    <n v="97"/>
    <n v="40"/>
    <s v="N"/>
    <s v=" "/>
    <s v=" "/>
    <s v="OP"/>
    <s v="X"/>
    <n v="4"/>
    <n v="1990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212"/>
    <n v="527705"/>
    <n v="92.1"/>
    <n v="50237"/>
    <n v="10504.3095726257"/>
    <n v="24.2275000020866"/>
    <m/>
    <m/>
    <n v="2014"/>
    <n v="7"/>
    <n v="92.1"/>
    <x v="1"/>
    <n v="2020"/>
    <n v="92.1"/>
    <n v="92.1"/>
    <x v="1"/>
  </r>
  <r>
    <n v="56606"/>
    <s v="Calpine New Jersey Generation LLC"/>
    <n v="7288"/>
    <s v="Sherman Avenue"/>
    <x v="4"/>
    <s v="Cumberland"/>
    <s v="SEHR"/>
    <x v="0"/>
    <s v="GT"/>
    <m/>
    <s v="S"/>
    <s v="X"/>
    <s v="X"/>
    <m/>
    <m/>
    <n v="112.8"/>
    <n v="0.9"/>
    <n v="86.9"/>
    <n v="99"/>
    <n v="78.2"/>
    <s v="N"/>
    <s v=" "/>
    <s v=" "/>
    <s v="OP"/>
    <s v="X"/>
    <n v="5"/>
    <n v="1991"/>
    <s v=" "/>
    <s v=" "/>
    <s v="N"/>
    <s v="IPP Non-CHP"/>
    <n v="2"/>
    <s v="X"/>
    <s v="NG"/>
    <s v="KER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288"/>
    <n v="174013"/>
    <n v="112.8"/>
    <n v="12521"/>
    <n v="13897.6918776455"/>
    <n v="36.262500000400003"/>
    <m/>
    <m/>
    <n v="2027"/>
    <n v="8"/>
    <n v="112.8"/>
    <x v="92"/>
    <n v="2021"/>
    <n v="112.8"/>
    <n v="112.8"/>
    <x v="74"/>
  </r>
  <r>
    <n v="54899"/>
    <s v="NAES Corporation - (DE)"/>
    <n v="7318"/>
    <s v="Van Sant Station"/>
    <x v="1"/>
    <s v="Kent"/>
    <n v="1"/>
    <x v="0"/>
    <s v="GT"/>
    <m/>
    <s v="W"/>
    <s v="X"/>
    <s v="X"/>
    <s v="NORTHST 12KV G11"/>
    <s v="NORTHST 12KV G11"/>
    <n v="45.1"/>
    <n v="0.85"/>
    <n v="42"/>
    <n v="42"/>
    <n v="0.5"/>
    <s v="N"/>
    <s v=" "/>
    <s v=" "/>
    <s v="OP"/>
    <s v="X"/>
    <n v="5"/>
    <n v="199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18"/>
    <n v="80506"/>
    <n v="45.1"/>
    <n v="5615"/>
    <n v="14337.666963490599"/>
    <n v="32.132359040468401"/>
    <m/>
    <m/>
    <n v="2023"/>
    <n v="7"/>
    <n v="45.1"/>
    <x v="93"/>
    <n v="2021"/>
    <n v="45.1"/>
    <n v="45.1"/>
    <x v="75"/>
  </r>
  <r>
    <n v="9234"/>
    <s v="Indiana Municipal Power Agency"/>
    <n v="7335"/>
    <s v="Richmond"/>
    <x v="9"/>
    <s v="Wayne"/>
    <s v="RCT1"/>
    <x v="0"/>
    <s v="GT"/>
    <m/>
    <s v="S"/>
    <s v="X"/>
    <s v="X"/>
    <n v="32419337"/>
    <n v="32419337"/>
    <n v="41.4"/>
    <n v="0.85"/>
    <n v="34"/>
    <n v="42"/>
    <n v="17"/>
    <s v="N"/>
    <s v=" "/>
    <s v=" "/>
    <s v="OP"/>
    <s v="X"/>
    <n v="5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35"/>
    <n v="134981"/>
    <n v="41.4"/>
    <n v="9559.9989999999998"/>
    <n v="14119.3529413549"/>
    <n v="42.553091665440299"/>
    <m/>
    <m/>
    <n v="2034"/>
    <n v="12"/>
    <n v="41.4"/>
    <x v="94"/>
    <n v="2022"/>
    <n v="41.4"/>
    <s v=""/>
    <x v="0"/>
  </r>
  <r>
    <n v="9234"/>
    <s v="Indiana Municipal Power Agency"/>
    <n v="7335"/>
    <s v="Richmond"/>
    <x v="9"/>
    <s v="Wayne"/>
    <s v="RCT2"/>
    <x v="0"/>
    <s v="GT"/>
    <m/>
    <s v="S"/>
    <s v="X"/>
    <s v="X"/>
    <n v="32419339"/>
    <n v="32419339"/>
    <n v="41.4"/>
    <n v="0.85"/>
    <n v="34"/>
    <n v="42"/>
    <n v="17"/>
    <s v="N"/>
    <s v=" "/>
    <s v=" "/>
    <s v="OP"/>
    <s v="X"/>
    <n v="5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35"/>
    <n v="134981"/>
    <n v="41.4"/>
    <n v="9559.9989999999998"/>
    <n v="14119.3529413549"/>
    <n v="42.553091665440299"/>
    <m/>
    <m/>
    <n v="2034"/>
    <n v="12"/>
    <n v="41.4"/>
    <x v="1"/>
    <n v="2022"/>
    <n v="41.4"/>
    <s v=""/>
    <x v="1"/>
  </r>
  <r>
    <n v="9234"/>
    <s v="Indiana Municipal Power Agency"/>
    <n v="7336"/>
    <s v="Anderson"/>
    <x v="9"/>
    <s v="Madison"/>
    <s v="ACT1"/>
    <x v="0"/>
    <s v="GT"/>
    <m/>
    <s v="S"/>
    <s v="X"/>
    <s v="X"/>
    <n v="32419341"/>
    <n v="32419341"/>
    <n v="41.4"/>
    <n v="0.85"/>
    <n v="34"/>
    <n v="42"/>
    <n v="17"/>
    <s v="N"/>
    <s v=" "/>
    <s v=" "/>
    <s v="OP"/>
    <s v="X"/>
    <n v="6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36"/>
    <n v="242907"/>
    <n v="41.4"/>
    <n v="18031.002"/>
    <n v="13471.6306947334"/>
    <n v="36.234584712527401"/>
    <m/>
    <m/>
    <n v="2028"/>
    <n v="9"/>
    <n v="41.4"/>
    <x v="95"/>
    <n v="2022"/>
    <n v="41.4"/>
    <n v="41.4"/>
    <x v="76"/>
  </r>
  <r>
    <n v="9234"/>
    <s v="Indiana Municipal Power Agency"/>
    <n v="7336"/>
    <s v="Anderson"/>
    <x v="9"/>
    <s v="Madison"/>
    <s v="ACT2"/>
    <x v="0"/>
    <s v="GT"/>
    <m/>
    <s v="S"/>
    <s v="X"/>
    <s v="X"/>
    <n v="32419343"/>
    <n v="32419343"/>
    <n v="41.4"/>
    <n v="0.85"/>
    <n v="34"/>
    <n v="42"/>
    <n v="17"/>
    <s v="N"/>
    <s v=" "/>
    <s v=" "/>
    <s v="OP"/>
    <s v="X"/>
    <n v="6"/>
    <n v="1992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36"/>
    <n v="242907"/>
    <n v="41.4"/>
    <n v="18031.002"/>
    <n v="13471.6306947334"/>
    <n v="36.234584712527401"/>
    <m/>
    <m/>
    <n v="2028"/>
    <n v="9"/>
    <n v="41.4"/>
    <x v="1"/>
    <n v="2022"/>
    <n v="41.4"/>
    <n v="41.4"/>
    <x v="1"/>
  </r>
  <r>
    <n v="9234"/>
    <s v="Indiana Municipal Power Agency"/>
    <n v="7336"/>
    <s v="Anderson"/>
    <x v="9"/>
    <s v="Madison"/>
    <s v="ACT3"/>
    <x v="0"/>
    <s v="GT"/>
    <m/>
    <s v="S"/>
    <s v="X"/>
    <s v="X"/>
    <n v="34886963"/>
    <n v="34886963"/>
    <n v="85.9"/>
    <n v="0.85"/>
    <n v="72"/>
    <n v="90"/>
    <n v="36"/>
    <s v="N"/>
    <s v=" "/>
    <s v=" "/>
    <s v="OP"/>
    <s v="X"/>
    <n v="6"/>
    <n v="2004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Y"/>
    <s v="Y"/>
    <n v="7336"/>
    <n v="242907"/>
    <n v="85.9"/>
    <n v="18031.002"/>
    <n v="13471.6306947334"/>
    <n v="35.991666665469999"/>
    <m/>
    <m/>
    <n v="2040"/>
    <n v="6"/>
    <s v=""/>
    <x v="1"/>
    <n v="2034"/>
    <n v="85.9"/>
    <s v=""/>
    <x v="1"/>
  </r>
  <r>
    <n v="40577"/>
    <s v="American Mun Power-Ohio, Inc"/>
    <n v="7782"/>
    <s v="Hamilton Peaking"/>
    <x v="5"/>
    <s v="Butler"/>
    <n v="1"/>
    <x v="0"/>
    <s v="GT"/>
    <m/>
    <s v="S"/>
    <s v="X"/>
    <s v="X"/>
    <m/>
    <m/>
    <n v="32"/>
    <n v="0.85"/>
    <n v="29"/>
    <n v="32"/>
    <n v="29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7782"/>
    <n v="31154"/>
    <n v="32"/>
    <n v="2345.0010000000002"/>
    <n v="13285.282181116299"/>
    <n v="34.8592464666864"/>
    <m/>
    <m/>
    <n v="2035"/>
    <n v="4"/>
    <n v="32"/>
    <x v="96"/>
    <n v="2030"/>
    <n v="32"/>
    <s v=""/>
    <x v="0"/>
  </r>
  <r>
    <n v="40577"/>
    <s v="American Mun Power-Ohio, Inc"/>
    <n v="7783"/>
    <s v="Bowling Green Peaking"/>
    <x v="5"/>
    <s v="Wood"/>
    <n v="1"/>
    <x v="0"/>
    <s v="GT"/>
    <m/>
    <s v="S"/>
    <s v="X"/>
    <s v="X"/>
    <m/>
    <m/>
    <n v="32"/>
    <n v="0.85"/>
    <n v="29"/>
    <n v="32"/>
    <n v="29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7783"/>
    <n v="27712"/>
    <n v="32"/>
    <n v="2207"/>
    <n v="12556.4114182147"/>
    <n v="32.040374999741601"/>
    <m/>
    <m/>
    <n v="2032"/>
    <n v="6"/>
    <n v="32"/>
    <x v="97"/>
    <n v="2030"/>
    <n v="32"/>
    <s v=""/>
    <x v="0"/>
  </r>
  <r>
    <n v="11560"/>
    <s v="City of Manassas - (VA)"/>
    <n v="7797"/>
    <s v="Dominion/Lo Mar"/>
    <x v="7"/>
    <s v="Prince William"/>
    <s v="DOM1"/>
    <x v="1"/>
    <s v="GT"/>
    <m/>
    <s v="J"/>
    <s v="X"/>
    <s v="X"/>
    <m/>
    <m/>
    <n v="12"/>
    <n v="0.8"/>
    <n v="9"/>
    <n v="9"/>
    <n v="3"/>
    <s v="N"/>
    <s v=" "/>
    <s v=" "/>
    <s v="OP"/>
    <s v="X"/>
    <n v="8"/>
    <n v="1997"/>
    <s v=" "/>
    <s v=" "/>
    <s v="N"/>
    <s v="Electric Utility"/>
    <n v="1"/>
    <s v="X"/>
    <s v="DFO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7797"/>
    <n v="1682"/>
    <n v="12"/>
    <n v="39"/>
    <n v="43128.205128205103"/>
    <n v="35.691817461210398"/>
    <m/>
    <m/>
    <n v="2033"/>
    <n v="4"/>
    <n v="12"/>
    <x v="98"/>
    <n v="2027"/>
    <n v="12"/>
    <s v=""/>
    <x v="0"/>
  </r>
  <r>
    <n v="56386"/>
    <s v="Essential Power Rock Springs LLC"/>
    <n v="7835"/>
    <s v="Essential Power Rock Springs LLC"/>
    <x v="3"/>
    <s v="Cecil"/>
    <n v="1"/>
    <x v="0"/>
    <s v="GT"/>
    <m/>
    <s v="S"/>
    <s v="X"/>
    <s v="X"/>
    <s v="ROCKSPRI-CT1"/>
    <s v="ROCKSPRI-CT1"/>
    <n v="198.9"/>
    <n v="0.85"/>
    <n v="167.5"/>
    <n v="167.5"/>
    <n v="100"/>
    <s v="N"/>
    <s v=" "/>
    <s v=" "/>
    <s v="OP"/>
    <s v="X"/>
    <n v="6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7835"/>
    <n v="2495850"/>
    <n v="198.9"/>
    <n v="235891"/>
    <n v="10580.5223599035"/>
    <n v="38.341527776499902"/>
    <m/>
    <m/>
    <n v="2041"/>
    <n v="10"/>
    <s v=""/>
    <x v="1"/>
    <n v="2033"/>
    <n v="198.9"/>
    <s v=""/>
    <x v="0"/>
  </r>
  <r>
    <n v="56386"/>
    <s v="Essential Power Rock Springs LLC"/>
    <n v="7835"/>
    <s v="Essential Power Rock Springs LLC"/>
    <x v="3"/>
    <s v="Cecil"/>
    <n v="2"/>
    <x v="0"/>
    <s v="GT"/>
    <m/>
    <s v="S"/>
    <s v="X"/>
    <s v="X"/>
    <s v="ROCKSPRI-CT2"/>
    <s v="ROCKSPRI-CT2"/>
    <n v="175.9"/>
    <n v="0.85"/>
    <n v="166.5"/>
    <n v="166.5"/>
    <n v="100"/>
    <s v="N"/>
    <s v=" "/>
    <s v=" "/>
    <s v="OP"/>
    <s v="X"/>
    <n v="6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7835"/>
    <n v="2495850"/>
    <n v="175.9"/>
    <n v="235891"/>
    <n v="10580.5223599035"/>
    <n v="38.341527776499902"/>
    <m/>
    <m/>
    <n v="2041"/>
    <n v="10"/>
    <s v=""/>
    <x v="1"/>
    <n v="2033"/>
    <n v="175.9"/>
    <s v=""/>
    <x v="1"/>
  </r>
  <r>
    <n v="56386"/>
    <s v="Essential Power Rock Springs LLC"/>
    <n v="7835"/>
    <s v="Essential Power Rock Springs LLC"/>
    <x v="3"/>
    <s v="Cecil"/>
    <n v="3"/>
    <x v="0"/>
    <s v="GT"/>
    <m/>
    <s v="S"/>
    <s v="X"/>
    <s v="X"/>
    <s v="ROCKSPRI-CT3"/>
    <s v="ROCKSPRI-CT3"/>
    <n v="198.9"/>
    <n v="0.85"/>
    <n v="169"/>
    <n v="169"/>
    <n v="100"/>
    <s v="N"/>
    <s v=" "/>
    <s v=" "/>
    <s v="OP"/>
    <s v="X"/>
    <n v="6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7835"/>
    <n v="2495850"/>
    <n v="198.9"/>
    <n v="235891"/>
    <n v="10580.5223599035"/>
    <n v="38.341527776499902"/>
    <m/>
    <m/>
    <n v="2041"/>
    <n v="10"/>
    <s v=""/>
    <x v="1"/>
    <n v="2033"/>
    <n v="198.9"/>
    <s v=""/>
    <x v="1"/>
  </r>
  <r>
    <n v="56386"/>
    <s v="Essential Power Rock Springs LLC"/>
    <n v="7835"/>
    <s v="Essential Power Rock Springs LLC"/>
    <x v="3"/>
    <s v="Cecil"/>
    <n v="4"/>
    <x v="0"/>
    <s v="GT"/>
    <m/>
    <s v="S"/>
    <s v="X"/>
    <s v="X"/>
    <s v="ROCKSPRI-CT4"/>
    <s v="ROCK-SPRI-CT4"/>
    <n v="198.9"/>
    <n v="0.85"/>
    <n v="169"/>
    <n v="169"/>
    <n v="100"/>
    <s v="N"/>
    <s v=" "/>
    <s v=" "/>
    <s v="OP"/>
    <s v="X"/>
    <n v="6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7835"/>
    <n v="2495850"/>
    <n v="198.9"/>
    <n v="235891"/>
    <n v="10580.5223599035"/>
    <n v="38.341527776499902"/>
    <m/>
    <m/>
    <n v="2041"/>
    <n v="10"/>
    <s v=""/>
    <x v="1"/>
    <n v="2033"/>
    <n v="198.9"/>
    <s v=""/>
    <x v="1"/>
  </r>
  <r>
    <n v="40229"/>
    <s v="Old Dominion Electric Coop"/>
    <n v="7836"/>
    <s v="Marsh Run Generation Facility"/>
    <x v="7"/>
    <s v="Fauquier"/>
    <n v="1"/>
    <x v="0"/>
    <s v="GT"/>
    <m/>
    <s v="S"/>
    <s v="X"/>
    <s v="X"/>
    <n v="34887875"/>
    <n v="34887875"/>
    <n v="171.1"/>
    <n v="0.85"/>
    <n v="161"/>
    <n v="192"/>
    <n v="96"/>
    <s v="N"/>
    <s v=" "/>
    <s v=" "/>
    <s v="OP"/>
    <s v="X"/>
    <n v="9"/>
    <n v="2004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6"/>
    <n v="7254819"/>
    <n v="171.1"/>
    <n v="672608.99899999995"/>
    <n v="10786.086732092601"/>
    <n v="38.399027776399898"/>
    <m/>
    <m/>
    <n v="2043"/>
    <n v="2"/>
    <s v=""/>
    <x v="1"/>
    <n v="2034"/>
    <n v="171.1"/>
    <s v=""/>
    <x v="0"/>
  </r>
  <r>
    <n v="40229"/>
    <s v="Old Dominion Electric Coop"/>
    <n v="7836"/>
    <s v="Marsh Run Generation Facility"/>
    <x v="7"/>
    <s v="Fauquier"/>
    <n v="2"/>
    <x v="0"/>
    <s v="GT"/>
    <m/>
    <s v="S"/>
    <s v="X"/>
    <s v="X"/>
    <n v="34887877"/>
    <n v="34887877"/>
    <n v="171.1"/>
    <n v="0.85"/>
    <n v="159.30000000000001"/>
    <n v="192"/>
    <n v="96"/>
    <s v="N"/>
    <s v=" "/>
    <s v=" "/>
    <s v="OP"/>
    <s v="X"/>
    <n v="9"/>
    <n v="2004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6"/>
    <n v="7254819"/>
    <n v="171.1"/>
    <n v="672608.99899999995"/>
    <n v="10786.086732092601"/>
    <n v="38.399027776399898"/>
    <m/>
    <m/>
    <n v="2043"/>
    <n v="2"/>
    <s v=""/>
    <x v="1"/>
    <n v="2034"/>
    <n v="171.1"/>
    <s v=""/>
    <x v="1"/>
  </r>
  <r>
    <n v="40229"/>
    <s v="Old Dominion Electric Coop"/>
    <n v="7836"/>
    <s v="Marsh Run Generation Facility"/>
    <x v="7"/>
    <s v="Fauquier"/>
    <n v="3"/>
    <x v="0"/>
    <s v="GT"/>
    <m/>
    <s v="S"/>
    <s v="X"/>
    <s v="X"/>
    <n v="34887879"/>
    <n v="34887879"/>
    <n v="171.1"/>
    <n v="0.85"/>
    <n v="161"/>
    <n v="192"/>
    <n v="96"/>
    <s v="N"/>
    <s v=" "/>
    <s v=" "/>
    <s v="OP"/>
    <s v="X"/>
    <n v="9"/>
    <n v="2004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6"/>
    <n v="7254819"/>
    <n v="171.1"/>
    <n v="672608.99899999995"/>
    <n v="10786.086732092601"/>
    <n v="38.399027776399898"/>
    <m/>
    <m/>
    <n v="2043"/>
    <n v="2"/>
    <s v=""/>
    <x v="1"/>
    <n v="2034"/>
    <n v="171.1"/>
    <s v=""/>
    <x v="1"/>
  </r>
  <r>
    <n v="40229"/>
    <s v="Old Dominion Electric Coop"/>
    <n v="7837"/>
    <s v="Louisa Generation Facility"/>
    <x v="7"/>
    <s v="Louisa"/>
    <n v="1"/>
    <x v="0"/>
    <s v="GT"/>
    <m/>
    <s v="S"/>
    <s v="X"/>
    <s v="X"/>
    <n v="93354021"/>
    <n v="93354021"/>
    <n v="84.5"/>
    <n v="0.85"/>
    <n v="76.5"/>
    <n v="92"/>
    <n v="46"/>
    <s v="N"/>
    <s v=" "/>
    <s v=" "/>
    <s v="OP"/>
    <s v="X"/>
    <n v="8"/>
    <n v="200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7"/>
    <n v="5588946"/>
    <n v="84.5"/>
    <n v="479108.99800000002"/>
    <n v="11665.291245479801"/>
    <n v="17.953611111409302"/>
    <m/>
    <m/>
    <n v="2021"/>
    <n v="7"/>
    <n v="84.5"/>
    <x v="99"/>
    <n v="2033"/>
    <n v="84.5"/>
    <n v="84.5"/>
    <x v="77"/>
  </r>
  <r>
    <n v="40229"/>
    <s v="Old Dominion Electric Coop"/>
    <n v="7837"/>
    <s v="Louisa Generation Facility"/>
    <x v="7"/>
    <s v="Louisa"/>
    <n v="2"/>
    <x v="0"/>
    <s v="GT"/>
    <m/>
    <s v="S"/>
    <s v="X"/>
    <s v="X"/>
    <n v="93354023"/>
    <n v="93354023"/>
    <n v="84.5"/>
    <n v="0.85"/>
    <n v="77"/>
    <n v="92"/>
    <n v="46"/>
    <s v="N"/>
    <s v=" "/>
    <s v=" "/>
    <s v="OP"/>
    <s v="X"/>
    <n v="8"/>
    <n v="200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7"/>
    <n v="5588946"/>
    <n v="84.5"/>
    <n v="479108.99800000002"/>
    <n v="11665.291245479801"/>
    <n v="17.953611111409302"/>
    <m/>
    <m/>
    <n v="2021"/>
    <n v="7"/>
    <n v="84.5"/>
    <x v="1"/>
    <n v="2033"/>
    <n v="84.5"/>
    <n v="84.5"/>
    <x v="1"/>
  </r>
  <r>
    <n v="40229"/>
    <s v="Old Dominion Electric Coop"/>
    <n v="7837"/>
    <s v="Louisa Generation Facility"/>
    <x v="7"/>
    <s v="Louisa"/>
    <n v="3"/>
    <x v="0"/>
    <s v="GT"/>
    <m/>
    <s v="S"/>
    <s v="X"/>
    <s v="X"/>
    <n v="93354025"/>
    <n v="93354025"/>
    <n v="84.5"/>
    <n v="0.85"/>
    <n v="77.3"/>
    <n v="92"/>
    <n v="46"/>
    <s v="N"/>
    <s v=" "/>
    <s v=" "/>
    <s v="OP"/>
    <s v="X"/>
    <n v="8"/>
    <n v="200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7"/>
    <n v="5588946"/>
    <n v="84.5"/>
    <n v="479108.99800000002"/>
    <n v="11665.291245479801"/>
    <n v="17.953611111409302"/>
    <m/>
    <m/>
    <n v="2021"/>
    <n v="7"/>
    <n v="84.5"/>
    <x v="1"/>
    <n v="2033"/>
    <n v="84.5"/>
    <n v="84.5"/>
    <x v="1"/>
  </r>
  <r>
    <n v="40229"/>
    <s v="Old Dominion Electric Coop"/>
    <n v="7837"/>
    <s v="Louisa Generation Facility"/>
    <x v="7"/>
    <s v="Louisa"/>
    <n v="4"/>
    <x v="0"/>
    <s v="GT"/>
    <m/>
    <s v="S"/>
    <s v="X"/>
    <s v="X"/>
    <n v="93354027"/>
    <n v="93354027"/>
    <n v="84.5"/>
    <n v="0.85"/>
    <n v="77.2"/>
    <n v="92"/>
    <n v="46"/>
    <s v="N"/>
    <s v=" "/>
    <s v=" "/>
    <s v="OP"/>
    <s v="X"/>
    <n v="8"/>
    <n v="200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7"/>
    <n v="5588946"/>
    <n v="84.5"/>
    <n v="479108.99800000002"/>
    <n v="11665.291245479801"/>
    <n v="17.953611111409302"/>
    <m/>
    <m/>
    <n v="2021"/>
    <n v="7"/>
    <n v="84.5"/>
    <x v="1"/>
    <n v="2033"/>
    <n v="84.5"/>
    <n v="84.5"/>
    <x v="1"/>
  </r>
  <r>
    <n v="40229"/>
    <s v="Old Dominion Electric Coop"/>
    <n v="7837"/>
    <s v="Louisa Generation Facility"/>
    <x v="7"/>
    <s v="Louisa"/>
    <n v="5"/>
    <x v="0"/>
    <s v="GT"/>
    <m/>
    <s v="S"/>
    <s v="X"/>
    <s v="X"/>
    <n v="34887991"/>
    <n v="34887991"/>
    <n v="171.1"/>
    <n v="0.85"/>
    <n v="158"/>
    <n v="187"/>
    <n v="95"/>
    <s v="N"/>
    <s v=" "/>
    <s v=" "/>
    <s v="OP"/>
    <s v="X"/>
    <n v="8"/>
    <n v="2003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7"/>
    <n v="5588946"/>
    <n v="171.1"/>
    <n v="479108.99800000002"/>
    <n v="11665.291245479801"/>
    <n v="29.1558333322293"/>
    <m/>
    <m/>
    <n v="2032"/>
    <n v="10"/>
    <n v="171.1"/>
    <x v="1"/>
    <n v="2033"/>
    <n v="171.1"/>
    <s v=""/>
    <x v="1"/>
  </r>
  <r>
    <n v="19876"/>
    <s v="Virginia Electric &amp; Power Co"/>
    <n v="7838"/>
    <s v="Remington"/>
    <x v="7"/>
    <s v="Fauquier"/>
    <n v="1"/>
    <x v="0"/>
    <s v="GT"/>
    <m/>
    <s v="S"/>
    <s v="X"/>
    <s v="X"/>
    <m/>
    <m/>
    <n v="178.5"/>
    <n v="0.85"/>
    <n v="153"/>
    <n v="187"/>
    <n v="9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8"/>
    <n v="5162043"/>
    <n v="178.5"/>
    <n v="498678.99900000001"/>
    <n v="10351.434510679999"/>
    <n v="38.586527776499899"/>
    <m/>
    <m/>
    <n v="2039"/>
    <n v="1"/>
    <n v="178.5"/>
    <x v="100"/>
    <n v="2030"/>
    <n v="178.5"/>
    <s v=""/>
    <x v="0"/>
  </r>
  <r>
    <n v="19876"/>
    <s v="Virginia Electric &amp; Power Co"/>
    <n v="7838"/>
    <s v="Remington"/>
    <x v="7"/>
    <s v="Fauquier"/>
    <n v="2"/>
    <x v="0"/>
    <s v="GT"/>
    <m/>
    <s v="S"/>
    <s v="X"/>
    <s v="X"/>
    <m/>
    <m/>
    <n v="170"/>
    <n v="0.85"/>
    <n v="151"/>
    <n v="187"/>
    <n v="9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8"/>
    <n v="5162043"/>
    <n v="170"/>
    <n v="498678.99900000001"/>
    <n v="10351.434510679999"/>
    <n v="38.586527776499899"/>
    <m/>
    <m/>
    <n v="2039"/>
    <n v="1"/>
    <n v="170"/>
    <x v="1"/>
    <n v="2030"/>
    <n v="170"/>
    <s v=""/>
    <x v="1"/>
  </r>
  <r>
    <n v="19876"/>
    <s v="Virginia Electric &amp; Power Co"/>
    <n v="7838"/>
    <s v="Remington"/>
    <x v="7"/>
    <s v="Fauquier"/>
    <n v="3"/>
    <x v="0"/>
    <s v="GT"/>
    <m/>
    <s v="S"/>
    <s v="X"/>
    <s v="X"/>
    <m/>
    <m/>
    <n v="178.5"/>
    <n v="0.85"/>
    <n v="152"/>
    <n v="187"/>
    <n v="90"/>
    <s v="N"/>
    <s v=" "/>
    <s v=" "/>
    <s v="OP"/>
    <s v="X"/>
    <n v="7"/>
    <n v="2000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8"/>
    <n v="5162043"/>
    <n v="178.5"/>
    <n v="498678.99900000001"/>
    <n v="10351.434510679999"/>
    <n v="38.586527776499899"/>
    <m/>
    <m/>
    <n v="2039"/>
    <n v="2"/>
    <n v="178.5"/>
    <x v="1"/>
    <n v="2030"/>
    <n v="178.5"/>
    <s v=""/>
    <x v="1"/>
  </r>
  <r>
    <n v="19876"/>
    <s v="Virginia Electric &amp; Power Co"/>
    <n v="7838"/>
    <s v="Remington"/>
    <x v="7"/>
    <s v="Fauquier"/>
    <n v="4"/>
    <x v="0"/>
    <s v="GT"/>
    <m/>
    <s v="S"/>
    <s v="X"/>
    <s v="X"/>
    <m/>
    <m/>
    <n v="178.5"/>
    <n v="0.85"/>
    <n v="152"/>
    <n v="188"/>
    <n v="90"/>
    <s v="N"/>
    <s v=" "/>
    <s v=" "/>
    <s v="OP"/>
    <s v="X"/>
    <n v="7"/>
    <n v="2000"/>
    <s v=" "/>
    <s v=" "/>
    <s v="N"/>
    <s v="Electric Utility"/>
    <n v="1"/>
    <s v="X"/>
    <s v="NG"/>
    <s v="DFO"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38"/>
    <n v="5162043"/>
    <n v="178.5"/>
    <n v="498678.99900000001"/>
    <n v="10351.434510679999"/>
    <n v="38.586527776499899"/>
    <m/>
    <m/>
    <n v="2039"/>
    <n v="2"/>
    <n v="178.5"/>
    <x v="1"/>
    <n v="2030"/>
    <n v="178.5"/>
    <s v=""/>
    <x v="1"/>
  </r>
  <r>
    <n v="25422"/>
    <s v="Buckeye Power, Inc"/>
    <n v="7872"/>
    <s v="Robert P Mone Plant"/>
    <x v="5"/>
    <s v="Van Wert"/>
    <n v="1"/>
    <x v="0"/>
    <s v="GT"/>
    <m/>
    <s v="S"/>
    <s v="X"/>
    <s v="X"/>
    <n v="32419345"/>
    <n v="32419345"/>
    <n v="198"/>
    <n v="0.85"/>
    <n v="145"/>
    <n v="180"/>
    <n v="100"/>
    <s v="N"/>
    <s v=" "/>
    <s v=" "/>
    <s v="OP"/>
    <s v="X"/>
    <n v="7"/>
    <n v="2002"/>
    <s v=" "/>
    <s v=" "/>
    <s v="N"/>
    <s v="Electric Utility"/>
    <n v="1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72"/>
    <n v="3051677"/>
    <n v="198"/>
    <n v="279393.00099999999"/>
    <n v="10922.5248631049"/>
    <n v="39.840138887290003"/>
    <m/>
    <m/>
    <n v="2042"/>
    <n v="5"/>
    <s v=""/>
    <x v="1"/>
    <n v="2032"/>
    <n v="198"/>
    <s v=""/>
    <x v="0"/>
  </r>
  <r>
    <n v="25422"/>
    <s v="Buckeye Power, Inc"/>
    <n v="7872"/>
    <s v="Robert P Mone Plant"/>
    <x v="5"/>
    <s v="Van Wert"/>
    <n v="2"/>
    <x v="0"/>
    <s v="GT"/>
    <m/>
    <s v="S"/>
    <s v="X"/>
    <s v="X"/>
    <n v="32419347"/>
    <n v="32419347"/>
    <n v="198"/>
    <n v="0.85"/>
    <n v="145"/>
    <n v="180"/>
    <n v="100"/>
    <s v="N"/>
    <s v=" "/>
    <s v=" "/>
    <s v="OP"/>
    <s v="X"/>
    <n v="7"/>
    <n v="2002"/>
    <s v=" "/>
    <s v=" "/>
    <s v="N"/>
    <s v="Electric Utility"/>
    <n v="1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72"/>
    <n v="3051677"/>
    <n v="198"/>
    <n v="279393.00099999999"/>
    <n v="10922.5248631049"/>
    <n v="39.840138887290003"/>
    <m/>
    <m/>
    <n v="2042"/>
    <n v="5"/>
    <s v=""/>
    <x v="1"/>
    <n v="2032"/>
    <n v="198"/>
    <s v=""/>
    <x v="1"/>
  </r>
  <r>
    <n v="25422"/>
    <s v="Buckeye Power, Inc"/>
    <n v="7872"/>
    <s v="Robert P Mone Plant"/>
    <x v="5"/>
    <s v="Van Wert"/>
    <n v="3"/>
    <x v="0"/>
    <s v="GT"/>
    <m/>
    <s v="S"/>
    <s v="X"/>
    <s v="X"/>
    <n v="32419349"/>
    <n v="32419349"/>
    <n v="198"/>
    <n v="0.85"/>
    <n v="145"/>
    <n v="180"/>
    <n v="100"/>
    <s v="N"/>
    <s v=" "/>
    <s v=" "/>
    <s v="OP"/>
    <s v="X"/>
    <n v="7"/>
    <n v="2002"/>
    <s v=" "/>
    <s v=" "/>
    <s v="N"/>
    <s v="Electric Utility"/>
    <n v="1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7872"/>
    <n v="3051677"/>
    <n v="198"/>
    <n v="279393.00099999999"/>
    <n v="10922.5248631049"/>
    <n v="39.840138887290003"/>
    <m/>
    <m/>
    <n v="2042"/>
    <n v="5"/>
    <s v=""/>
    <x v="1"/>
    <n v="2032"/>
    <n v="198"/>
    <s v=""/>
    <x v="1"/>
  </r>
  <r>
    <n v="56606"/>
    <s v="Calpine New Jersey Generation LLC"/>
    <n v="8008"/>
    <s v="Mickleton Station"/>
    <x v="4"/>
    <s v="Gloucester"/>
    <s v="MICK"/>
    <x v="0"/>
    <s v="GT"/>
    <m/>
    <s v="S"/>
    <s v="X"/>
    <s v="X"/>
    <m/>
    <m/>
    <n v="71.2"/>
    <n v="0.9"/>
    <n v="63.7"/>
    <n v="78"/>
    <n v="57.3"/>
    <s v="N"/>
    <s v=" "/>
    <s v=" "/>
    <s v="OP"/>
    <s v="X"/>
    <n v="6"/>
    <n v="1974"/>
    <n v="6"/>
    <n v="2024"/>
    <s v="N"/>
    <s v="IPP Non-CHP"/>
    <n v="2"/>
    <s v="X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8008"/>
    <n v="55033"/>
    <n v="71.2"/>
    <n v="3150"/>
    <n v="17470.793650793599"/>
    <n v="45.517717292477201"/>
    <m/>
    <m/>
    <n v="2019"/>
    <n v="12"/>
    <n v="71.2"/>
    <x v="101"/>
    <n v="2004"/>
    <n v="71.2"/>
    <n v="71.2"/>
    <x v="78"/>
  </r>
  <r>
    <n v="6035"/>
    <s v="Constellation Power, Inc"/>
    <n v="8012"/>
    <s v="Croydon CT Generating Station"/>
    <x v="6"/>
    <s v="Bucks"/>
    <n v="11"/>
    <x v="1"/>
    <s v="GT"/>
    <m/>
    <s v="S"/>
    <s v="X"/>
    <s v="X"/>
    <s v="CROYDON 13 KV   UNIT11"/>
    <s v="CROYDON 13 KV   UNIT11"/>
    <n v="68.3"/>
    <n v="0.9"/>
    <n v="49"/>
    <n v="64"/>
    <n v="10"/>
    <s v="N"/>
    <s v=" "/>
    <s v=" "/>
    <s v="OP"/>
    <s v="X"/>
    <n v="6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1"/>
    <n v="68.3"/>
    <x v="102"/>
    <n v="2004"/>
    <n v="68.3"/>
    <n v="68.3"/>
    <x v="79"/>
  </r>
  <r>
    <n v="6035"/>
    <s v="Constellation Power, Inc"/>
    <n v="8012"/>
    <s v="Croydon CT Generating Station"/>
    <x v="6"/>
    <s v="Bucks"/>
    <n v="12"/>
    <x v="1"/>
    <s v="GT"/>
    <m/>
    <s v="S"/>
    <s v="X"/>
    <s v="X"/>
    <s v="CROYDON 13 KV   UNIT12"/>
    <s v="CROYDON 13 KV   UNIT12"/>
    <n v="68.3"/>
    <n v="0.9"/>
    <n v="49"/>
    <n v="64"/>
    <n v="10"/>
    <s v="N"/>
    <s v=" "/>
    <s v=" "/>
    <s v="OP"/>
    <s v="X"/>
    <n v="6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1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21"/>
    <x v="1"/>
    <s v="GT"/>
    <m/>
    <s v="S"/>
    <s v="X"/>
    <s v="X"/>
    <s v="CROYDON 13 KV   UNIT21"/>
    <s v="CROYDON 13 KV   UNIT21"/>
    <n v="68.3"/>
    <n v="0.9"/>
    <n v="49"/>
    <n v="64"/>
    <n v="10"/>
    <s v="N"/>
    <s v=" "/>
    <s v=" "/>
    <s v="OP"/>
    <s v="X"/>
    <n v="6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1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22"/>
    <x v="1"/>
    <s v="GT"/>
    <m/>
    <s v="S"/>
    <s v="X"/>
    <s v="X"/>
    <s v="CROYDON 13 KV   UNIT22"/>
    <s v="CROYDON 13 KV   UNIT22"/>
    <n v="68.3"/>
    <n v="0.9"/>
    <n v="49"/>
    <n v="64"/>
    <n v="10"/>
    <s v="N"/>
    <s v=" "/>
    <s v=" "/>
    <s v="OP"/>
    <s v="X"/>
    <n v="6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1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31"/>
    <x v="1"/>
    <s v="GT"/>
    <m/>
    <s v="S"/>
    <s v="X"/>
    <s v="X"/>
    <s v="CROYDON 13 KV   UNIT31"/>
    <s v="CROYDON 13 KV   UNIT31"/>
    <n v="68.3"/>
    <n v="0.9"/>
    <n v="49"/>
    <n v="64"/>
    <n v="10"/>
    <s v="N"/>
    <s v=" "/>
    <s v=" "/>
    <s v="OP"/>
    <s v="X"/>
    <n v="8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6"/>
    <n v="1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32"/>
    <x v="1"/>
    <s v="GT"/>
    <m/>
    <s v="S"/>
    <s v="X"/>
    <s v="X"/>
    <s v="CROYDON 13 KV   UNIT32"/>
    <s v="CROYDON 13 KV   UNIT32"/>
    <n v="68.3"/>
    <n v="0.9"/>
    <n v="48"/>
    <n v="64"/>
    <n v="10"/>
    <s v="N"/>
    <s v=" "/>
    <s v=" "/>
    <s v="OP"/>
    <s v="X"/>
    <n v="8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6"/>
    <n v="1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41"/>
    <x v="1"/>
    <s v="GT"/>
    <m/>
    <s v="S"/>
    <s v="X"/>
    <s v="X"/>
    <s v="CROYDON 13 KV   UNIT41"/>
    <s v="CROYDON 13 KV   UNIT41"/>
    <n v="68.3"/>
    <n v="0.9"/>
    <n v="49"/>
    <n v="64"/>
    <n v="10"/>
    <s v="N"/>
    <s v=" "/>
    <s v=" "/>
    <s v="OP"/>
    <s v="X"/>
    <n v="7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2"/>
    <n v="68.3"/>
    <x v="1"/>
    <n v="2004"/>
    <n v="68.3"/>
    <n v="68.3"/>
    <x v="1"/>
  </r>
  <r>
    <n v="6035"/>
    <s v="Constellation Power, Inc"/>
    <n v="8012"/>
    <s v="Croydon CT Generating Station"/>
    <x v="6"/>
    <s v="Bucks"/>
    <n v="42"/>
    <x v="1"/>
    <s v="GT"/>
    <m/>
    <s v="S"/>
    <s v="X"/>
    <s v="X"/>
    <s v="CROYDON 13 KV   UNIT42"/>
    <s v="CROYDON 13 KV   UNIT42"/>
    <n v="68.3"/>
    <n v="0.9"/>
    <n v="49"/>
    <n v="64"/>
    <n v="10"/>
    <s v="N"/>
    <s v=" "/>
    <s v=" "/>
    <s v="OP"/>
    <s v="X"/>
    <n v="7"/>
    <n v="1974"/>
    <s v=" "/>
    <s v=" "/>
    <s v="N"/>
    <s v="IPP Non-CHP"/>
    <n v="2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8012"/>
    <n v="68396"/>
    <n v="68.3"/>
    <n v="4895.0010000000002"/>
    <n v="13972.622273213001"/>
    <n v="41.425384918228801"/>
    <m/>
    <m/>
    <n v="2015"/>
    <n v="12"/>
    <n v="68.3"/>
    <x v="1"/>
    <n v="2004"/>
    <n v="68.3"/>
    <n v="68.3"/>
    <x v="1"/>
  </r>
  <r>
    <n v="56214"/>
    <s v="Hazleton Generation LLC"/>
    <n v="10870"/>
    <s v="Hazelton"/>
    <x v="6"/>
    <s v="Luzerne"/>
    <s v="GEN1"/>
    <x v="0"/>
    <s v="GT"/>
    <m/>
    <s v="S"/>
    <s v="X"/>
    <s v="X"/>
    <m/>
    <m/>
    <n v="72.5"/>
    <n v="0.8"/>
    <n v="58.9"/>
    <n v="58.9"/>
    <n v="12"/>
    <s v="N"/>
    <s v=" "/>
    <s v=" "/>
    <s v="SB"/>
    <s v="Y"/>
    <n v="1"/>
    <n v="1989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870"/>
    <n v="473134"/>
    <n v="72.5"/>
    <n v="39498.998999999902"/>
    <n v="11978.379502731101"/>
    <n v="13.4517797622806"/>
    <m/>
    <m/>
    <n v="2002"/>
    <n v="6"/>
    <n v="72.5"/>
    <x v="103"/>
    <n v="2019"/>
    <n v="72.5"/>
    <n v="72.5"/>
    <x v="80"/>
  </r>
  <r>
    <n v="56214"/>
    <s v="Hazleton Generation LLC"/>
    <n v="10870"/>
    <s v="Hazelton"/>
    <x v="6"/>
    <s v="Luzerne"/>
    <s v="GEN2"/>
    <x v="0"/>
    <s v="GT"/>
    <m/>
    <s v="S"/>
    <s v="X"/>
    <s v="X"/>
    <m/>
    <m/>
    <n v="33"/>
    <n v="0.8"/>
    <n v="28.3"/>
    <n v="29.8"/>
    <n v="12"/>
    <s v="N"/>
    <s v=" "/>
    <s v=" "/>
    <s v="SB"/>
    <s v="Y"/>
    <n v="6"/>
    <n v="2002"/>
    <s v=" "/>
    <s v=" "/>
    <s v="N"/>
    <s v="IPP Non-CHP"/>
    <n v="2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870"/>
    <n v="473134"/>
    <n v="33"/>
    <n v="39498.998999999902"/>
    <n v="11978.379502731101"/>
    <n v="13.1274742065706"/>
    <m/>
    <m/>
    <n v="2015"/>
    <n v="8"/>
    <n v="33"/>
    <x v="1"/>
    <n v="2032"/>
    <n v="33"/>
    <n v="33"/>
    <x v="1"/>
  </r>
  <r>
    <n v="56214"/>
    <s v="Hazleton Generation LLC"/>
    <n v="10870"/>
    <s v="Hazelton"/>
    <x v="6"/>
    <s v="Luzerne"/>
    <s v="GEN3"/>
    <x v="0"/>
    <s v="GT"/>
    <m/>
    <s v="S"/>
    <s v="X"/>
    <s v="X"/>
    <m/>
    <m/>
    <n v="33"/>
    <n v="0.8"/>
    <n v="29.3"/>
    <n v="31"/>
    <n v="12"/>
    <s v="N"/>
    <s v=" "/>
    <s v=" "/>
    <s v="SB"/>
    <s v="Y"/>
    <n v="6"/>
    <n v="2002"/>
    <s v=" "/>
    <s v=" "/>
    <s v="N"/>
    <s v="IPP Non-CHP"/>
    <n v="2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870"/>
    <n v="473134"/>
    <n v="33"/>
    <n v="39498.998999999902"/>
    <n v="11978.379502731101"/>
    <n v="13.1274742065706"/>
    <m/>
    <m/>
    <n v="2015"/>
    <n v="8"/>
    <n v="33"/>
    <x v="1"/>
    <n v="2032"/>
    <n v="33"/>
    <n v="33"/>
    <x v="1"/>
  </r>
  <r>
    <n v="56214"/>
    <s v="Hazleton Generation LLC"/>
    <n v="10870"/>
    <s v="Hazelton"/>
    <x v="6"/>
    <s v="Luzerne"/>
    <s v="GEN4"/>
    <x v="0"/>
    <s v="GT"/>
    <m/>
    <s v="S"/>
    <s v="X"/>
    <s v="X"/>
    <m/>
    <m/>
    <n v="33"/>
    <n v="0.8"/>
    <n v="29.1"/>
    <n v="31.2"/>
    <n v="12"/>
    <s v="N"/>
    <s v=" "/>
    <s v=" "/>
    <s v="SB"/>
    <s v="Y"/>
    <n v="6"/>
    <n v="2002"/>
    <s v=" "/>
    <s v=" "/>
    <s v="N"/>
    <s v="IPP Non-CHP"/>
    <n v="2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10870"/>
    <n v="473134"/>
    <n v="33"/>
    <n v="39498.998999999902"/>
    <n v="11978.379502731101"/>
    <n v="13.1274742065706"/>
    <m/>
    <m/>
    <n v="2015"/>
    <n v="8"/>
    <n v="33"/>
    <x v="1"/>
    <n v="2032"/>
    <n v="33"/>
    <n v="33"/>
    <x v="1"/>
  </r>
  <r>
    <n v="15394"/>
    <s v="Procter &amp; Gamble Ppr Prdts Co"/>
    <n v="50463"/>
    <s v="Procter &amp; Gamble Mehoopany Mill"/>
    <x v="6"/>
    <s v="Wyoming"/>
    <s v="GEN1"/>
    <x v="0"/>
    <s v="GT"/>
    <m/>
    <s v="S"/>
    <s v="X"/>
    <s v="X"/>
    <m/>
    <m/>
    <n v="53.6"/>
    <n v="0.8"/>
    <n v="40"/>
    <n v="59"/>
    <n v="30"/>
    <s v="N"/>
    <s v=" "/>
    <s v=" "/>
    <s v="OP"/>
    <s v="X"/>
    <n v="6"/>
    <n v="1985"/>
    <s v=" "/>
    <s v=" "/>
    <s v="Y"/>
    <s v="Industrial CHP"/>
    <n v="7"/>
    <s v="T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463"/>
    <n v="5149165"/>
    <n v="53.6"/>
    <n v="837643"/>
    <n v="6147.2071037422802"/>
    <n v="30.786374999108801"/>
    <m/>
    <m/>
    <n v="2016"/>
    <n v="3"/>
    <n v="53.6"/>
    <x v="104"/>
    <n v="2015"/>
    <n v="53.6"/>
    <n v="53.6"/>
    <x v="81"/>
  </r>
  <r>
    <n v="15394"/>
    <s v="Procter &amp; Gamble Ppr Prdts Co"/>
    <n v="50463"/>
    <s v="Procter &amp; Gamble Mehoopany Mill"/>
    <x v="6"/>
    <s v="Wyoming"/>
    <s v="GEN3"/>
    <x v="0"/>
    <s v="GT"/>
    <m/>
    <s v="S"/>
    <s v="X"/>
    <s v="X"/>
    <m/>
    <m/>
    <n v="64"/>
    <n v="0.85"/>
    <n v="64"/>
    <n v="64"/>
    <n v="20"/>
    <s v="N"/>
    <s v=" "/>
    <s v=" "/>
    <s v="OP"/>
    <s v="X"/>
    <n v="4"/>
    <n v="2013"/>
    <s v=" "/>
    <s v=" "/>
    <s v="N"/>
    <s v="Industrial CHP"/>
    <n v="7"/>
    <s v="X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463"/>
    <n v="5149165"/>
    <n v="64"/>
    <n v="837643"/>
    <n v="6147.2071037422802"/>
    <n v="29.4534771818719"/>
    <m/>
    <m/>
    <n v="2042"/>
    <n v="9"/>
    <s v=""/>
    <x v="1"/>
    <n v="2043"/>
    <s v=""/>
    <s v=""/>
    <x v="1"/>
  </r>
  <r>
    <n v="54843"/>
    <s v="WM Illinois Renewable Energy LLC"/>
    <n v="50563"/>
    <s v="Settlers Hill Gas Recovery"/>
    <x v="2"/>
    <s v="Kane"/>
    <s v="GEN1"/>
    <x v="2"/>
    <s v="GT"/>
    <m/>
    <s v="S"/>
    <s v="X"/>
    <s v="X"/>
    <s v="Zonal"/>
    <s v="Zonal"/>
    <n v="3"/>
    <n v="0.98"/>
    <n v="2.9"/>
    <n v="3.3"/>
    <n v="1"/>
    <s v="N"/>
    <s v=" "/>
    <s v=" "/>
    <s v="OP"/>
    <s v="X"/>
    <n v="10"/>
    <n v="1988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563"/>
    <n v="578938"/>
    <n v="3"/>
    <n v="27797"/>
    <n v="20827.3554700147"/>
    <n v="35.845277776691603"/>
    <m/>
    <m/>
    <n v="2024"/>
    <n v="8"/>
    <n v="3"/>
    <x v="105"/>
    <n v="2018"/>
    <n v="3"/>
    <n v="3"/>
    <x v="82"/>
  </r>
  <r>
    <n v="54843"/>
    <s v="WM Illinois Renewable Energy LLC"/>
    <n v="50563"/>
    <s v="Settlers Hill Gas Recovery"/>
    <x v="2"/>
    <s v="Kane"/>
    <s v="GEN2"/>
    <x v="2"/>
    <s v="GT"/>
    <m/>
    <s v="S"/>
    <s v="X"/>
    <s v="X"/>
    <s v="Zonal"/>
    <s v="Zonal"/>
    <n v="3"/>
    <n v="0.98"/>
    <n v="2.9"/>
    <n v="3.3"/>
    <n v="1"/>
    <s v="N"/>
    <s v=" "/>
    <s v=" "/>
    <s v="OP"/>
    <s v="X"/>
    <n v="5"/>
    <n v="1998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563"/>
    <n v="578938"/>
    <n v="3"/>
    <n v="27797"/>
    <n v="20827.3554700147"/>
    <n v="35.845277776691603"/>
    <m/>
    <m/>
    <n v="2034"/>
    <n v="3"/>
    <n v="3"/>
    <x v="1"/>
    <n v="2028"/>
    <n v="3"/>
    <s v=""/>
    <x v="1"/>
  </r>
  <r>
    <n v="54843"/>
    <s v="WM Illinois Renewable Energy LLC"/>
    <n v="50573"/>
    <s v="CID Gas Recovery"/>
    <x v="2"/>
    <s v="Cook"/>
    <s v="GEN2"/>
    <x v="2"/>
    <s v="GT"/>
    <m/>
    <s v="S"/>
    <s v="X"/>
    <s v="X"/>
    <s v="Zonal"/>
    <s v="Zonal"/>
    <n v="3"/>
    <n v="0.98"/>
    <n v="2.9"/>
    <n v="3.3"/>
    <n v="1"/>
    <s v="N"/>
    <s v=" "/>
    <s v=" "/>
    <s v="OP"/>
    <s v="X"/>
    <n v="3"/>
    <n v="1989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573"/>
    <n v="353505"/>
    <n v="3"/>
    <n v="19059"/>
    <n v="18547.9301117582"/>
    <n v="21.877500001350001"/>
    <m/>
    <m/>
    <n v="2011"/>
    <n v="2"/>
    <n v="3"/>
    <x v="106"/>
    <n v="2019"/>
    <n v="3"/>
    <n v="3"/>
    <x v="83"/>
  </r>
  <r>
    <n v="54843"/>
    <s v="WM Illinois Renewable Energy LLC"/>
    <n v="50575"/>
    <s v="Lake Gas Recovery"/>
    <x v="2"/>
    <s v="Cook"/>
    <s v="GEN2"/>
    <x v="2"/>
    <s v="GT"/>
    <m/>
    <s v="S"/>
    <s v="X"/>
    <s v="X"/>
    <s v="Zonal"/>
    <s v="Zonal"/>
    <n v="3"/>
    <n v="0.98"/>
    <n v="2.9"/>
    <n v="3.3"/>
    <n v="1"/>
    <s v="N"/>
    <s v=" "/>
    <s v=" "/>
    <s v="OP"/>
    <s v="X"/>
    <n v="8"/>
    <n v="1993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575"/>
    <n v="286495"/>
    <n v="3"/>
    <n v="14154"/>
    <n v="20241.274551363502"/>
    <n v="35.381944441691701"/>
    <m/>
    <m/>
    <n v="2029"/>
    <n v="1"/>
    <n v="3"/>
    <x v="107"/>
    <n v="2023"/>
    <n v="3"/>
    <n v="3"/>
    <x v="84"/>
  </r>
  <r>
    <n v="54843"/>
    <s v="WM Illinois Renewable Energy LLC"/>
    <n v="50575"/>
    <s v="Lake Gas Recovery"/>
    <x v="2"/>
    <s v="Cook"/>
    <s v="GEN3"/>
    <x v="2"/>
    <s v="GT"/>
    <m/>
    <s v="S"/>
    <s v="X"/>
    <s v="X"/>
    <s v="Zonal"/>
    <s v="Zonal"/>
    <n v="3"/>
    <n v="0.98"/>
    <n v="2.9"/>
    <n v="3.3"/>
    <n v="1"/>
    <s v="N"/>
    <s v=" "/>
    <s v=" "/>
    <s v="OP"/>
    <s v="X"/>
    <n v="8"/>
    <n v="1993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575"/>
    <n v="286495"/>
    <n v="3"/>
    <n v="14154"/>
    <n v="20241.274551363502"/>
    <n v="35.381944441691701"/>
    <m/>
    <m/>
    <n v="2029"/>
    <n v="1"/>
    <n v="3"/>
    <x v="1"/>
    <n v="2023"/>
    <n v="3"/>
    <n v="3"/>
    <x v="1"/>
  </r>
  <r>
    <n v="64451"/>
    <s v="INEOS US Chemicals Company - Naperville Campus"/>
    <n v="50722"/>
    <s v="INEOS Naperville Cogeneration Plant"/>
    <x v="2"/>
    <s v="DuPage"/>
    <s v="GEN1"/>
    <x v="0"/>
    <s v="GT"/>
    <m/>
    <s v="S"/>
    <s v="X"/>
    <s v="X"/>
    <m/>
    <m/>
    <n v="8.3000000000000007"/>
    <n v="0.8"/>
    <n v="7"/>
    <n v="11"/>
    <n v="4.3"/>
    <s v="N"/>
    <s v=" "/>
    <s v=" "/>
    <s v="OP"/>
    <s v="X"/>
    <n v="12"/>
    <n v="1990"/>
    <n v="12"/>
    <n v="2023"/>
    <s v="Y"/>
    <s v="Commercial CHP"/>
    <n v="5"/>
    <s v="T"/>
    <s v="NG"/>
    <m/>
    <m/>
    <m/>
    <m/>
    <m/>
    <m/>
    <m/>
    <m/>
    <m/>
    <s v="N"/>
    <s v="N"/>
    <s v=" "/>
    <s v="12H"/>
    <m/>
    <m/>
    <m/>
    <s v="N"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0722"/>
    <n v="385897"/>
    <n v="8.3000000000000007"/>
    <n v="75369.84"/>
    <n v="5120.0453656263498"/>
    <n v="30.449166666879901"/>
    <m/>
    <m/>
    <n v="2021"/>
    <n v="5"/>
    <n v="8.3000000000000007"/>
    <x v="108"/>
    <n v="2020"/>
    <n v="8.3000000000000007"/>
    <n v="8.3000000000000007"/>
    <x v="85"/>
  </r>
  <r>
    <n v="65792"/>
    <s v="IIT Energy Tech Partners, LLC"/>
    <n v="52021"/>
    <s v="ITT Cogen Facility"/>
    <x v="2"/>
    <s v="Cook"/>
    <s v="GEN1"/>
    <x v="0"/>
    <s v="GT"/>
    <m/>
    <s v="S"/>
    <s v="X"/>
    <s v="X"/>
    <n v="33092313"/>
    <n v="33092313"/>
    <n v="3.7"/>
    <n v="0.8"/>
    <n v="3.5"/>
    <n v="3.7"/>
    <n v="0.1"/>
    <s v="N"/>
    <s v=" "/>
    <s v=" "/>
    <s v="OS"/>
    <s v="X"/>
    <n v="5"/>
    <n v="1991"/>
    <n v="4"/>
    <n v="2025"/>
    <s v="Y"/>
    <s v="Commercial CHP"/>
    <n v="5"/>
    <s v="T"/>
    <s v="NG"/>
    <s v="DFO"/>
    <m/>
    <m/>
    <m/>
    <m/>
    <s v="NG"/>
    <m/>
    <m/>
    <m/>
    <s v="N"/>
    <s v="N"/>
    <n v="0"/>
    <s v="1H"/>
    <m/>
    <m/>
    <m/>
    <m/>
    <s v="N"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2021"/>
    <n v="2177"/>
    <n v="3.7"/>
    <n v="134"/>
    <n v="16246.2686567164"/>
    <n v="22.274166666669899"/>
    <m/>
    <m/>
    <n v="2013"/>
    <n v="8"/>
    <n v="3.7"/>
    <x v="109"/>
    <n v="2021"/>
    <n v="3.7"/>
    <n v="3.7"/>
    <x v="86"/>
  </r>
  <r>
    <n v="65792"/>
    <s v="IIT Energy Tech Partners, LLC"/>
    <n v="52021"/>
    <s v="ITT Cogen Facility"/>
    <x v="2"/>
    <s v="Cook"/>
    <s v="GEN2"/>
    <x v="0"/>
    <s v="GT"/>
    <m/>
    <s v="S"/>
    <s v="X"/>
    <s v="X"/>
    <n v="33092313"/>
    <n v="33092313"/>
    <n v="3.7"/>
    <n v="0.8"/>
    <n v="3.5"/>
    <n v="3.7"/>
    <n v="0.1"/>
    <s v="N"/>
    <s v=" "/>
    <s v=" "/>
    <s v="OS"/>
    <s v="X"/>
    <n v="5"/>
    <n v="1991"/>
    <n v="4"/>
    <n v="2025"/>
    <s v="Y"/>
    <s v="Commercial CHP"/>
    <n v="5"/>
    <s v="T"/>
    <s v="NG"/>
    <s v="DFO"/>
    <m/>
    <m/>
    <m/>
    <m/>
    <s v="NG"/>
    <m/>
    <m/>
    <m/>
    <s v="N"/>
    <s v="N"/>
    <s v=" "/>
    <s v="1H"/>
    <m/>
    <m/>
    <m/>
    <m/>
    <s v="N"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2021"/>
    <n v="2177"/>
    <n v="3.7"/>
    <n v="134"/>
    <n v="16246.2686567164"/>
    <n v="22.274166666669899"/>
    <m/>
    <m/>
    <n v="2013"/>
    <n v="8"/>
    <n v="3.7"/>
    <x v="1"/>
    <n v="2021"/>
    <n v="3.7"/>
    <n v="3.7"/>
    <x v="1"/>
  </r>
  <r>
    <n v="19876"/>
    <s v="Virginia Electric &amp; Power Co"/>
    <n v="52087"/>
    <s v="Elizabeth River Power Station"/>
    <x v="7"/>
    <s v="Chesapeake City"/>
    <s v="GEN1"/>
    <x v="0"/>
    <s v="GT"/>
    <m/>
    <s v="S"/>
    <s v="X"/>
    <s v="X"/>
    <m/>
    <m/>
    <n v="129.6"/>
    <n v="0.9"/>
    <n v="116"/>
    <n v="121"/>
    <n v="78"/>
    <s v="N"/>
    <s v=" "/>
    <s v=" "/>
    <s v="SB"/>
    <s v="Y"/>
    <n v="6"/>
    <n v="1992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2087"/>
    <n v="513135"/>
    <n v="129.6"/>
    <n v="43910"/>
    <n v="11686.062400364301"/>
    <n v="17.6218749995443"/>
    <m/>
    <m/>
    <n v="2010"/>
    <n v="1"/>
    <n v="129.6"/>
    <x v="110"/>
    <n v="2022"/>
    <n v="129.6"/>
    <n v="129.6"/>
    <x v="87"/>
  </r>
  <r>
    <n v="19876"/>
    <s v="Virginia Electric &amp; Power Co"/>
    <n v="52087"/>
    <s v="Elizabeth River Power Station"/>
    <x v="7"/>
    <s v="Chesapeake City"/>
    <s v="GEN2"/>
    <x v="0"/>
    <s v="GT"/>
    <m/>
    <s v="S"/>
    <s v="X"/>
    <s v="X"/>
    <m/>
    <m/>
    <n v="129.6"/>
    <n v="0.9"/>
    <n v="116"/>
    <n v="120"/>
    <n v="78"/>
    <s v="N"/>
    <s v=" "/>
    <s v=" "/>
    <s v="SB"/>
    <s v="Y"/>
    <n v="6"/>
    <n v="1992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2087"/>
    <n v="513135"/>
    <n v="129.6"/>
    <n v="43910"/>
    <n v="11686.062400364301"/>
    <n v="17.6218749995443"/>
    <m/>
    <m/>
    <n v="2010"/>
    <n v="1"/>
    <n v="129.6"/>
    <x v="1"/>
    <n v="2022"/>
    <n v="129.6"/>
    <n v="129.6"/>
    <x v="1"/>
  </r>
  <r>
    <n v="19876"/>
    <s v="Virginia Electric &amp; Power Co"/>
    <n v="52087"/>
    <s v="Elizabeth River Power Station"/>
    <x v="7"/>
    <s v="Chesapeake City"/>
    <s v="GEN3"/>
    <x v="0"/>
    <s v="GT"/>
    <m/>
    <s v="S"/>
    <s v="X"/>
    <s v="X"/>
    <m/>
    <m/>
    <n v="129.6"/>
    <n v="0.9"/>
    <n v="116"/>
    <n v="124"/>
    <n v="78"/>
    <s v="N"/>
    <s v=" "/>
    <s v=" "/>
    <s v="SB"/>
    <s v="Y"/>
    <n v="6"/>
    <n v="1992"/>
    <s v=" "/>
    <s v=" "/>
    <s v="N"/>
    <s v="Electric Utility"/>
    <n v="1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2087"/>
    <n v="513135"/>
    <n v="129.6"/>
    <n v="43910"/>
    <n v="11686.062400364301"/>
    <n v="17.6218749995443"/>
    <m/>
    <m/>
    <n v="2010"/>
    <n v="1"/>
    <n v="129.6"/>
    <x v="1"/>
    <n v="2022"/>
    <n v="129.6"/>
    <n v="129.6"/>
    <x v="1"/>
  </r>
  <r>
    <n v="12303"/>
    <s v="Merck &amp; Co Inc-West Point"/>
    <n v="52149"/>
    <s v="West Point (PA)"/>
    <x v="6"/>
    <s v="Montgomery"/>
    <s v="COG3"/>
    <x v="0"/>
    <s v="GT"/>
    <m/>
    <s v="S"/>
    <s v="X"/>
    <s v="X"/>
    <s v="MERCK 13 KV MERCK1-2"/>
    <s v="MERCK 13 KV MERCK1-2"/>
    <n v="38.4"/>
    <n v="0.85"/>
    <n v="38.5"/>
    <n v="40"/>
    <n v="20"/>
    <s v="N"/>
    <s v=" "/>
    <s v=" "/>
    <s v="OP"/>
    <s v="X"/>
    <n v="4"/>
    <n v="2001"/>
    <s v=" "/>
    <s v=" "/>
    <s v="Y"/>
    <s v="Industrial CHP"/>
    <n v="7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2149"/>
    <n v="1417498"/>
    <n v="38.4"/>
    <n v="293137.59999999998"/>
    <n v="4835.6062136007104"/>
    <n v="29.438387896357501"/>
    <m/>
    <m/>
    <n v="2030"/>
    <n v="9"/>
    <n v="38.4"/>
    <x v="111"/>
    <n v="2031"/>
    <n v="38.4"/>
    <s v=""/>
    <x v="88"/>
  </r>
  <r>
    <n v="12303"/>
    <s v="Merck &amp; Co Inc-West Point"/>
    <n v="52149"/>
    <s v="West Point (PA)"/>
    <x v="6"/>
    <s v="Montgomery"/>
    <s v="GEN2"/>
    <x v="0"/>
    <s v="GT"/>
    <m/>
    <s v="S"/>
    <s v="X"/>
    <s v="X"/>
    <s v="MERCK 13 KV MERCK1-2"/>
    <s v="MERCK 13 KV MERCK1-2"/>
    <n v="32.299999999999997"/>
    <n v="0.9"/>
    <n v="24.5"/>
    <n v="26"/>
    <n v="15"/>
    <s v="N"/>
    <s v=" "/>
    <s v=" "/>
    <s v="OP"/>
    <s v="X"/>
    <n v="1"/>
    <n v="1989"/>
    <s v=" "/>
    <s v=" "/>
    <s v="Y"/>
    <s v="Industrial CHP"/>
    <n v="7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2149"/>
    <n v="1417498"/>
    <n v="32.299999999999997"/>
    <n v="293137.59999999998"/>
    <n v="4835.6062136007104"/>
    <n v="29.341636904291601"/>
    <m/>
    <m/>
    <n v="2018"/>
    <n v="5"/>
    <n v="32.299999999999997"/>
    <x v="1"/>
    <n v="2019"/>
    <n v="32.299999999999997"/>
    <n v="32.299999999999997"/>
    <x v="1"/>
  </r>
  <r>
    <n v="7564"/>
    <s v="Grays Ferry Cogen Partnership"/>
    <n v="54785"/>
    <s v="Grays Ferry Cogeneration"/>
    <x v="6"/>
    <s v="Philadelphia"/>
    <s v="GEN2"/>
    <x v="0"/>
    <s v="GT"/>
    <s v="CC1"/>
    <s v="S"/>
    <s v="X"/>
    <s v="X"/>
    <s v="GRAYFR_113 KV 1 CT"/>
    <s v="GRAYFR_113 KV 1 CT"/>
    <n v="135"/>
    <n v="0.85"/>
    <n v="114"/>
    <n v="127"/>
    <n v="52"/>
    <s v="N"/>
    <s v=" "/>
    <s v=" "/>
    <s v="OP"/>
    <s v="X"/>
    <n v="10"/>
    <n v="1997"/>
    <s v=" "/>
    <s v=" "/>
    <s v="Y"/>
    <s v="IPP CHP"/>
    <n v="3"/>
    <s v="T"/>
    <s v="NG"/>
    <m/>
    <m/>
    <m/>
    <m/>
    <m/>
    <s v="NG"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4785"/>
    <n v="3737445"/>
    <n v="135"/>
    <n v="722827"/>
    <n v="5170.59407022703"/>
    <n v="18.601458332643301"/>
    <m/>
    <m/>
    <n v="2016"/>
    <n v="5"/>
    <n v="135"/>
    <x v="112"/>
    <n v="2027"/>
    <n v="135"/>
    <n v="135"/>
    <x v="89"/>
  </r>
  <r>
    <n v="8683"/>
    <s v="CSL Behring LLC"/>
    <n v="54790"/>
    <s v="CSL Behring LLC"/>
    <x v="2"/>
    <s v="Kankakee"/>
    <s v="GEN1"/>
    <x v="0"/>
    <s v="GT"/>
    <m/>
    <s v="S"/>
    <s v="X"/>
    <s v="X"/>
    <m/>
    <m/>
    <n v="4.2"/>
    <n v="0.9"/>
    <n v="3.8"/>
    <n v="5.3"/>
    <n v="0.1"/>
    <s v="N"/>
    <s v=" "/>
    <s v=" "/>
    <s v="OP"/>
    <s v="X"/>
    <n v="5"/>
    <n v="1993"/>
    <s v=" "/>
    <s v=" "/>
    <s v="Y"/>
    <s v="Industrial CHP"/>
    <n v="7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54790"/>
    <n v="395465"/>
    <n v="4.2"/>
    <n v="26658"/>
    <n v="14834.758796608799"/>
    <n v="21.9483333315499"/>
    <m/>
    <m/>
    <n v="2015"/>
    <n v="4"/>
    <n v="4.2"/>
    <x v="113"/>
    <n v="2023"/>
    <n v="4.2"/>
    <n v="4.2"/>
    <x v="90"/>
  </r>
  <r>
    <n v="54843"/>
    <s v="WM Illinois Renewable Energy LLC"/>
    <n v="55014"/>
    <s v="Greene Valley Gas Recovery"/>
    <x v="2"/>
    <s v="DuPage"/>
    <s v="GEN1"/>
    <x v="2"/>
    <s v="GT"/>
    <m/>
    <s v="S"/>
    <s v="X"/>
    <s v="X"/>
    <s v="Zonal"/>
    <s v="Zonal"/>
    <n v="3.3"/>
    <n v="0.98"/>
    <n v="2.9"/>
    <n v="3.3"/>
    <n v="1"/>
    <s v="N"/>
    <s v=" "/>
    <s v=" "/>
    <s v="OP"/>
    <s v="X"/>
    <n v="5"/>
    <n v="1996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014"/>
    <n v="619941"/>
    <n v="3.3"/>
    <n v="29868"/>
    <n v="20756.026516673301"/>
    <n v="33.634444442291702"/>
    <m/>
    <m/>
    <n v="2030"/>
    <n v="1"/>
    <n v="3.3"/>
    <x v="114"/>
    <n v="2026"/>
    <n v="3.3"/>
    <s v=""/>
    <x v="0"/>
  </r>
  <r>
    <n v="54843"/>
    <s v="WM Illinois Renewable Energy LLC"/>
    <n v="55014"/>
    <s v="Greene Valley Gas Recovery"/>
    <x v="2"/>
    <s v="DuPage"/>
    <s v="GEN2"/>
    <x v="2"/>
    <s v="GT"/>
    <m/>
    <s v="S"/>
    <s v="X"/>
    <s v="X"/>
    <s v="Zonal"/>
    <s v="Zonal"/>
    <n v="3.3"/>
    <n v="0.98"/>
    <n v="2.9"/>
    <n v="3.3"/>
    <n v="1"/>
    <s v="N"/>
    <s v=" "/>
    <s v=" "/>
    <s v="OP"/>
    <s v="X"/>
    <n v="5"/>
    <n v="1996"/>
    <s v=" "/>
    <s v=" "/>
    <s v="N"/>
    <s v="IPP Non-CHP"/>
    <n v="2"/>
    <s v="X"/>
    <s v="LF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014"/>
    <n v="619941"/>
    <n v="3.3"/>
    <n v="29868"/>
    <n v="20756.026516673301"/>
    <n v="33.634444442291702"/>
    <m/>
    <m/>
    <n v="2030"/>
    <n v="1"/>
    <n v="3.3"/>
    <x v="1"/>
    <n v="2026"/>
    <n v="3.3"/>
    <s v=""/>
    <x v="1"/>
  </r>
  <r>
    <n v="9267"/>
    <s v="Hoosier Energy R E C, Inc"/>
    <n v="55054"/>
    <s v="Livingston Generating Facility"/>
    <x v="2"/>
    <s v="Livingston"/>
    <n v="1"/>
    <x v="2"/>
    <s v="GT"/>
    <m/>
    <s v="S"/>
    <s v="X"/>
    <s v="X"/>
    <m/>
    <m/>
    <n v="5"/>
    <n v="0.8"/>
    <n v="3.6"/>
    <n v="3.8"/>
    <n v="1.5"/>
    <s v="N"/>
    <s v=" "/>
    <s v=" "/>
    <s v="OP"/>
    <s v="X"/>
    <n v="12"/>
    <n v="1999"/>
    <s v=" "/>
    <s v=" "/>
    <s v="N"/>
    <s v="Electric Utility"/>
    <n v="1"/>
    <s v="X"/>
    <s v="LF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054"/>
    <n v="1168063"/>
    <n v="5"/>
    <n v="64532"/>
    <n v="18100.523771152199"/>
    <n v="33.2246716264128"/>
    <m/>
    <m/>
    <n v="2033"/>
    <n v="3"/>
    <n v="5"/>
    <x v="115"/>
    <n v="2029"/>
    <n v="5"/>
    <s v=""/>
    <x v="0"/>
  </r>
  <r>
    <n v="9267"/>
    <s v="Hoosier Energy R E C, Inc"/>
    <n v="55054"/>
    <s v="Livingston Generating Facility"/>
    <x v="2"/>
    <s v="Livingston"/>
    <n v="3"/>
    <x v="2"/>
    <s v="GT"/>
    <m/>
    <s v="S"/>
    <s v="X"/>
    <s v="X"/>
    <m/>
    <m/>
    <n v="5"/>
    <n v="0.8"/>
    <n v="3.6"/>
    <n v="3.8"/>
    <n v="1.5"/>
    <s v="N"/>
    <s v=" "/>
    <s v=" "/>
    <s v="OP"/>
    <s v="X"/>
    <n v="12"/>
    <n v="1999"/>
    <s v=" "/>
    <s v=" "/>
    <s v="N"/>
    <s v="Electric Utility"/>
    <n v="1"/>
    <s v="X"/>
    <s v="LF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054"/>
    <n v="1168063"/>
    <n v="5"/>
    <n v="64532"/>
    <n v="18100.523771152199"/>
    <n v="33.2246716264128"/>
    <m/>
    <m/>
    <n v="2033"/>
    <n v="3"/>
    <n v="5"/>
    <x v="1"/>
    <n v="2029"/>
    <n v="5"/>
    <s v=""/>
    <x v="1"/>
  </r>
  <r>
    <n v="9267"/>
    <s v="Hoosier Energy R E C, Inc"/>
    <n v="55054"/>
    <s v="Livingston Generating Facility"/>
    <x v="2"/>
    <s v="Livingston"/>
    <s v="GEN2"/>
    <x v="2"/>
    <s v="GT"/>
    <m/>
    <s v="S"/>
    <s v="X"/>
    <s v="X"/>
    <m/>
    <m/>
    <n v="5"/>
    <n v="0.8"/>
    <n v="3.6"/>
    <n v="3.8"/>
    <n v="1.5"/>
    <s v="N"/>
    <s v=" "/>
    <s v=" "/>
    <s v="OP"/>
    <s v="X"/>
    <n v="1"/>
    <n v="2000"/>
    <s v=" "/>
    <s v=" "/>
    <s v="N"/>
    <s v="Electric Utility"/>
    <n v="1"/>
    <s v="X"/>
    <s v="LF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054"/>
    <n v="1168063"/>
    <n v="5"/>
    <n v="64532"/>
    <n v="18100.523771152199"/>
    <n v="33.2246716264128"/>
    <m/>
    <m/>
    <n v="2033"/>
    <n v="4"/>
    <n v="5"/>
    <x v="1"/>
    <n v="2030"/>
    <n v="5"/>
    <s v=""/>
    <x v="1"/>
  </r>
  <r>
    <n v="64030"/>
    <s v="Lincoln Operating Services, LLC"/>
    <n v="55109"/>
    <s v="Rocky Road Power LLC"/>
    <x v="2"/>
    <s v="Kane"/>
    <s v="T4"/>
    <x v="0"/>
    <s v="GT"/>
    <m/>
    <s v="W"/>
    <s v="X"/>
    <s v="X"/>
    <n v="32417671"/>
    <n v="32417671"/>
    <n v="122.4"/>
    <n v="0.85"/>
    <n v="104.9"/>
    <n v="126.8"/>
    <n v="6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09"/>
    <n v="1675431"/>
    <n v="122.4"/>
    <n v="140188"/>
    <n v="11951.3153764944"/>
    <n v="11.9501686505906"/>
    <m/>
    <m/>
    <n v="2012"/>
    <n v="5"/>
    <n v="122.4"/>
    <x v="116"/>
    <n v="2030"/>
    <n v="122.4"/>
    <n v="122.4"/>
    <x v="91"/>
  </r>
  <r>
    <n v="64030"/>
    <s v="Lincoln Operating Services, LLC"/>
    <n v="55109"/>
    <s v="Rocky Road Power LLC"/>
    <x v="2"/>
    <s v="Kane"/>
    <s v="TG1"/>
    <x v="0"/>
    <s v="GT"/>
    <m/>
    <s v="W"/>
    <s v="X"/>
    <s v="X"/>
    <n v="32417665"/>
    <n v="32417665"/>
    <n v="125.8"/>
    <n v="0.85"/>
    <n v="101.4"/>
    <n v="116.9"/>
    <n v="65"/>
    <s v="N"/>
    <s v=" "/>
    <s v=" "/>
    <s v="OP"/>
    <s v="X"/>
    <n v="6"/>
    <n v="199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09"/>
    <n v="1675431"/>
    <n v="125.8"/>
    <n v="140188"/>
    <n v="11951.3153764944"/>
    <n v="11.9501686505906"/>
    <m/>
    <m/>
    <n v="2011"/>
    <n v="5"/>
    <n v="125.8"/>
    <x v="1"/>
    <n v="2029"/>
    <n v="125.8"/>
    <n v="125.8"/>
    <x v="1"/>
  </r>
  <r>
    <n v="64030"/>
    <s v="Lincoln Operating Services, LLC"/>
    <n v="55109"/>
    <s v="Rocky Road Power LLC"/>
    <x v="2"/>
    <s v="Kane"/>
    <s v="TG2"/>
    <x v="0"/>
    <s v="GT"/>
    <m/>
    <s v="W"/>
    <s v="X"/>
    <s v="X"/>
    <n v="32417667"/>
    <n v="32417667"/>
    <n v="125.8"/>
    <n v="0.85"/>
    <n v="103.6"/>
    <n v="118.4"/>
    <n v="65"/>
    <s v="N"/>
    <s v=" "/>
    <s v=" "/>
    <s v="OP"/>
    <s v="X"/>
    <n v="6"/>
    <n v="199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09"/>
    <n v="1675431"/>
    <n v="125.8"/>
    <n v="140188"/>
    <n v="11951.3153764944"/>
    <n v="11.9501686505906"/>
    <m/>
    <m/>
    <n v="2011"/>
    <n v="5"/>
    <n v="125.8"/>
    <x v="1"/>
    <n v="2029"/>
    <n v="125.8"/>
    <n v="125.8"/>
    <x v="1"/>
  </r>
  <r>
    <n v="64030"/>
    <s v="Lincoln Operating Services, LLC"/>
    <n v="55109"/>
    <s v="Rocky Road Power LLC"/>
    <x v="2"/>
    <s v="Kane"/>
    <s v="TG3"/>
    <x v="0"/>
    <s v="GT"/>
    <m/>
    <s v="W"/>
    <s v="X"/>
    <s v="X"/>
    <n v="32417669"/>
    <n v="32417669"/>
    <n v="41.5"/>
    <n v="0.9"/>
    <n v="28.7"/>
    <n v="35"/>
    <n v="18"/>
    <s v="N"/>
    <s v=" "/>
    <s v=" "/>
    <s v="OP"/>
    <s v="X"/>
    <n v="6"/>
    <n v="1999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09"/>
    <n v="1675431"/>
    <n v="41.5"/>
    <n v="140188"/>
    <n v="11951.3153764944"/>
    <n v="12.7571825393356"/>
    <m/>
    <m/>
    <n v="2012"/>
    <n v="3"/>
    <n v="41.5"/>
    <x v="1"/>
    <n v="2029"/>
    <n v="41.5"/>
    <n v="41.5"/>
    <x v="1"/>
  </r>
  <r>
    <n v="15470"/>
    <s v="Duke Energy Indiana, LLC"/>
    <n v="55110"/>
    <s v="Madison"/>
    <x v="5"/>
    <s v="Butler"/>
    <s v="CT1"/>
    <x v="0"/>
    <s v="GT"/>
    <m/>
    <s v="S"/>
    <s v="X"/>
    <s v="X"/>
    <s v="CP/Comm Pricing"/>
    <s v="CP/Comm Pricing"/>
    <n v="86.5"/>
    <n v="0.85"/>
    <n v="71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17"/>
    <n v="2030"/>
    <n v="86.5"/>
    <s v=""/>
    <x v="0"/>
  </r>
  <r>
    <n v="15470"/>
    <s v="Duke Energy Indiana, LLC"/>
    <n v="55110"/>
    <s v="Madison"/>
    <x v="5"/>
    <s v="Butler"/>
    <s v="CT2"/>
    <x v="0"/>
    <s v="GT"/>
    <m/>
    <s v="S"/>
    <s v="X"/>
    <s v="X"/>
    <s v="CP/Comm Pricing"/>
    <s v="CP/Comm Pricing"/>
    <n v="86.5"/>
    <n v="0.85"/>
    <n v="71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3"/>
    <x v="0"/>
    <s v="GT"/>
    <m/>
    <s v="S"/>
    <s v="X"/>
    <s v="X"/>
    <s v="CP/Comm Pricing"/>
    <s v="CP/Comm Pricing"/>
    <n v="86.5"/>
    <n v="0.85"/>
    <n v="69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4"/>
    <x v="0"/>
    <s v="GT"/>
    <m/>
    <s v="S"/>
    <s v="X"/>
    <s v="X"/>
    <s v="CP/Comm Pricing"/>
    <s v="CP/Comm Pricing"/>
    <n v="86.5"/>
    <n v="0.85"/>
    <n v="70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5"/>
    <x v="0"/>
    <s v="GT"/>
    <m/>
    <s v="S"/>
    <s v="X"/>
    <s v="X"/>
    <s v="CP/Comm Pricing"/>
    <s v="CP/Comm Pricing"/>
    <n v="86.5"/>
    <n v="0.85"/>
    <n v="70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6"/>
    <x v="0"/>
    <s v="GT"/>
    <m/>
    <s v="S"/>
    <s v="X"/>
    <s v="X"/>
    <s v="CP/Comm Pricing"/>
    <s v="CP/Comm Pricing"/>
    <n v="86.5"/>
    <n v="0.85"/>
    <n v="72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7"/>
    <x v="0"/>
    <s v="GT"/>
    <m/>
    <s v="S"/>
    <s v="X"/>
    <s v="X"/>
    <s v="CP/Comm Pricing"/>
    <s v="CP/Comm Pricing"/>
    <n v="86.5"/>
    <n v="0.85"/>
    <n v="73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15470"/>
    <s v="Duke Energy Indiana, LLC"/>
    <n v="55110"/>
    <s v="Madison"/>
    <x v="5"/>
    <s v="Butler"/>
    <s v="CT8"/>
    <x v="0"/>
    <s v="GT"/>
    <m/>
    <s v="S"/>
    <s v="X"/>
    <s v="X"/>
    <s v="CP/Comm Pricing"/>
    <s v="CP/Comm Pricing"/>
    <n v="86.5"/>
    <n v="0.85"/>
    <n v="70"/>
    <n v="88"/>
    <n v="50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110"/>
    <n v="6790756"/>
    <n v="86.5"/>
    <n v="527447"/>
    <n v="12874.7646682984"/>
    <n v="35.960686508581396"/>
    <m/>
    <m/>
    <n v="2036"/>
    <n v="6"/>
    <n v="86.5"/>
    <x v="1"/>
    <n v="2030"/>
    <n v="86.5"/>
    <s v=""/>
    <x v="1"/>
  </r>
  <r>
    <n v="61267"/>
    <s v="Springdale Energy LLC"/>
    <n v="55196"/>
    <s v="Springdale 1 &amp; 2"/>
    <x v="6"/>
    <s v="Allegheny"/>
    <s v="UNT1"/>
    <x v="0"/>
    <s v="GT"/>
    <m/>
    <s v="S"/>
    <s v="X"/>
    <s v="X"/>
    <m/>
    <m/>
    <n v="43.8"/>
    <n v="0.9"/>
    <n v="44.8"/>
    <n v="49.1"/>
    <n v="4"/>
    <s v="N"/>
    <s v=" "/>
    <s v=" "/>
    <s v="OP"/>
    <s v="X"/>
    <n v="12"/>
    <n v="1999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s v="N"/>
    <m/>
    <m/>
    <s v="N"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6"/>
    <n v="1428513"/>
    <n v="43.8"/>
    <n v="136857"/>
    <n v="10437.9973256757"/>
    <n v="27.827499999200001"/>
    <m/>
    <m/>
    <n v="2027"/>
    <n v="10"/>
    <n v="43.8"/>
    <x v="118"/>
    <n v="2029"/>
    <n v="43.8"/>
    <n v="43.8"/>
    <x v="92"/>
  </r>
  <r>
    <n v="61267"/>
    <s v="Springdale Energy LLC"/>
    <n v="55196"/>
    <s v="Springdale 1 &amp; 2"/>
    <x v="6"/>
    <s v="Allegheny"/>
    <s v="UNT2"/>
    <x v="0"/>
    <s v="GT"/>
    <m/>
    <s v="S"/>
    <s v="X"/>
    <s v="X"/>
    <m/>
    <m/>
    <n v="43.8"/>
    <n v="0.9"/>
    <n v="43.7"/>
    <n v="49.2"/>
    <n v="4"/>
    <s v="N"/>
    <s v=" "/>
    <s v=" "/>
    <s v="OP"/>
    <s v="X"/>
    <n v="12"/>
    <n v="1999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s v="N"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196"/>
    <n v="1428513"/>
    <n v="43.8"/>
    <n v="136857"/>
    <n v="10437.9973256757"/>
    <n v="27.827499999200001"/>
    <m/>
    <m/>
    <n v="2027"/>
    <n v="10"/>
    <n v="43.8"/>
    <x v="1"/>
    <n v="2029"/>
    <n v="43.8"/>
    <n v="43.8"/>
    <x v="1"/>
  </r>
  <r>
    <n v="65379"/>
    <s v="Earthrise Energy, PBC"/>
    <n v="55222"/>
    <s v="Lincoln Generating Facility"/>
    <x v="2"/>
    <s v="Will"/>
    <s v="CTG1"/>
    <x v="0"/>
    <s v="GT"/>
    <m/>
    <s v="S"/>
    <s v="X"/>
    <s v="X"/>
    <m/>
    <m/>
    <n v="86.5"/>
    <n v="0.85"/>
    <n v="77.5"/>
    <n v="93.3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19"/>
    <n v="2030"/>
    <n v="86.5"/>
    <s v=""/>
    <x v="0"/>
  </r>
  <r>
    <n v="65379"/>
    <s v="Earthrise Energy, PBC"/>
    <n v="55222"/>
    <s v="Lincoln Generating Facility"/>
    <x v="2"/>
    <s v="Will"/>
    <s v="CTG2"/>
    <x v="0"/>
    <s v="GT"/>
    <m/>
    <s v="S"/>
    <s v="X"/>
    <s v="X"/>
    <m/>
    <m/>
    <n v="86.5"/>
    <n v="0.85"/>
    <n v="77.8"/>
    <n v="93.4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3"/>
    <x v="0"/>
    <s v="GT"/>
    <m/>
    <s v="S"/>
    <s v="X"/>
    <s v="X"/>
    <m/>
    <m/>
    <n v="86.5"/>
    <n v="0.85"/>
    <n v="78"/>
    <n v="94.7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4"/>
    <x v="0"/>
    <s v="GT"/>
    <m/>
    <s v="S"/>
    <s v="X"/>
    <s v="X"/>
    <m/>
    <m/>
    <n v="86.5"/>
    <n v="0.85"/>
    <n v="78"/>
    <n v="93.8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5"/>
    <x v="0"/>
    <s v="GT"/>
    <m/>
    <s v="S"/>
    <s v="X"/>
    <s v="X"/>
    <m/>
    <m/>
    <n v="86.5"/>
    <n v="0.85"/>
    <n v="77.5"/>
    <n v="92.2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6"/>
    <x v="0"/>
    <s v="GT"/>
    <m/>
    <s v="S"/>
    <s v="X"/>
    <s v="X"/>
    <m/>
    <m/>
    <n v="86.5"/>
    <n v="0.85"/>
    <n v="77.3"/>
    <n v="92.8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7"/>
    <x v="0"/>
    <s v="GT"/>
    <m/>
    <s v="S"/>
    <s v="X"/>
    <s v="X"/>
    <m/>
    <m/>
    <n v="86.5"/>
    <n v="0.85"/>
    <n v="78.2"/>
    <n v="92.8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65379"/>
    <s v="Earthrise Energy, PBC"/>
    <n v="55222"/>
    <s v="Lincoln Generating Facility"/>
    <x v="2"/>
    <s v="Will"/>
    <s v="CTG8"/>
    <x v="0"/>
    <s v="GT"/>
    <m/>
    <s v="S"/>
    <s v="X"/>
    <s v="X"/>
    <m/>
    <m/>
    <n v="86.5"/>
    <n v="0.85"/>
    <n v="78.599999999999994"/>
    <n v="94.1"/>
    <n v="4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22"/>
    <n v="220669"/>
    <n v="86.5"/>
    <n v="16637"/>
    <n v="13263.749474063799"/>
    <n v="38.065833332099999"/>
    <m/>
    <m/>
    <n v="2038"/>
    <n v="7"/>
    <n v="86.5"/>
    <x v="1"/>
    <n v="2030"/>
    <n v="86.5"/>
    <s v=""/>
    <x v="1"/>
  </r>
  <r>
    <n v="7004"/>
    <s v="Buckeye Power, Inc"/>
    <n v="55228"/>
    <s v="Greenville Electric Generating Station"/>
    <x v="5"/>
    <s v="Darke"/>
    <s v="GT1"/>
    <x v="0"/>
    <s v="GT"/>
    <m/>
    <s v="S"/>
    <s v="X"/>
    <s v="X"/>
    <n v="40243881"/>
    <n v="40243881"/>
    <n v="59"/>
    <n v="0.85"/>
    <n v="49"/>
    <n v="59"/>
    <n v="3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28"/>
    <n v="1779524"/>
    <n v="59"/>
    <n v="185584.00099999999"/>
    <n v="9588.7791534357493"/>
    <n v="23.535000001114899"/>
    <m/>
    <m/>
    <n v="2023"/>
    <n v="12"/>
    <n v="59"/>
    <x v="120"/>
    <n v="2030"/>
    <n v="59"/>
    <n v="59"/>
    <x v="93"/>
  </r>
  <r>
    <n v="7004"/>
    <s v="Buckeye Power, Inc"/>
    <n v="55228"/>
    <s v="Greenville Electric Generating Station"/>
    <x v="5"/>
    <s v="Darke"/>
    <s v="GT2"/>
    <x v="0"/>
    <s v="GT"/>
    <m/>
    <s v="S"/>
    <s v="X"/>
    <s v="X"/>
    <n v="40243883"/>
    <n v="40243883"/>
    <n v="59"/>
    <n v="0.85"/>
    <n v="49"/>
    <n v="59"/>
    <n v="3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28"/>
    <n v="1779524"/>
    <n v="59"/>
    <n v="185584.00099999999"/>
    <n v="9588.7791534357493"/>
    <n v="23.535000001114899"/>
    <m/>
    <m/>
    <n v="2023"/>
    <n v="12"/>
    <n v="59"/>
    <x v="1"/>
    <n v="2030"/>
    <n v="59"/>
    <n v="59"/>
    <x v="1"/>
  </r>
  <r>
    <n v="7004"/>
    <s v="Buckeye Power, Inc"/>
    <n v="55228"/>
    <s v="Greenville Electric Generating Station"/>
    <x v="5"/>
    <s v="Darke"/>
    <s v="GT3"/>
    <x v="0"/>
    <s v="GT"/>
    <m/>
    <s v="S"/>
    <s v="X"/>
    <s v="X"/>
    <n v="40243885"/>
    <n v="40243885"/>
    <n v="59"/>
    <n v="0.85"/>
    <n v="49"/>
    <n v="59"/>
    <n v="3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28"/>
    <n v="1779524"/>
    <n v="59"/>
    <n v="185584.00099999999"/>
    <n v="9588.7791534357493"/>
    <n v="23.535000001114899"/>
    <m/>
    <m/>
    <n v="2023"/>
    <n v="12"/>
    <n v="59"/>
    <x v="1"/>
    <n v="2030"/>
    <n v="59"/>
    <n v="59"/>
    <x v="1"/>
  </r>
  <r>
    <n v="7004"/>
    <s v="Buckeye Power, Inc"/>
    <n v="55228"/>
    <s v="Greenville Electric Generating Station"/>
    <x v="5"/>
    <s v="Darke"/>
    <s v="GT4"/>
    <x v="0"/>
    <s v="GT"/>
    <m/>
    <s v="S"/>
    <s v="X"/>
    <s v="X"/>
    <n v="40243887"/>
    <n v="40243887"/>
    <n v="59"/>
    <n v="0.85"/>
    <n v="49"/>
    <n v="59"/>
    <n v="30"/>
    <s v="N"/>
    <s v=" "/>
    <s v=" "/>
    <s v="OP"/>
    <s v="X"/>
    <n v="6"/>
    <n v="2000"/>
    <s v=" "/>
    <s v=" "/>
    <s v="N"/>
    <s v="Electric Utility"/>
    <n v="1"/>
    <s v="X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28"/>
    <n v="1779524"/>
    <n v="59"/>
    <n v="185584.00099999999"/>
    <n v="9588.7791534357493"/>
    <n v="23.535000001114899"/>
    <m/>
    <m/>
    <n v="2023"/>
    <n v="12"/>
    <n v="59"/>
    <x v="1"/>
    <n v="2030"/>
    <n v="59"/>
    <n v="59"/>
    <x v="1"/>
  </r>
  <r>
    <n v="8027"/>
    <s v="Handsome Lake Energy LLC"/>
    <n v="55233"/>
    <s v="Handsome Lake Energy LLC"/>
    <x v="6"/>
    <s v="Venango"/>
    <s v="GT01"/>
    <x v="0"/>
    <s v="GT"/>
    <m/>
    <s v="S"/>
    <s v="X"/>
    <s v="X"/>
    <s v="HANDSOME13 KV   CT1"/>
    <s v="HANDSOME13 KV   CT1"/>
    <n v="58.9"/>
    <n v="0.85"/>
    <n v="53.5"/>
    <n v="53.5"/>
    <n v="22"/>
    <s v="N"/>
    <s v=" "/>
    <s v=" "/>
    <s v="OP"/>
    <s v="X"/>
    <n v="8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5233"/>
    <n v="772905"/>
    <n v="58.9"/>
    <n v="30642.999"/>
    <n v="25222.890226899701"/>
    <n v="36.649621030575901"/>
    <m/>
    <m/>
    <n v="2038"/>
    <n v="4"/>
    <n v="58.9"/>
    <x v="121"/>
    <n v="2031"/>
    <n v="58.9"/>
    <s v=""/>
    <x v="0"/>
  </r>
  <r>
    <n v="8027"/>
    <s v="Handsome Lake Energy LLC"/>
    <n v="55233"/>
    <s v="Handsome Lake Energy LLC"/>
    <x v="6"/>
    <s v="Venango"/>
    <s v="GT02"/>
    <x v="0"/>
    <s v="GT"/>
    <m/>
    <s v="S"/>
    <s v="X"/>
    <s v="X"/>
    <s v="HANDSOME13 KV   CT2"/>
    <s v="HANDSOME13 KV   CT2"/>
    <n v="58.9"/>
    <n v="0.85"/>
    <n v="53.5"/>
    <n v="53.5"/>
    <n v="22"/>
    <s v="N"/>
    <s v=" "/>
    <s v=" "/>
    <s v="OP"/>
    <s v="X"/>
    <n v="8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5233"/>
    <n v="772905"/>
    <n v="58.9"/>
    <n v="30642.999"/>
    <n v="25222.890226899701"/>
    <n v="36.649621030575901"/>
    <m/>
    <m/>
    <n v="2038"/>
    <n v="4"/>
    <n v="58.9"/>
    <x v="1"/>
    <n v="2031"/>
    <n v="58.9"/>
    <s v=""/>
    <x v="1"/>
  </r>
  <r>
    <n v="8027"/>
    <s v="Handsome Lake Energy LLC"/>
    <n v="55233"/>
    <s v="Handsome Lake Energy LLC"/>
    <x v="6"/>
    <s v="Venango"/>
    <s v="GT03"/>
    <x v="0"/>
    <s v="GT"/>
    <m/>
    <s v="S"/>
    <s v="X"/>
    <s v="X"/>
    <s v="HANDSOME13 KV   CT3"/>
    <s v="HANDSOME13 KV   CT3"/>
    <n v="58.9"/>
    <n v="0.85"/>
    <n v="53.5"/>
    <n v="53.5"/>
    <n v="22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55233"/>
    <n v="772905"/>
    <n v="58.9"/>
    <n v="30642.999"/>
    <n v="25222.890226899701"/>
    <n v="36.649621030575901"/>
    <m/>
    <m/>
    <n v="2038"/>
    <n v="3"/>
    <n v="58.9"/>
    <x v="1"/>
    <n v="2031"/>
    <n v="58.9"/>
    <s v=""/>
    <x v="1"/>
  </r>
  <r>
    <n v="8027"/>
    <s v="Handsome Lake Energy LLC"/>
    <n v="55233"/>
    <s v="Handsome Lake Energy LLC"/>
    <x v="6"/>
    <s v="Venango"/>
    <s v="GT04"/>
    <x v="0"/>
    <s v="GT"/>
    <m/>
    <s v="S"/>
    <s v="X"/>
    <s v="X"/>
    <s v="HANDSOME13 KV   CT4"/>
    <s v="HANDSOME13 KV   CT4"/>
    <n v="58.9"/>
    <n v="0.85"/>
    <n v="53.5"/>
    <n v="53.5"/>
    <n v="22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3"/>
    <n v="772905"/>
    <n v="58.9"/>
    <n v="30642.999"/>
    <n v="25222.890226899701"/>
    <n v="36.649621030575901"/>
    <m/>
    <m/>
    <n v="2038"/>
    <n v="3"/>
    <n v="58.9"/>
    <x v="1"/>
    <n v="2031"/>
    <n v="58.9"/>
    <s v=""/>
    <x v="1"/>
  </r>
  <r>
    <n v="8027"/>
    <s v="Handsome Lake Energy LLC"/>
    <n v="55233"/>
    <s v="Handsome Lake Energy LLC"/>
    <x v="6"/>
    <s v="Venango"/>
    <s v="GT05"/>
    <x v="0"/>
    <s v="GT"/>
    <m/>
    <s v="S"/>
    <s v="X"/>
    <s v="X"/>
    <s v="HANDSOME13 KV   CT5"/>
    <s v="HANDSOME13 KV   CT5"/>
    <n v="58.9"/>
    <n v="0.85"/>
    <n v="53.5"/>
    <n v="53.5"/>
    <n v="22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3"/>
    <n v="772905"/>
    <n v="58.9"/>
    <n v="30642.999"/>
    <n v="25222.890226899701"/>
    <n v="36.649621030575901"/>
    <m/>
    <m/>
    <n v="2038"/>
    <n v="3"/>
    <n v="58.9"/>
    <x v="1"/>
    <n v="2031"/>
    <n v="58.9"/>
    <s v=""/>
    <x v="1"/>
  </r>
  <r>
    <n v="59921"/>
    <s v="Lee County Generating Station"/>
    <n v="55236"/>
    <s v="Lee Energy Facility"/>
    <x v="2"/>
    <s v="Lee"/>
    <s v="CT1"/>
    <x v="0"/>
    <s v="GT"/>
    <m/>
    <s v="S"/>
    <s v="X"/>
    <s v="X"/>
    <s v="937 LEE13.5 KV LEE31-1"/>
    <s v="937 LEE13.5 KV LEE31-1"/>
    <n v="86.5"/>
    <n v="0.85"/>
    <n v="84.9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22"/>
    <n v="2031"/>
    <n v="86.5"/>
    <s v=""/>
    <x v="0"/>
  </r>
  <r>
    <n v="59921"/>
    <s v="Lee County Generating Station"/>
    <n v="55236"/>
    <s v="Lee Energy Facility"/>
    <x v="2"/>
    <s v="Lee"/>
    <s v="CT2"/>
    <x v="0"/>
    <s v="GT"/>
    <m/>
    <s v="W"/>
    <s v="X"/>
    <s v="X"/>
    <s v="937 LEE13.5 KV LEE31-2"/>
    <s v="937 LEE13.5 KV LEE31-2"/>
    <n v="86.5"/>
    <n v="0.85"/>
    <n v="84.9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"/>
    <n v="2031"/>
    <n v="86.5"/>
    <s v=""/>
    <x v="1"/>
  </r>
  <r>
    <n v="59921"/>
    <s v="Lee County Generating Station"/>
    <n v="55236"/>
    <s v="Lee Energy Facility"/>
    <x v="2"/>
    <s v="Lee"/>
    <s v="CT3"/>
    <x v="0"/>
    <s v="GT"/>
    <m/>
    <s v="W"/>
    <s v="X"/>
    <s v="X"/>
    <s v="937 LEE13.5 KV LEE32-1"/>
    <s v="937 LEE13.5 KV LEE32-1"/>
    <n v="86.5"/>
    <n v="0.85"/>
    <n v="84.9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"/>
    <n v="2031"/>
    <n v="86.5"/>
    <s v=""/>
    <x v="1"/>
  </r>
  <r>
    <n v="59921"/>
    <s v="Lee County Generating Station"/>
    <n v="55236"/>
    <s v="Lee Energy Facility"/>
    <x v="2"/>
    <s v="Lee"/>
    <s v="CT4"/>
    <x v="0"/>
    <s v="GT"/>
    <m/>
    <s v="W"/>
    <s v="X"/>
    <s v="X"/>
    <s v="937 LEE13.5 KV LEE32-2"/>
    <s v="937 LEE13.5 KV LEE312-2"/>
    <n v="86.5"/>
    <n v="0.85"/>
    <n v="84.1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"/>
    <n v="2031"/>
    <n v="86.5"/>
    <s v=""/>
    <x v="1"/>
  </r>
  <r>
    <n v="59921"/>
    <s v="Lee County Generating Station"/>
    <n v="55236"/>
    <s v="Lee Energy Facility"/>
    <x v="2"/>
    <s v="Lee"/>
    <s v="CT5"/>
    <x v="0"/>
    <s v="GT"/>
    <m/>
    <s v="W"/>
    <s v="X"/>
    <s v="X"/>
    <s v="937 LEE13.5 KV LEE33-1"/>
    <s v="937 LEE13.5 KV LEE33-1"/>
    <n v="86.5"/>
    <n v="0.85"/>
    <n v="85.1"/>
    <n v="89.5"/>
    <n v="45"/>
    <s v="N"/>
    <s v=" "/>
    <s v=" "/>
    <s v="OP"/>
    <s v="X"/>
    <n v="5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8"/>
    <n v="86.5"/>
    <x v="1"/>
    <n v="2031"/>
    <n v="86.5"/>
    <s v=""/>
    <x v="1"/>
  </r>
  <r>
    <n v="59921"/>
    <s v="Lee County Generating Station"/>
    <n v="55236"/>
    <s v="Lee Energy Facility"/>
    <x v="2"/>
    <s v="Lee"/>
    <s v="CT6"/>
    <x v="0"/>
    <s v="GT"/>
    <m/>
    <s v="W"/>
    <s v="X"/>
    <s v="X"/>
    <s v="937 LEE13.5 KV LEE33-2"/>
    <s v="937 LEE13.5 KV LEE33-2"/>
    <n v="86.5"/>
    <n v="0.85"/>
    <n v="85.1"/>
    <n v="89.5"/>
    <n v="45"/>
    <s v="N"/>
    <s v=" "/>
    <s v=" "/>
    <s v="OP"/>
    <s v="X"/>
    <n v="5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8"/>
    <n v="86.5"/>
    <x v="1"/>
    <n v="2031"/>
    <n v="86.5"/>
    <s v=""/>
    <x v="1"/>
  </r>
  <r>
    <n v="59921"/>
    <s v="Lee County Generating Station"/>
    <n v="55236"/>
    <s v="Lee Energy Facility"/>
    <x v="2"/>
    <s v="Lee"/>
    <s v="CT7"/>
    <x v="0"/>
    <s v="GT"/>
    <m/>
    <s v="W"/>
    <s v="X"/>
    <s v="X"/>
    <s v="937 LEE13.5 KV LEE34-1"/>
    <s v="937 LEE13.5 KV LEE34-1"/>
    <n v="86.5"/>
    <n v="0.85"/>
    <n v="83.9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"/>
    <n v="2031"/>
    <n v="86.5"/>
    <s v=""/>
    <x v="1"/>
  </r>
  <r>
    <n v="59921"/>
    <s v="Lee County Generating Station"/>
    <n v="55236"/>
    <s v="Lee Energy Facility"/>
    <x v="2"/>
    <s v="Lee"/>
    <s v="CT8"/>
    <x v="0"/>
    <s v="GT"/>
    <m/>
    <s v="W"/>
    <s v="X"/>
    <s v="X"/>
    <s v="937 LEE13.5 KV LEE34-2"/>
    <s v="937 LEE13.5 KV LEE34-2"/>
    <n v="86.5"/>
    <n v="0.85"/>
    <n v="83.9"/>
    <n v="89.5"/>
    <n v="4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6"/>
    <n v="4456895"/>
    <n v="86.5"/>
    <n v="328567"/>
    <n v="13564.6458713139"/>
    <n v="36.258333332100001"/>
    <m/>
    <m/>
    <n v="2037"/>
    <n v="9"/>
    <n v="86.5"/>
    <x v="1"/>
    <n v="2031"/>
    <n v="86.5"/>
    <s v=""/>
    <x v="1"/>
  </r>
  <r>
    <n v="60504"/>
    <s v="Rockford Generation LLC"/>
    <n v="55238"/>
    <s v="NRG Rockford I"/>
    <x v="2"/>
    <s v="Winnebago"/>
    <n v="1"/>
    <x v="0"/>
    <s v="GT"/>
    <m/>
    <s v="S"/>
    <s v="X"/>
    <s v="X"/>
    <m/>
    <m/>
    <n v="158"/>
    <n v="0.85"/>
    <n v="184.3"/>
    <n v="188"/>
    <n v="11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8"/>
    <n v="2763678"/>
    <n v="158"/>
    <n v="264296"/>
    <n v="10456.7530344764"/>
    <n v="38.586527776499899"/>
    <m/>
    <m/>
    <n v="2039"/>
    <n v="1"/>
    <n v="158"/>
    <x v="123"/>
    <n v="2030"/>
    <n v="158"/>
    <s v=""/>
    <x v="0"/>
  </r>
  <r>
    <n v="60504"/>
    <s v="Rockford Generation LLC"/>
    <n v="55238"/>
    <s v="NRG Rockford I"/>
    <x v="2"/>
    <s v="Winnebago"/>
    <n v="2"/>
    <x v="0"/>
    <s v="GT"/>
    <m/>
    <s v="S"/>
    <s v="X"/>
    <s v="X"/>
    <m/>
    <m/>
    <n v="158"/>
    <n v="0.85"/>
    <n v="181.6"/>
    <n v="188"/>
    <n v="115"/>
    <s v="N"/>
    <s v=" "/>
    <s v=" "/>
    <s v="OP"/>
    <s v="X"/>
    <n v="6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38"/>
    <n v="2763678"/>
    <n v="158"/>
    <n v="264296"/>
    <n v="10456.7530344764"/>
    <n v="38.586527776499899"/>
    <m/>
    <m/>
    <n v="2039"/>
    <n v="1"/>
    <n v="158"/>
    <x v="1"/>
    <n v="2030"/>
    <n v="158"/>
    <s v=""/>
    <x v="1"/>
  </r>
  <r>
    <n v="61134"/>
    <s v="Darby Power, LLC"/>
    <n v="55247"/>
    <s v="Darby Power, LLC"/>
    <x v="5"/>
    <s v="Pickaway"/>
    <s v="GT1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8"/>
    <n v="5"/>
    <n v="94"/>
    <x v="124"/>
    <n v="2031"/>
    <n v="94"/>
    <s v=""/>
    <x v="0"/>
  </r>
  <r>
    <n v="61134"/>
    <s v="Darby Power, LLC"/>
    <n v="55247"/>
    <s v="Darby Power, LLC"/>
    <x v="5"/>
    <s v="Pickaway"/>
    <s v="GT2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8"/>
    <n v="5"/>
    <n v="94"/>
    <x v="1"/>
    <n v="2031"/>
    <n v="94"/>
    <s v=""/>
    <x v="1"/>
  </r>
  <r>
    <n v="61134"/>
    <s v="Darby Power, LLC"/>
    <n v="55247"/>
    <s v="Darby Power, LLC"/>
    <x v="5"/>
    <s v="Pickaway"/>
    <s v="GT3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8"/>
    <n v="5"/>
    <n v="94"/>
    <x v="1"/>
    <n v="2031"/>
    <n v="94"/>
    <s v=""/>
    <x v="1"/>
  </r>
  <r>
    <n v="61134"/>
    <s v="Darby Power, LLC"/>
    <n v="55247"/>
    <s v="Darby Power, LLC"/>
    <x v="5"/>
    <s v="Pickaway"/>
    <s v="GT4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8"/>
    <n v="5"/>
    <n v="94"/>
    <x v="1"/>
    <n v="2031"/>
    <n v="94"/>
    <s v=""/>
    <x v="1"/>
  </r>
  <r>
    <n v="61134"/>
    <s v="Darby Power, LLC"/>
    <n v="55247"/>
    <s v="Darby Power, LLC"/>
    <x v="5"/>
    <s v="Pickaway"/>
    <s v="GT5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9"/>
    <n v="5"/>
    <n v="94"/>
    <x v="1"/>
    <n v="2032"/>
    <n v="94"/>
    <s v=""/>
    <x v="1"/>
  </r>
  <r>
    <n v="61134"/>
    <s v="Darby Power, LLC"/>
    <n v="55247"/>
    <s v="Darby Power, LLC"/>
    <x v="5"/>
    <s v="Pickaway"/>
    <s v="GT6"/>
    <x v="0"/>
    <s v="GT"/>
    <m/>
    <s v="W"/>
    <s v="X"/>
    <s v="X"/>
    <s v="Adkins 13.8 Kv"/>
    <s v="Adkins 13.8 Kv"/>
    <n v="94"/>
    <n v="0.85"/>
    <n v="80"/>
    <n v="90"/>
    <n v="45"/>
    <s v="N"/>
    <s v=" "/>
    <s v=" "/>
    <s v="OP"/>
    <s v="X"/>
    <n v="5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247"/>
    <n v="4715916"/>
    <n v="94"/>
    <n v="359135.99599999998"/>
    <n v="13131.2818891036"/>
    <n v="36.994166666300003"/>
    <m/>
    <m/>
    <n v="2039"/>
    <n v="5"/>
    <n v="94"/>
    <x v="1"/>
    <n v="2032"/>
    <n v="94"/>
    <s v=""/>
    <x v="1"/>
  </r>
  <r>
    <n v="57043"/>
    <s v="University Park Energy LLC"/>
    <n v="55250"/>
    <s v="University Park South"/>
    <x v="2"/>
    <s v="Will"/>
    <s v="UPG1"/>
    <x v="0"/>
    <s v="GT"/>
    <m/>
    <s v="S"/>
    <s v="X"/>
    <s v="X"/>
    <s v="946 UNIV13.5 KV UP31-1"/>
    <s v="946 UNIV13.5 KV UP31-1"/>
    <n v="58.9"/>
    <n v="0.85"/>
    <n v="50"/>
    <n v="56"/>
    <n v="12.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2"/>
    <n v="58.9"/>
    <x v="125"/>
    <n v="2031"/>
    <n v="58.9"/>
    <s v=""/>
    <x v="0"/>
  </r>
  <r>
    <n v="57043"/>
    <s v="University Park Energy LLC"/>
    <n v="55250"/>
    <s v="University Park South"/>
    <x v="2"/>
    <s v="Will"/>
    <s v="UPG2"/>
    <x v="0"/>
    <s v="GT"/>
    <m/>
    <s v="S"/>
    <s v="X"/>
    <s v="X"/>
    <s v="946 UNIV13.5 KV UP31-2"/>
    <s v="946 UNIV13.5 KV UP31-2"/>
    <n v="58.9"/>
    <n v="0.85"/>
    <n v="50"/>
    <n v="56"/>
    <n v="12.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2"/>
    <n v="58.9"/>
    <x v="1"/>
    <n v="2031"/>
    <n v="58.9"/>
    <s v=""/>
    <x v="1"/>
  </r>
  <r>
    <n v="57043"/>
    <s v="University Park Energy LLC"/>
    <n v="55250"/>
    <s v="University Park South"/>
    <x v="2"/>
    <s v="Will"/>
    <s v="UPG3"/>
    <x v="0"/>
    <s v="GT"/>
    <m/>
    <s v="S"/>
    <s v="X"/>
    <s v="X"/>
    <s v="946 UNIV13.5 KV UP32-1"/>
    <s v="946 UNIV13.5 KV UP32-1"/>
    <n v="58.9"/>
    <n v="0.85"/>
    <n v="50"/>
    <n v="56"/>
    <n v="12.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2"/>
    <n v="58.9"/>
    <x v="1"/>
    <n v="2031"/>
    <n v="58.9"/>
    <s v=""/>
    <x v="1"/>
  </r>
  <r>
    <n v="57043"/>
    <s v="University Park Energy LLC"/>
    <n v="55250"/>
    <s v="University Park South"/>
    <x v="2"/>
    <s v="Will"/>
    <s v="UPG4"/>
    <x v="0"/>
    <s v="GT"/>
    <m/>
    <s v="S"/>
    <s v="X"/>
    <s v="X"/>
    <s v="946 UNIV13.5 KV UP32-2"/>
    <s v="946 UNIV13.5 KV UP32-2"/>
    <n v="58.9"/>
    <n v="0.85"/>
    <n v="50"/>
    <n v="56"/>
    <n v="12.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2"/>
    <n v="58.9"/>
    <x v="1"/>
    <n v="2031"/>
    <n v="58.9"/>
    <s v=""/>
    <x v="1"/>
  </r>
  <r>
    <n v="57043"/>
    <s v="University Park Energy LLC"/>
    <n v="55250"/>
    <s v="University Park South"/>
    <x v="2"/>
    <s v="Will"/>
    <s v="UPG5"/>
    <x v="0"/>
    <s v="GT"/>
    <m/>
    <s v="S"/>
    <s v="X"/>
    <s v="X"/>
    <s v="946 UNIV13.5 KV UP33-1"/>
    <s v="946 UNIV13.5 KV UP33-1"/>
    <n v="58.9"/>
    <n v="0.85"/>
    <n v="50"/>
    <n v="56"/>
    <n v="12.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2"/>
    <n v="58.9"/>
    <x v="1"/>
    <n v="2031"/>
    <n v="58.9"/>
    <s v=""/>
    <x v="1"/>
  </r>
  <r>
    <n v="57043"/>
    <s v="University Park Energy LLC"/>
    <n v="55250"/>
    <s v="University Park South"/>
    <x v="2"/>
    <s v="Will"/>
    <s v="UPG6"/>
    <x v="0"/>
    <s v="GT"/>
    <m/>
    <s v="S"/>
    <s v="X"/>
    <s v="X"/>
    <s v="946 UNIV13.5 KV UP33-2"/>
    <s v="946 UNIV13.5 KV UP33-2"/>
    <n v="58.9"/>
    <n v="0.85"/>
    <n v="50"/>
    <n v="56"/>
    <n v="12.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0"/>
    <n v="2928463"/>
    <n v="58.9"/>
    <n v="226635"/>
    <n v="12921.4949147307"/>
    <n v="34.688450398686399"/>
    <m/>
    <m/>
    <n v="2036"/>
    <n v="3"/>
    <n v="58.9"/>
    <x v="1"/>
    <n v="2031"/>
    <n v="58.9"/>
    <s v=""/>
    <x v="1"/>
  </r>
  <r>
    <n v="65379"/>
    <s v="Earthrise Energy, PBC"/>
    <n v="55253"/>
    <s v="Crete Energy Venture LLC"/>
    <x v="2"/>
    <s v="Will"/>
    <s v="GT1"/>
    <x v="0"/>
    <s v="GT"/>
    <m/>
    <s v="S"/>
    <s v="X"/>
    <s v="X"/>
    <m/>
    <m/>
    <n v="89"/>
    <n v="0.85"/>
    <n v="75"/>
    <n v="87.2"/>
    <n v="45"/>
    <s v="N"/>
    <s v=" "/>
    <s v=" "/>
    <s v="OP"/>
    <s v="X"/>
    <n v="5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3"/>
    <n v="853592"/>
    <n v="89"/>
    <n v="27150"/>
    <n v="31439.852670349901"/>
    <n v="38.9004920632919"/>
    <m/>
    <m/>
    <n v="2041"/>
    <n v="4"/>
    <s v=""/>
    <x v="1"/>
    <n v="2032"/>
    <n v="89"/>
    <s v=""/>
    <x v="0"/>
  </r>
  <r>
    <n v="65379"/>
    <s v="Earthrise Energy, PBC"/>
    <n v="55253"/>
    <s v="Crete Energy Venture LLC"/>
    <x v="2"/>
    <s v="Will"/>
    <s v="GT2"/>
    <x v="0"/>
    <s v="GT"/>
    <m/>
    <s v="S"/>
    <s v="X"/>
    <s v="X"/>
    <m/>
    <m/>
    <n v="89"/>
    <n v="0.85"/>
    <n v="75"/>
    <n v="87.2"/>
    <n v="45"/>
    <s v="N"/>
    <s v=" "/>
    <s v=" "/>
    <s v="OP"/>
    <s v="X"/>
    <n v="5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3"/>
    <n v="853592"/>
    <n v="89"/>
    <n v="27150"/>
    <n v="31439.852670349901"/>
    <n v="38.9004920632919"/>
    <m/>
    <m/>
    <n v="2041"/>
    <n v="4"/>
    <s v=""/>
    <x v="1"/>
    <n v="2032"/>
    <n v="89"/>
    <s v=""/>
    <x v="1"/>
  </r>
  <r>
    <n v="65379"/>
    <s v="Earthrise Energy, PBC"/>
    <n v="55253"/>
    <s v="Crete Energy Venture LLC"/>
    <x v="2"/>
    <s v="Will"/>
    <s v="GT3"/>
    <x v="0"/>
    <s v="GT"/>
    <m/>
    <s v="S"/>
    <s v="X"/>
    <s v="X"/>
    <m/>
    <m/>
    <n v="89"/>
    <n v="0.85"/>
    <n v="75"/>
    <n v="87.2"/>
    <n v="45"/>
    <s v="N"/>
    <s v=" "/>
    <s v=" "/>
    <s v="OP"/>
    <s v="X"/>
    <n v="5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3"/>
    <n v="853592"/>
    <n v="89"/>
    <n v="27150"/>
    <n v="31439.852670349901"/>
    <n v="38.9004920632919"/>
    <m/>
    <m/>
    <n v="2041"/>
    <n v="4"/>
    <s v=""/>
    <x v="1"/>
    <n v="2032"/>
    <n v="89"/>
    <s v=""/>
    <x v="1"/>
  </r>
  <r>
    <n v="65379"/>
    <s v="Earthrise Energy, PBC"/>
    <n v="55253"/>
    <s v="Crete Energy Venture LLC"/>
    <x v="2"/>
    <s v="Will"/>
    <s v="GT4"/>
    <x v="0"/>
    <s v="GT"/>
    <m/>
    <s v="S"/>
    <s v="X"/>
    <s v="X"/>
    <m/>
    <m/>
    <n v="89"/>
    <n v="0.85"/>
    <n v="75"/>
    <n v="87.2"/>
    <n v="45"/>
    <s v="N"/>
    <s v=" "/>
    <s v=" "/>
    <s v="OP"/>
    <s v="X"/>
    <n v="5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53"/>
    <n v="853592"/>
    <n v="89"/>
    <n v="27150"/>
    <n v="31439.852670349901"/>
    <n v="38.9004920632919"/>
    <m/>
    <m/>
    <n v="2041"/>
    <n v="4"/>
    <s v=""/>
    <x v="1"/>
    <n v="2032"/>
    <n v="89"/>
    <s v=""/>
    <x v="1"/>
  </r>
  <r>
    <n v="40577"/>
    <s v="American Mun Power-Ohio, Inc"/>
    <n v="55262"/>
    <s v="Bowling Green Generating Station"/>
    <x v="5"/>
    <s v="Wood"/>
    <s v="CT1"/>
    <x v="0"/>
    <s v="GT"/>
    <m/>
    <s v="S"/>
    <s v="X"/>
    <s v="X"/>
    <m/>
    <m/>
    <n v="33"/>
    <n v="0.85"/>
    <n v="26"/>
    <n v="33"/>
    <n v="26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2"/>
    <n v="46964"/>
    <n v="33"/>
    <n v="2933"/>
    <n v="16012.2741220593"/>
    <n v="48.465532735839702"/>
    <m/>
    <m/>
    <n v="2048"/>
    <n v="12"/>
    <s v=""/>
    <x v="1"/>
    <n v="2030"/>
    <n v="33"/>
    <s v=""/>
    <x v="0"/>
  </r>
  <r>
    <n v="40577"/>
    <s v="American Mun Power-Ohio, Inc"/>
    <n v="55262"/>
    <s v="Bowling Green Generating Station"/>
    <x v="5"/>
    <s v="Wood"/>
    <s v="CT2"/>
    <x v="0"/>
    <s v="GT"/>
    <m/>
    <s v="S"/>
    <s v="X"/>
    <s v="X"/>
    <m/>
    <m/>
    <n v="16.5"/>
    <n v="0.85"/>
    <n v="12"/>
    <n v="16.5"/>
    <n v="12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2"/>
    <n v="46964"/>
    <n v="16.5"/>
    <n v="2933"/>
    <n v="16012.2741220593"/>
    <n v="45.472166669079897"/>
    <m/>
    <m/>
    <n v="2045"/>
    <n v="12"/>
    <s v=""/>
    <x v="1"/>
    <n v="2030"/>
    <n v="16.5"/>
    <s v=""/>
    <x v="1"/>
  </r>
  <r>
    <n v="40577"/>
    <s v="American Mun Power-Ohio, Inc"/>
    <n v="55263"/>
    <s v="Galion Generating Station"/>
    <x v="5"/>
    <s v="Crawford"/>
    <s v="CT1"/>
    <x v="0"/>
    <s v="GT"/>
    <m/>
    <s v="S"/>
    <s v="X"/>
    <s v="X"/>
    <m/>
    <m/>
    <n v="33"/>
    <n v="0.85"/>
    <n v="26"/>
    <n v="33"/>
    <n v="26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3"/>
    <n v="49733"/>
    <n v="33"/>
    <n v="2755"/>
    <n v="18051.905626134299"/>
    <n v="46.6352569430112"/>
    <m/>
    <m/>
    <n v="2047"/>
    <n v="2"/>
    <s v=""/>
    <x v="1"/>
    <n v="2030"/>
    <n v="33"/>
    <s v=""/>
    <x v="0"/>
  </r>
  <r>
    <n v="40577"/>
    <s v="American Mun Power-Ohio, Inc"/>
    <n v="55263"/>
    <s v="Galion Generating Station"/>
    <x v="5"/>
    <s v="Crawford"/>
    <s v="CT2"/>
    <x v="0"/>
    <s v="GT"/>
    <m/>
    <s v="S"/>
    <s v="X"/>
    <s v="X"/>
    <m/>
    <m/>
    <n v="16.5"/>
    <n v="0.85"/>
    <n v="12"/>
    <n v="16.5"/>
    <n v="12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3"/>
    <n v="49733"/>
    <n v="16.5"/>
    <n v="2755"/>
    <n v="18051.905626134299"/>
    <n v="42.5901577378485"/>
    <m/>
    <m/>
    <n v="2043"/>
    <n v="1"/>
    <s v=""/>
    <x v="1"/>
    <n v="2030"/>
    <n v="16.5"/>
    <s v=""/>
    <x v="1"/>
  </r>
  <r>
    <n v="40577"/>
    <s v="American Mun Power-Ohio, Inc"/>
    <n v="55264"/>
    <s v="Napoleon Peaking Station"/>
    <x v="5"/>
    <s v="Henry"/>
    <s v="CT1"/>
    <x v="0"/>
    <s v="GT"/>
    <m/>
    <s v="S"/>
    <s v="X"/>
    <s v="X"/>
    <m/>
    <m/>
    <n v="33"/>
    <n v="0.85"/>
    <n v="26"/>
    <n v="33"/>
    <n v="26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4"/>
    <n v="51275"/>
    <n v="33"/>
    <n v="2980"/>
    <n v="17206.375838926098"/>
    <n v="47.811296333799397"/>
    <m/>
    <m/>
    <n v="2048"/>
    <n v="4"/>
    <s v=""/>
    <x v="1"/>
    <n v="2030"/>
    <n v="33"/>
    <s v=""/>
    <x v="0"/>
  </r>
  <r>
    <n v="40577"/>
    <s v="American Mun Power-Ohio, Inc"/>
    <n v="55264"/>
    <s v="Napoleon Peaking Station"/>
    <x v="5"/>
    <s v="Henry"/>
    <s v="CT2"/>
    <x v="0"/>
    <s v="GT"/>
    <m/>
    <s v="S"/>
    <s v="X"/>
    <s v="X"/>
    <m/>
    <m/>
    <n v="16.5"/>
    <n v="0.85"/>
    <n v="12"/>
    <n v="16.5"/>
    <n v="12"/>
    <s v="N"/>
    <s v=" "/>
    <s v=" "/>
    <s v="OP"/>
    <s v="X"/>
    <n v="6"/>
    <n v="2000"/>
    <s v=" "/>
    <s v=" "/>
    <s v="N"/>
    <s v="Electric Utility"/>
    <n v="1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64"/>
    <n v="51275"/>
    <n v="16.5"/>
    <n v="2980"/>
    <n v="17206.375838926098"/>
    <n v="42.7066001984929"/>
    <m/>
    <m/>
    <n v="2043"/>
    <n v="2"/>
    <s v=""/>
    <x v="1"/>
    <n v="2030"/>
    <n v="16.5"/>
    <s v=""/>
    <x v="1"/>
  </r>
  <r>
    <n v="60432"/>
    <s v="Middle River Power II, LLC"/>
    <n v="55284"/>
    <s v="Big Sandy Peaker Plant"/>
    <x v="8"/>
    <s v="Wayne"/>
    <s v="BSG1"/>
    <x v="0"/>
    <s v="GT"/>
    <m/>
    <s v="S"/>
    <s v="X"/>
    <s v="X"/>
    <s v="32418571 AEP Big Sandy CT1"/>
    <s v="Big Sandy Peaker, LLC"/>
    <n v="58.9"/>
    <n v="0.85"/>
    <n v="50"/>
    <n v="57"/>
    <n v="2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3"/>
    <n v="58.9"/>
    <x v="126"/>
    <n v="2031"/>
    <n v="58.9"/>
    <n v="58.9"/>
    <x v="94"/>
  </r>
  <r>
    <n v="60432"/>
    <s v="Middle River Power II, LLC"/>
    <n v="55284"/>
    <s v="Big Sandy Peaker Plant"/>
    <x v="8"/>
    <s v="Wayne"/>
    <s v="BSG2"/>
    <x v="0"/>
    <s v="GT"/>
    <m/>
    <s v="S"/>
    <s v="X"/>
    <s v="X"/>
    <s v="32418573 AEP Big Sandy CT2"/>
    <s v="Big Sandy Peaker, LLC"/>
    <n v="58.9"/>
    <n v="0.85"/>
    <n v="50"/>
    <n v="57"/>
    <n v="2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3"/>
    <n v="58.9"/>
    <x v="1"/>
    <n v="2031"/>
    <n v="58.9"/>
    <n v="58.9"/>
    <x v="1"/>
  </r>
  <r>
    <n v="60432"/>
    <s v="Middle River Power II, LLC"/>
    <n v="55284"/>
    <s v="Big Sandy Peaker Plant"/>
    <x v="8"/>
    <s v="Wayne"/>
    <s v="BSG3"/>
    <x v="0"/>
    <s v="GT"/>
    <m/>
    <s v="S"/>
    <s v="X"/>
    <s v="X"/>
    <s v="324118575 AEP Big Sandy CT3"/>
    <s v="Big Sandy Peaker, LLC"/>
    <n v="58.9"/>
    <n v="0.85"/>
    <n v="50"/>
    <n v="57"/>
    <n v="2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3"/>
    <n v="58.9"/>
    <x v="1"/>
    <n v="2031"/>
    <n v="58.9"/>
    <n v="58.9"/>
    <x v="1"/>
  </r>
  <r>
    <n v="60432"/>
    <s v="Middle River Power II, LLC"/>
    <n v="55284"/>
    <s v="Big Sandy Peaker Plant"/>
    <x v="8"/>
    <s v="Wayne"/>
    <s v="BSG4"/>
    <x v="0"/>
    <s v="GT"/>
    <m/>
    <s v="S"/>
    <s v="X"/>
    <s v="X"/>
    <s v="32418577 AEP Big Sandy CT4"/>
    <s v="Big Sandy Peaker, LLC"/>
    <n v="58.9"/>
    <n v="0.85"/>
    <n v="50"/>
    <n v="57"/>
    <n v="2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3"/>
    <n v="58.9"/>
    <x v="1"/>
    <n v="2031"/>
    <n v="58.9"/>
    <n v="58.9"/>
    <x v="1"/>
  </r>
  <r>
    <n v="60432"/>
    <s v="Middle River Power II, LLC"/>
    <n v="55284"/>
    <s v="Big Sandy Peaker Plant"/>
    <x v="8"/>
    <s v="Wayne"/>
    <s v="BSG5"/>
    <x v="0"/>
    <s v="GT"/>
    <m/>
    <s v="S"/>
    <s v="X"/>
    <s v="X"/>
    <s v="32418579 AEP Big Sandy CT5"/>
    <s v="Big Sandy Peaker, LLC"/>
    <n v="58.9"/>
    <n v="0.85"/>
    <n v="50"/>
    <n v="57"/>
    <n v="25"/>
    <s v="N"/>
    <s v=" "/>
    <s v=" "/>
    <s v="OP"/>
    <s v="X"/>
    <n v="7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3"/>
    <n v="58.9"/>
    <x v="1"/>
    <n v="2031"/>
    <n v="58.9"/>
    <n v="58.9"/>
    <x v="1"/>
  </r>
  <r>
    <n v="60432"/>
    <s v="Middle River Power II, LLC"/>
    <n v="55284"/>
    <s v="Big Sandy Peaker Plant"/>
    <x v="8"/>
    <s v="Wayne"/>
    <s v="BSG6"/>
    <x v="0"/>
    <s v="GT"/>
    <m/>
    <s v="S"/>
    <s v="X"/>
    <s v="X"/>
    <s v="32418581 AEP Big Sandy CT6"/>
    <s v="Big Sandy Peaker, LLC"/>
    <n v="58.9"/>
    <n v="0.85"/>
    <n v="50"/>
    <n v="57"/>
    <n v="25"/>
    <s v="N"/>
    <s v=" "/>
    <s v=" "/>
    <s v="OP"/>
    <s v="X"/>
    <n v="8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4"/>
    <n v="3326980"/>
    <n v="58.9"/>
    <n v="286954"/>
    <n v="11594.123099869599"/>
    <n v="17.692777778675499"/>
    <m/>
    <m/>
    <n v="2019"/>
    <n v="4"/>
    <n v="58.9"/>
    <x v="1"/>
    <n v="2031"/>
    <n v="58.9"/>
    <n v="58.9"/>
    <x v="1"/>
  </r>
  <r>
    <n v="60432"/>
    <s v="Middle River Power II, LLC"/>
    <n v="55285"/>
    <s v="Wolf Hills Energy"/>
    <x v="7"/>
    <s v="Washington"/>
    <s v="WHG1"/>
    <x v="0"/>
    <s v="GT"/>
    <m/>
    <s v="S"/>
    <s v="X"/>
    <s v="X"/>
    <s v="32418583 AEP Wolf Hill CT1"/>
    <s v="Wolf Hills Energy, LLC"/>
    <n v="57"/>
    <n v="0.85"/>
    <n v="50"/>
    <n v="57"/>
    <n v="2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5"/>
    <n v="653951"/>
    <n v="57"/>
    <n v="58017.000999999997"/>
    <n v="11271.7132690123"/>
    <n v="28.778263885891601"/>
    <m/>
    <m/>
    <n v="2030"/>
    <n v="3"/>
    <n v="57"/>
    <x v="127"/>
    <n v="2031"/>
    <n v="57"/>
    <s v=""/>
    <x v="0"/>
  </r>
  <r>
    <n v="60432"/>
    <s v="Middle River Power II, LLC"/>
    <n v="55285"/>
    <s v="Wolf Hills Energy"/>
    <x v="7"/>
    <s v="Washington"/>
    <s v="WHG2"/>
    <x v="0"/>
    <s v="GT"/>
    <m/>
    <s v="S"/>
    <s v="X"/>
    <s v="X"/>
    <s v="32418585 AEP Wolf Hill CT2"/>
    <s v="Wolf Hills Energy, LLC"/>
    <n v="57"/>
    <n v="0.85"/>
    <n v="50"/>
    <n v="57"/>
    <n v="2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5"/>
    <n v="653951"/>
    <n v="57"/>
    <n v="58017.000999999997"/>
    <n v="11271.7132690123"/>
    <n v="28.778263885891601"/>
    <m/>
    <m/>
    <n v="2030"/>
    <n v="3"/>
    <n v="57"/>
    <x v="1"/>
    <n v="2031"/>
    <n v="57"/>
    <s v=""/>
    <x v="1"/>
  </r>
  <r>
    <n v="60432"/>
    <s v="Middle River Power II, LLC"/>
    <n v="55285"/>
    <s v="Wolf Hills Energy"/>
    <x v="7"/>
    <s v="Washington"/>
    <s v="WHG3"/>
    <x v="0"/>
    <s v="GT"/>
    <m/>
    <s v="S"/>
    <s v="X"/>
    <s v="X"/>
    <s v="32418587 AEP Wolf Hill CT3"/>
    <s v="Wolf Hills Energy, LLC"/>
    <n v="57"/>
    <n v="0.85"/>
    <n v="50"/>
    <n v="57"/>
    <n v="25"/>
    <s v="N"/>
    <s v=" "/>
    <s v=" "/>
    <s v="OP"/>
    <s v="X"/>
    <n v="6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5"/>
    <n v="653951"/>
    <n v="57"/>
    <n v="58017.000999999997"/>
    <n v="11271.7132690123"/>
    <n v="28.778263885891601"/>
    <m/>
    <m/>
    <n v="2030"/>
    <n v="3"/>
    <n v="57"/>
    <x v="1"/>
    <n v="2031"/>
    <n v="57"/>
    <s v=""/>
    <x v="1"/>
  </r>
  <r>
    <n v="60432"/>
    <s v="Middle River Power II, LLC"/>
    <n v="55285"/>
    <s v="Wolf Hills Energy"/>
    <x v="7"/>
    <s v="Washington"/>
    <s v="WHG4"/>
    <x v="0"/>
    <s v="GT"/>
    <m/>
    <s v="S"/>
    <s v="X"/>
    <s v="X"/>
    <s v="32418589 AEP Wolf Hill CT4"/>
    <s v="Wolf Hills Energy, LLC"/>
    <n v="57"/>
    <n v="0.85"/>
    <n v="50"/>
    <n v="57"/>
    <n v="25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5"/>
    <n v="653951"/>
    <n v="57"/>
    <n v="58017.000999999997"/>
    <n v="11271.7132690123"/>
    <n v="28.778263885891601"/>
    <m/>
    <m/>
    <n v="2030"/>
    <n v="2"/>
    <n v="57"/>
    <x v="1"/>
    <n v="2031"/>
    <n v="57"/>
    <s v=""/>
    <x v="1"/>
  </r>
  <r>
    <n v="60432"/>
    <s v="Middle River Power II, LLC"/>
    <n v="55285"/>
    <s v="Wolf Hills Energy"/>
    <x v="7"/>
    <s v="Washington"/>
    <s v="WHG5"/>
    <x v="0"/>
    <s v="GT"/>
    <m/>
    <s v="S"/>
    <s v="X"/>
    <s v="X"/>
    <s v="32418591 AEP Wolf Hill CT5"/>
    <s v="Wolf Hills Energy, LLC"/>
    <n v="57"/>
    <n v="0.85"/>
    <n v="50"/>
    <n v="57"/>
    <n v="25"/>
    <s v="N"/>
    <s v=" "/>
    <s v=" "/>
    <s v="OP"/>
    <s v="X"/>
    <n v="5"/>
    <n v="2001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85"/>
    <n v="653951"/>
    <n v="57"/>
    <n v="58017.000999999997"/>
    <n v="11271.7132690123"/>
    <n v="28.778263885891601"/>
    <m/>
    <m/>
    <n v="2030"/>
    <n v="2"/>
    <n v="57"/>
    <x v="1"/>
    <n v="2031"/>
    <n v="57"/>
    <s v=""/>
    <x v="1"/>
  </r>
  <r>
    <n v="56213"/>
    <s v="IPA Operations Inc - Calumet"/>
    <n v="55296"/>
    <s v="Calumet Energy Team LLC"/>
    <x v="2"/>
    <s v="Cook"/>
    <s v="CT11"/>
    <x v="0"/>
    <s v="GT"/>
    <m/>
    <s v="W"/>
    <s v="X"/>
    <s v="X"/>
    <m/>
    <m/>
    <n v="156.4"/>
    <n v="1"/>
    <n v="162"/>
    <n v="176"/>
    <n v="109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96"/>
    <n v="166002"/>
    <n v="156.4"/>
    <n v="19348"/>
    <n v="8579.8015298738792"/>
    <n v="35.00833333205"/>
    <m/>
    <m/>
    <n v="2037"/>
    <n v="6"/>
    <n v="156.4"/>
    <x v="128"/>
    <n v="2032"/>
    <n v="156.4"/>
    <s v=""/>
    <x v="0"/>
  </r>
  <r>
    <n v="56213"/>
    <s v="IPA Operations Inc - Calumet"/>
    <n v="55296"/>
    <s v="Calumet Energy Team LLC"/>
    <x v="2"/>
    <s v="Cook"/>
    <s v="CT12"/>
    <x v="0"/>
    <s v="GT"/>
    <m/>
    <s v="W"/>
    <s v="X"/>
    <s v="X"/>
    <m/>
    <m/>
    <n v="156.4"/>
    <n v="1"/>
    <n v="164.1"/>
    <n v="176"/>
    <n v="109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296"/>
    <n v="166002"/>
    <n v="156.4"/>
    <n v="19348"/>
    <n v="8579.8015298738792"/>
    <n v="35.00833333205"/>
    <m/>
    <m/>
    <n v="2037"/>
    <n v="6"/>
    <n v="156.4"/>
    <x v="1"/>
    <n v="2032"/>
    <n v="156.4"/>
    <s v=""/>
    <x v="1"/>
  </r>
  <r>
    <n v="56533"/>
    <s v="Troy Energy LLC"/>
    <n v="55348"/>
    <s v="Troy Energy LLC"/>
    <x v="5"/>
    <s v="Wood"/>
    <n v="1"/>
    <x v="0"/>
    <s v="GT"/>
    <m/>
    <s v="W"/>
    <s v="X"/>
    <s v="X"/>
    <m/>
    <m/>
    <n v="198.9"/>
    <n v="0.85"/>
    <n v="170"/>
    <n v="196.6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5348"/>
    <n v="9753629"/>
    <n v="198.9"/>
    <n v="1055565.0249999999"/>
    <n v="9240.1972109676499"/>
    <n v="35.724444443109903"/>
    <m/>
    <m/>
    <n v="2038"/>
    <n v="3"/>
    <n v="198.9"/>
    <x v="129"/>
    <n v="2032"/>
    <n v="198.9"/>
    <s v=""/>
    <x v="0"/>
  </r>
  <r>
    <n v="56533"/>
    <s v="Troy Energy LLC"/>
    <n v="55348"/>
    <s v="Troy Energy LLC"/>
    <x v="5"/>
    <s v="Wood"/>
    <n v="2"/>
    <x v="0"/>
    <s v="GT"/>
    <m/>
    <s v="W"/>
    <s v="X"/>
    <s v="X"/>
    <m/>
    <m/>
    <n v="198.9"/>
    <n v="0.85"/>
    <n v="169"/>
    <n v="196.5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5348"/>
    <n v="9753629"/>
    <n v="198.9"/>
    <n v="1055565.0249999999"/>
    <n v="9240.1972109676499"/>
    <n v="35.724444443109903"/>
    <m/>
    <m/>
    <n v="2038"/>
    <n v="3"/>
    <n v="198.9"/>
    <x v="1"/>
    <n v="2032"/>
    <n v="198.9"/>
    <s v=""/>
    <x v="1"/>
  </r>
  <r>
    <n v="56533"/>
    <s v="Troy Energy LLC"/>
    <n v="55348"/>
    <s v="Troy Energy LLC"/>
    <x v="5"/>
    <s v="Wood"/>
    <n v="3"/>
    <x v="0"/>
    <s v="GT"/>
    <m/>
    <s v="W"/>
    <s v="X"/>
    <s v="X"/>
    <m/>
    <m/>
    <n v="198.9"/>
    <n v="0.85"/>
    <n v="168.5"/>
    <n v="196.6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5348"/>
    <n v="9753629"/>
    <n v="198.9"/>
    <n v="1055565.0249999999"/>
    <n v="9240.1972109676499"/>
    <n v="35.724444443109903"/>
    <m/>
    <m/>
    <n v="2038"/>
    <n v="3"/>
    <n v="198.9"/>
    <x v="1"/>
    <n v="2032"/>
    <n v="198.9"/>
    <s v=""/>
    <x v="1"/>
  </r>
  <r>
    <n v="56533"/>
    <s v="Troy Energy LLC"/>
    <n v="55348"/>
    <s v="Troy Energy LLC"/>
    <x v="5"/>
    <s v="Wood"/>
    <n v="4"/>
    <x v="0"/>
    <s v="GT"/>
    <m/>
    <s v="W"/>
    <s v="X"/>
    <s v="X"/>
    <m/>
    <m/>
    <n v="198.9"/>
    <n v="0.85"/>
    <n v="168.1"/>
    <n v="196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55348"/>
    <n v="9753629"/>
    <n v="198.9"/>
    <n v="1055565.0249999999"/>
    <n v="9240.1972109676499"/>
    <n v="35.724444443109903"/>
    <m/>
    <m/>
    <n v="2038"/>
    <n v="3"/>
    <n v="198.9"/>
    <x v="1"/>
    <n v="2032"/>
    <n v="198.9"/>
    <s v=""/>
    <x v="1"/>
  </r>
  <r>
    <n v="61317"/>
    <s v="Gans Energy LLC"/>
    <n v="55377"/>
    <s v="Gans"/>
    <x v="6"/>
    <s v="FAYETTE"/>
    <s v="UNT8"/>
    <x v="0"/>
    <s v="GT"/>
    <m/>
    <s v="S"/>
    <s v="X"/>
    <s v="X"/>
    <m/>
    <m/>
    <n v="43.8"/>
    <n v="0.9"/>
    <n v="45.7"/>
    <n v="48.7"/>
    <n v="4"/>
    <s v="N"/>
    <s v=" "/>
    <s v=" "/>
    <s v="OP"/>
    <s v="X"/>
    <n v="11"/>
    <n v="200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377"/>
    <n v="1737803"/>
    <n v="43.8"/>
    <n v="165826"/>
    <n v="10479.677493276"/>
    <n v="27.827499999200001"/>
    <m/>
    <m/>
    <n v="2028"/>
    <n v="9"/>
    <n v="43.8"/>
    <x v="130"/>
    <n v="2030"/>
    <n v="43.8"/>
    <n v="43.8"/>
    <x v="95"/>
  </r>
  <r>
    <n v="61317"/>
    <s v="Gans Energy LLC"/>
    <n v="55377"/>
    <s v="Gans"/>
    <x v="6"/>
    <s v="FAYETTE"/>
    <s v="UNT9"/>
    <x v="0"/>
    <s v="GT"/>
    <m/>
    <s v="S"/>
    <s v="X"/>
    <s v="X"/>
    <m/>
    <m/>
    <n v="43.8"/>
    <n v="0.9"/>
    <n v="47"/>
    <n v="49.2"/>
    <n v="4"/>
    <s v="N"/>
    <s v=" "/>
    <s v=" "/>
    <s v="OP"/>
    <s v="X"/>
    <n v="11"/>
    <n v="2000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377"/>
    <n v="1737803"/>
    <n v="43.8"/>
    <n v="165826"/>
    <n v="10479.677493276"/>
    <n v="27.827499999200001"/>
    <m/>
    <m/>
    <n v="2028"/>
    <n v="9"/>
    <n v="43.8"/>
    <x v="1"/>
    <n v="2030"/>
    <n v="43.8"/>
    <n v="43.8"/>
    <x v="1"/>
  </r>
  <r>
    <n v="21191"/>
    <s v="Zion Energy LLC"/>
    <n v="55392"/>
    <s v="Zion Energy Center"/>
    <x v="2"/>
    <s v="Lake"/>
    <s v="CTG1"/>
    <x v="0"/>
    <s v="GT"/>
    <m/>
    <s v="S"/>
    <s v="X"/>
    <s v="X"/>
    <m/>
    <m/>
    <n v="198.9"/>
    <n v="0.85"/>
    <n v="152"/>
    <n v="181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92"/>
    <n v="7109630"/>
    <n v="198.9"/>
    <n v="638453.00699999998"/>
    <n v="11135.7138615528"/>
    <n v="39.840138887290003"/>
    <m/>
    <m/>
    <n v="2042"/>
    <n v="4"/>
    <s v=""/>
    <x v="1"/>
    <n v="2032"/>
    <n v="198.9"/>
    <s v=""/>
    <x v="0"/>
  </r>
  <r>
    <n v="21191"/>
    <s v="Zion Energy LLC"/>
    <n v="55392"/>
    <s v="Zion Energy Center"/>
    <x v="2"/>
    <s v="Lake"/>
    <s v="CTG2"/>
    <x v="0"/>
    <s v="GT"/>
    <m/>
    <s v="S"/>
    <s v="X"/>
    <s v="X"/>
    <m/>
    <m/>
    <n v="198.9"/>
    <n v="0.85"/>
    <n v="152"/>
    <n v="181"/>
    <n v="100"/>
    <s v="N"/>
    <s v=" "/>
    <s v=" "/>
    <s v="OP"/>
    <s v="X"/>
    <n v="6"/>
    <n v="2002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92"/>
    <n v="7109630"/>
    <n v="198.9"/>
    <n v="638453.00699999998"/>
    <n v="11135.7138615528"/>
    <n v="39.840138887290003"/>
    <m/>
    <m/>
    <n v="2042"/>
    <n v="4"/>
    <s v=""/>
    <x v="1"/>
    <n v="2032"/>
    <n v="198.9"/>
    <s v=""/>
    <x v="1"/>
  </r>
  <r>
    <n v="21191"/>
    <s v="Zion Energy LLC"/>
    <n v="55392"/>
    <s v="Zion Energy Center"/>
    <x v="2"/>
    <s v="Lake"/>
    <s v="CTG3"/>
    <x v="0"/>
    <s v="GT"/>
    <m/>
    <s v="S"/>
    <s v="X"/>
    <s v="X"/>
    <m/>
    <m/>
    <n v="198.9"/>
    <n v="0.85"/>
    <n v="152"/>
    <n v="181"/>
    <n v="100"/>
    <s v="N"/>
    <s v=" "/>
    <s v=" "/>
    <s v="OP"/>
    <s v="X"/>
    <n v="6"/>
    <n v="2003"/>
    <s v=" "/>
    <s v=" "/>
    <s v="N"/>
    <s v="IPP Non-CHP"/>
    <n v="2"/>
    <s v="X"/>
    <s v="NG"/>
    <s v="DFO"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5392"/>
    <n v="7109630"/>
    <n v="198.9"/>
    <n v="638453.00699999998"/>
    <n v="11135.7138615528"/>
    <n v="39.840138887290003"/>
    <m/>
    <m/>
    <n v="2043"/>
    <n v="4"/>
    <s v=""/>
    <x v="1"/>
    <n v="2033"/>
    <n v="198.9"/>
    <s v=""/>
    <x v="1"/>
  </r>
  <r>
    <n v="56558"/>
    <s v="Rolling Hills Generating LLC"/>
    <n v="55401"/>
    <s v="Rolling Hills Generating"/>
    <x v="5"/>
    <s v="Vinton"/>
    <s v="CT1"/>
    <x v="0"/>
    <s v="GT"/>
    <m/>
    <s v="S"/>
    <s v="X"/>
    <s v="X"/>
    <s v="FLATLICK 1 - 32418627"/>
    <s v="FLATLICK 1 - 32418627"/>
    <n v="195.5"/>
    <n v="0.85"/>
    <n v="182"/>
    <n v="209"/>
    <n v="115.5"/>
    <s v="N"/>
    <s v=" "/>
    <s v=" "/>
    <s v="OP"/>
    <s v="X"/>
    <n v="6"/>
    <n v="202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n v="3"/>
    <n v="0"/>
    <n v="6"/>
    <n v="2023"/>
    <s v=" "/>
    <s v=" "/>
    <s v=" "/>
    <s v=" "/>
    <m/>
    <m/>
    <s v=" "/>
    <s v=" "/>
    <s v=" "/>
    <m/>
    <s v=" "/>
    <s v=" "/>
    <s v="N"/>
    <s v="N"/>
    <s v="N"/>
    <n v="55401"/>
    <n v="6086195"/>
    <n v="195.5"/>
    <n v="566141"/>
    <n v="10750.316617238401"/>
    <n v="38.399027776399898"/>
    <n v="2003"/>
    <n v="6"/>
    <n v="2061"/>
    <n v="11"/>
    <s v=""/>
    <x v="1"/>
    <n v="2053"/>
    <s v=""/>
    <s v=""/>
    <x v="0"/>
  </r>
  <r>
    <n v="56558"/>
    <s v="Rolling Hills Generating LLC"/>
    <n v="55401"/>
    <s v="Rolling Hills Generating"/>
    <x v="5"/>
    <s v="Vinton"/>
    <s v="CT2"/>
    <x v="0"/>
    <s v="GT"/>
    <m/>
    <s v="S"/>
    <s v="X"/>
    <s v="X"/>
    <s v="FLATLICK 2 - 32418629"/>
    <s v="FLATLICK 2 - 32418629"/>
    <n v="195.5"/>
    <n v="0.85"/>
    <n v="166.9"/>
    <n v="197.5"/>
    <n v="115.5"/>
    <s v="N"/>
    <s v=" "/>
    <s v=" "/>
    <s v="OP"/>
    <s v="X"/>
    <n v="6"/>
    <n v="202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n v="18.100000000000001"/>
    <n v="11.5"/>
    <n v="6"/>
    <n v="2023"/>
    <s v=" "/>
    <s v=" "/>
    <s v=" "/>
    <s v=" "/>
    <m/>
    <m/>
    <s v=" "/>
    <s v=" "/>
    <s v=" "/>
    <m/>
    <s v=" "/>
    <s v=" "/>
    <s v="N"/>
    <s v="N"/>
    <s v="N"/>
    <n v="55401"/>
    <n v="6086195"/>
    <n v="195.5"/>
    <n v="566141"/>
    <n v="10750.316617238401"/>
    <n v="38.399027776399898"/>
    <n v="2003"/>
    <n v="6"/>
    <n v="2061"/>
    <n v="11"/>
    <s v=""/>
    <x v="1"/>
    <n v="2053"/>
    <s v=""/>
    <s v=""/>
    <x v="1"/>
  </r>
  <r>
    <n v="56558"/>
    <s v="Rolling Hills Generating LLC"/>
    <n v="55401"/>
    <s v="Rolling Hills Generating"/>
    <x v="5"/>
    <s v="Vinton"/>
    <s v="CT3"/>
    <x v="0"/>
    <s v="GT"/>
    <m/>
    <s v="S"/>
    <s v="X"/>
    <s v="X"/>
    <s v="FLATLICK 3 - 32418631"/>
    <s v="FLATLICK 3 - 32418631"/>
    <n v="195.5"/>
    <n v="0.85"/>
    <n v="181.6"/>
    <n v="209"/>
    <n v="115.5"/>
    <s v="Y"/>
    <n v="4"/>
    <n v="2022"/>
    <s v="OP"/>
    <s v="X"/>
    <n v="6"/>
    <n v="202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n v="3.4"/>
    <n v="0"/>
    <n v="6"/>
    <n v="2023"/>
    <s v=" "/>
    <s v=" "/>
    <s v=" "/>
    <s v=" "/>
    <m/>
    <m/>
    <s v=" "/>
    <s v=" "/>
    <s v=" "/>
    <m/>
    <s v=" "/>
    <s v=" "/>
    <s v="N"/>
    <s v="N"/>
    <s v="N"/>
    <n v="55401"/>
    <n v="6086195"/>
    <n v="195.5"/>
    <n v="566141"/>
    <n v="10750.316617238401"/>
    <n v="38.399027776399898"/>
    <n v="2003"/>
    <n v="6"/>
    <n v="2061"/>
    <n v="11"/>
    <s v=""/>
    <x v="1"/>
    <n v="2053"/>
    <s v=""/>
    <s v=""/>
    <x v="1"/>
  </r>
  <r>
    <n v="56558"/>
    <s v="Rolling Hills Generating LLC"/>
    <n v="55401"/>
    <s v="Rolling Hills Generating"/>
    <x v="5"/>
    <s v="Vinton"/>
    <s v="CT4"/>
    <x v="0"/>
    <s v="GT"/>
    <m/>
    <s v="S"/>
    <s v="X"/>
    <s v="X"/>
    <s v="FLATLICK 4 - 32418633"/>
    <s v="FLATLICK 4 - 32418633"/>
    <n v="195.5"/>
    <n v="0.85"/>
    <n v="165.7"/>
    <n v="197.8"/>
    <n v="115.5"/>
    <s v="N"/>
    <s v=" "/>
    <s v=" "/>
    <s v="OP"/>
    <s v="X"/>
    <n v="6"/>
    <n v="202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n v="19.3"/>
    <n v="11.2"/>
    <n v="6"/>
    <n v="2023"/>
    <s v=" "/>
    <s v=" "/>
    <s v=" "/>
    <s v=" "/>
    <m/>
    <m/>
    <s v=" "/>
    <s v=" "/>
    <s v=" "/>
    <m/>
    <s v=" "/>
    <s v=" "/>
    <s v="N"/>
    <s v="N"/>
    <s v="N"/>
    <n v="55401"/>
    <n v="6086195"/>
    <n v="195.5"/>
    <n v="566141"/>
    <n v="10750.316617238401"/>
    <n v="38.399027776399898"/>
    <n v="2003"/>
    <n v="6"/>
    <n v="2061"/>
    <n v="11"/>
    <s v=""/>
    <x v="1"/>
    <n v="2053"/>
    <s v=""/>
    <s v=""/>
    <x v="1"/>
  </r>
  <r>
    <n v="56558"/>
    <s v="Rolling Hills Generating LLC"/>
    <n v="55401"/>
    <s v="Rolling Hills Generating"/>
    <x v="5"/>
    <s v="Vinton"/>
    <s v="CT5"/>
    <x v="0"/>
    <s v="GT"/>
    <m/>
    <s v="S"/>
    <s v="X"/>
    <s v="X"/>
    <s v="FLATLICK 5 - 32418635"/>
    <s v="FLATLICK 5 - 32418635"/>
    <n v="195.5"/>
    <n v="0.85"/>
    <n v="182"/>
    <n v="209"/>
    <n v="115.5"/>
    <s v="Y"/>
    <n v="11"/>
    <n v="2022"/>
    <s v="OP"/>
    <s v="X"/>
    <n v="6"/>
    <n v="202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n v="3"/>
    <n v="0"/>
    <n v="6"/>
    <n v="2023"/>
    <s v=" "/>
    <s v=" "/>
    <s v=" "/>
    <s v=" "/>
    <m/>
    <m/>
    <s v=" "/>
    <s v=" "/>
    <s v=" "/>
    <m/>
    <s v=" "/>
    <s v=" "/>
    <s v="N"/>
    <s v="N"/>
    <s v="N"/>
    <n v="55401"/>
    <n v="6086195"/>
    <n v="195.5"/>
    <n v="566141"/>
    <n v="10750.316617238401"/>
    <n v="38.399027776399898"/>
    <n v="2003"/>
    <n v="6"/>
    <n v="2061"/>
    <n v="11"/>
    <s v=""/>
    <x v="1"/>
    <n v="2053"/>
    <s v=""/>
    <s v=""/>
    <x v="1"/>
  </r>
  <r>
    <n v="64030"/>
    <s v="Lincoln Operating Services, LLC"/>
    <n v="55438"/>
    <s v="Elgin Energy Center LLC"/>
    <x v="2"/>
    <s v="Cook"/>
    <s v="CT01"/>
    <x v="0"/>
    <s v="GT"/>
    <m/>
    <s v="W"/>
    <s v="X"/>
    <s v="X"/>
    <s v="960 ELGI13.5 KV EE-1"/>
    <s v="960 ELGI13.5 KV EE-1"/>
    <n v="135"/>
    <n v="0.9"/>
    <n v="121.1"/>
    <n v="125"/>
    <n v="92.1"/>
    <s v="N"/>
    <s v=" "/>
    <s v=" "/>
    <s v="OP"/>
    <s v="X"/>
    <n v="9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438"/>
    <n v="5740032"/>
    <n v="135"/>
    <n v="496717"/>
    <n v="11555.940304036299"/>
    <n v="18.655624999523798"/>
    <m/>
    <m/>
    <n v="2021"/>
    <n v="5"/>
    <n v="135"/>
    <x v="131"/>
    <n v="2032"/>
    <n v="135"/>
    <n v="135"/>
    <x v="96"/>
  </r>
  <r>
    <n v="64030"/>
    <s v="Lincoln Operating Services, LLC"/>
    <n v="55438"/>
    <s v="Elgin Energy Center LLC"/>
    <x v="2"/>
    <s v="Cook"/>
    <s v="CT02"/>
    <x v="0"/>
    <s v="GT"/>
    <m/>
    <s v="W"/>
    <s v="X"/>
    <s v="X"/>
    <s v="960 ELGI13.5 KV EE-2"/>
    <s v="960 ELGI13.5 KV EE-2"/>
    <n v="135"/>
    <n v="0.9"/>
    <n v="121.5"/>
    <n v="125.1"/>
    <n v="92.3"/>
    <s v="N"/>
    <s v=" "/>
    <s v=" "/>
    <s v="OP"/>
    <s v="X"/>
    <n v="10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438"/>
    <n v="5740032"/>
    <n v="135"/>
    <n v="496717"/>
    <n v="11555.940304036299"/>
    <n v="18.655624999523798"/>
    <m/>
    <m/>
    <n v="2021"/>
    <n v="6"/>
    <n v="135"/>
    <x v="1"/>
    <n v="2032"/>
    <n v="135"/>
    <n v="135"/>
    <x v="1"/>
  </r>
  <r>
    <n v="64030"/>
    <s v="Lincoln Operating Services, LLC"/>
    <n v="55438"/>
    <s v="Elgin Energy Center LLC"/>
    <x v="2"/>
    <s v="Cook"/>
    <s v="CT03"/>
    <x v="0"/>
    <s v="GT"/>
    <m/>
    <s v="W"/>
    <s v="X"/>
    <s v="X"/>
    <s v="960 ELGI13.5 KV EE-3"/>
    <s v="960 ELGI13.5 KV EE-3"/>
    <n v="135"/>
    <n v="0.9"/>
    <n v="121.5"/>
    <n v="125"/>
    <n v="90.8"/>
    <s v="N"/>
    <s v=" "/>
    <s v=" "/>
    <s v="OP"/>
    <s v="X"/>
    <n v="10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438"/>
    <n v="5740032"/>
    <n v="135"/>
    <n v="496717"/>
    <n v="11555.940304036299"/>
    <n v="18.655624999523798"/>
    <m/>
    <m/>
    <n v="2021"/>
    <n v="6"/>
    <n v="135"/>
    <x v="1"/>
    <n v="2032"/>
    <n v="135"/>
    <n v="135"/>
    <x v="1"/>
  </r>
  <r>
    <n v="64030"/>
    <s v="Lincoln Operating Services, LLC"/>
    <n v="55438"/>
    <s v="Elgin Energy Center LLC"/>
    <x v="2"/>
    <s v="Cook"/>
    <s v="CT04"/>
    <x v="0"/>
    <s v="GT"/>
    <m/>
    <s v="W"/>
    <s v="X"/>
    <s v="X"/>
    <s v="960 ELGI13.5 KV EE-4"/>
    <s v="960 ELGI13.5 KV EE-4"/>
    <n v="135"/>
    <n v="0.9"/>
    <n v="123.3"/>
    <n v="123.3"/>
    <n v="92.3"/>
    <s v="N"/>
    <s v=" "/>
    <s v=" "/>
    <s v="OP"/>
    <s v="X"/>
    <n v="11"/>
    <n v="2002"/>
    <s v=" "/>
    <s v=" "/>
    <s v="N"/>
    <s v="IPP Non-CHP"/>
    <n v="2"/>
    <s v="X"/>
    <s v="NG"/>
    <m/>
    <m/>
    <m/>
    <m/>
    <m/>
    <m/>
    <m/>
    <m/>
    <m/>
    <s v="N"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438"/>
    <n v="5740032"/>
    <n v="135"/>
    <n v="496717"/>
    <n v="11555.940304036299"/>
    <n v="18.655624999523798"/>
    <m/>
    <m/>
    <n v="2021"/>
    <n v="7"/>
    <n v="135"/>
    <x v="1"/>
    <n v="2032"/>
    <n v="135"/>
    <n v="135"/>
    <x v="1"/>
  </r>
  <r>
    <n v="56928"/>
    <s v="LSP University Park LLC"/>
    <n v="55640"/>
    <s v="University Park North"/>
    <x v="2"/>
    <s v="Will"/>
    <n v="1"/>
    <x v="0"/>
    <s v="GT"/>
    <m/>
    <s v="S"/>
    <s v="X"/>
    <s v="X"/>
    <s v="970 UP N13.5 KV UN-1"/>
    <s v="970 UP N13.5 KV UN-1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32"/>
    <n v="2032"/>
    <n v="60.5"/>
    <n v="60.5"/>
    <x v="97"/>
  </r>
  <r>
    <n v="56928"/>
    <s v="LSP University Park LLC"/>
    <n v="55640"/>
    <s v="University Park North"/>
    <x v="2"/>
    <s v="Will"/>
    <n v="10"/>
    <x v="0"/>
    <s v="GT"/>
    <m/>
    <s v="S"/>
    <s v="X"/>
    <s v="X"/>
    <s v="970 UP N13.5 KV UN10"/>
    <s v="970 UP N13.5 KV UN10"/>
    <n v="60.5"/>
    <n v="0.85"/>
    <n v="45"/>
    <n v="45"/>
    <n v="24"/>
    <s v="N"/>
    <s v=" "/>
    <s v=" "/>
    <s v="OP"/>
    <s v="X"/>
    <n v="7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2"/>
    <n v="60.5"/>
    <x v="1"/>
    <n v="2032"/>
    <n v="60.5"/>
    <n v="60.5"/>
    <x v="1"/>
  </r>
  <r>
    <n v="56928"/>
    <s v="LSP University Park LLC"/>
    <n v="55640"/>
    <s v="University Park North"/>
    <x v="2"/>
    <s v="Will"/>
    <n v="11"/>
    <x v="0"/>
    <s v="GT"/>
    <m/>
    <s v="S"/>
    <s v="X"/>
    <s v="X"/>
    <s v="970 UP N13.5 KV UN11"/>
    <s v="970 UP N13.5 KV UN11"/>
    <n v="60.5"/>
    <n v="0.85"/>
    <n v="45"/>
    <n v="45"/>
    <n v="24"/>
    <s v="N"/>
    <s v=" "/>
    <s v=" "/>
    <s v="OP"/>
    <s v="X"/>
    <n v="7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2"/>
    <n v="60.5"/>
    <x v="1"/>
    <n v="2032"/>
    <n v="60.5"/>
    <n v="60.5"/>
    <x v="1"/>
  </r>
  <r>
    <n v="56928"/>
    <s v="LSP University Park LLC"/>
    <n v="55640"/>
    <s v="University Park North"/>
    <x v="2"/>
    <s v="Will"/>
    <n v="12"/>
    <x v="0"/>
    <s v="GT"/>
    <m/>
    <s v="S"/>
    <s v="X"/>
    <s v="X"/>
    <s v="970 UP N13.5 KV UN12"/>
    <s v="970 UP N13.5 KV UN12"/>
    <n v="60.5"/>
    <n v="0.85"/>
    <n v="45"/>
    <n v="45"/>
    <n v="24"/>
    <s v="N"/>
    <s v=" "/>
    <s v=" "/>
    <s v="OP"/>
    <s v="X"/>
    <n v="7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2"/>
    <n v="60.5"/>
    <x v="1"/>
    <n v="2032"/>
    <n v="60.5"/>
    <n v="60.5"/>
    <x v="1"/>
  </r>
  <r>
    <n v="56928"/>
    <s v="LSP University Park LLC"/>
    <n v="55640"/>
    <s v="University Park North"/>
    <x v="2"/>
    <s v="Will"/>
    <n v="2"/>
    <x v="0"/>
    <s v="GT"/>
    <m/>
    <s v="S"/>
    <s v="X"/>
    <s v="X"/>
    <s v="970 UP N13.5 KV UN-2"/>
    <s v="970 UP N13.5 KV UN-2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3"/>
    <x v="0"/>
    <s v="GT"/>
    <m/>
    <s v="S"/>
    <s v="X"/>
    <s v="X"/>
    <s v="970 UP N13.5 KV UN-3"/>
    <s v="970 UP N13.5 KV UN-3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4"/>
    <x v="0"/>
    <s v="GT"/>
    <m/>
    <s v="S"/>
    <s v="X"/>
    <s v="X"/>
    <s v="970 UP N13.5 KV UN-4"/>
    <s v="970 UP N13.5 KV UN-4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5"/>
    <x v="0"/>
    <s v="GT"/>
    <m/>
    <s v="S"/>
    <s v="X"/>
    <s v="X"/>
    <s v="970 UP N13.5 KV UN-5"/>
    <s v="970 UP N13.5 KV UN-5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6"/>
    <x v="0"/>
    <s v="GT"/>
    <m/>
    <s v="S"/>
    <s v="X"/>
    <s v="X"/>
    <s v="970 UP N13.5 KV UN-6"/>
    <s v="970 UP N13.5 KV UN-6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7"/>
    <x v="0"/>
    <s v="GT"/>
    <m/>
    <s v="S"/>
    <s v="X"/>
    <s v="X"/>
    <s v="970 UP N13.5 KV UN-7"/>
    <s v="970 UP N13.5 KV UN-7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8"/>
    <x v="0"/>
    <s v="GT"/>
    <m/>
    <s v="S"/>
    <s v="X"/>
    <s v="X"/>
    <s v="970 UP N13.5 KV UN-8"/>
    <s v="970 UP N13.5 KV UN-8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56928"/>
    <s v="LSP University Park LLC"/>
    <n v="55640"/>
    <s v="University Park North"/>
    <x v="2"/>
    <s v="Will"/>
    <n v="9"/>
    <x v="0"/>
    <s v="GT"/>
    <m/>
    <s v="S"/>
    <s v="X"/>
    <s v="X"/>
    <s v="970 UP N13.5 KV UN-9"/>
    <s v="970 UP N13.5 KV UN-9"/>
    <n v="60.5"/>
    <n v="0.85"/>
    <n v="45"/>
    <n v="45"/>
    <n v="2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m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40"/>
    <n v="10224088"/>
    <n v="60.5"/>
    <n v="841111"/>
    <n v="12155.456295304601"/>
    <n v="19.5492003972121"/>
    <m/>
    <m/>
    <n v="2022"/>
    <n v="1"/>
    <n v="60.5"/>
    <x v="1"/>
    <n v="2032"/>
    <n v="60.5"/>
    <n v="60.5"/>
    <x v="1"/>
  </r>
  <r>
    <n v="61320"/>
    <s v="Chambersburg Energy, LLC"/>
    <n v="55654"/>
    <s v="Chambersburg"/>
    <x v="6"/>
    <s v="Franklin"/>
    <s v="UN12"/>
    <x v="0"/>
    <s v="GT"/>
    <m/>
    <s v="S"/>
    <s v="X"/>
    <s v="X"/>
    <m/>
    <m/>
    <n v="43.8"/>
    <n v="0.9"/>
    <n v="49.7"/>
    <n v="49.2"/>
    <n v="4"/>
    <s v="N"/>
    <s v=" "/>
    <s v=" "/>
    <s v="OP"/>
    <s v="X"/>
    <n v="11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54"/>
    <n v="1906109"/>
    <n v="43.8"/>
    <n v="186798"/>
    <n v="10204.118887782501"/>
    <n v="28.742499998900001"/>
    <m/>
    <m/>
    <n v="2030"/>
    <n v="8"/>
    <n v="43.8"/>
    <x v="133"/>
    <n v="2031"/>
    <n v="43.8"/>
    <s v=""/>
    <x v="0"/>
  </r>
  <r>
    <n v="61320"/>
    <s v="Chambersburg Energy, LLC"/>
    <n v="55654"/>
    <s v="Chambersburg"/>
    <x v="6"/>
    <s v="Franklin"/>
    <s v="UN13"/>
    <x v="0"/>
    <s v="GT"/>
    <m/>
    <s v="S"/>
    <s v="X"/>
    <s v="X"/>
    <m/>
    <m/>
    <n v="43.8"/>
    <n v="0.9"/>
    <n v="48.5"/>
    <n v="49.3"/>
    <n v="4"/>
    <s v="N"/>
    <s v=" "/>
    <s v=" "/>
    <s v="OP"/>
    <s v="X"/>
    <n v="11"/>
    <n v="2001"/>
    <s v=" "/>
    <s v=" "/>
    <s v="N"/>
    <s v="IPP Non-CHP"/>
    <n v="2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654"/>
    <n v="1906109"/>
    <n v="43.8"/>
    <n v="186798"/>
    <n v="10204.118887782501"/>
    <n v="28.742499998900001"/>
    <m/>
    <m/>
    <n v="2030"/>
    <n v="8"/>
    <n v="43.8"/>
    <x v="1"/>
    <n v="2031"/>
    <n v="43.8"/>
    <s v=""/>
    <x v="1"/>
  </r>
  <r>
    <n v="61318"/>
    <s v="Buchanan Generation, LLC"/>
    <n v="55738"/>
    <s v="Buchanan Generation LLC"/>
    <x v="7"/>
    <s v="Buchanan"/>
    <n v="1"/>
    <x v="0"/>
    <s v="GT"/>
    <m/>
    <s v="J"/>
    <s v="X"/>
    <s v="X"/>
    <m/>
    <m/>
    <n v="44"/>
    <n v="0.9"/>
    <n v="43"/>
    <n v="45.7"/>
    <n v="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738"/>
    <n v="4065451"/>
    <n v="44"/>
    <n v="396502"/>
    <n v="10253.292543291"/>
    <n v="28.742499998900001"/>
    <m/>
    <m/>
    <n v="2031"/>
    <n v="3"/>
    <n v="44"/>
    <x v="134"/>
    <n v="2032"/>
    <n v="44"/>
    <s v=""/>
    <x v="0"/>
  </r>
  <r>
    <n v="61318"/>
    <s v="Buchanan Generation, LLC"/>
    <n v="55738"/>
    <s v="Buchanan Generation LLC"/>
    <x v="7"/>
    <s v="Buchanan"/>
    <n v="2"/>
    <x v="0"/>
    <s v="GT"/>
    <m/>
    <s v="J"/>
    <s v="X"/>
    <s v="X"/>
    <m/>
    <m/>
    <n v="44"/>
    <n v="0.9"/>
    <n v="41"/>
    <n v="44.3"/>
    <n v="4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738"/>
    <n v="4065451"/>
    <n v="44"/>
    <n v="396502"/>
    <n v="10253.292543291"/>
    <n v="28.742499998900001"/>
    <m/>
    <m/>
    <n v="2031"/>
    <n v="3"/>
    <n v="44"/>
    <x v="1"/>
    <n v="2032"/>
    <n v="44"/>
    <s v=""/>
    <x v="1"/>
  </r>
  <r>
    <n v="20183"/>
    <s v="Waste Management Inc"/>
    <n v="55765"/>
    <s v="Green Knight Energy Center"/>
    <x v="6"/>
    <s v="Northampton"/>
    <s v="TG1"/>
    <x v="2"/>
    <s v="GT"/>
    <m/>
    <s v="W"/>
    <s v="X"/>
    <s v="X"/>
    <m/>
    <m/>
    <n v="3.3"/>
    <n v="0.98"/>
    <n v="2.4"/>
    <n v="2.9"/>
    <n v="0.6"/>
    <s v="N"/>
    <s v=" "/>
    <s v=" "/>
    <s v="OP"/>
    <s v="X"/>
    <n v="2"/>
    <n v="2001"/>
    <s v=" "/>
    <s v=" "/>
    <s v="N"/>
    <s v="IPP Non-CHP"/>
    <n v="2"/>
    <s v="X"/>
    <s v="LFG"/>
    <m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765"/>
    <n v="696407"/>
    <n v="3.3"/>
    <n v="35344"/>
    <n v="19703.683793571701"/>
    <n v="25.768611109091601"/>
    <m/>
    <m/>
    <n v="2026"/>
    <n v="11"/>
    <n v="3.3"/>
    <x v="135"/>
    <n v="2031"/>
    <n v="3.3"/>
    <n v="3.3"/>
    <x v="98"/>
  </r>
  <r>
    <n v="20183"/>
    <s v="Waste Management Inc"/>
    <n v="55765"/>
    <s v="Green Knight Energy Center"/>
    <x v="6"/>
    <s v="Northampton"/>
    <s v="TG2"/>
    <x v="2"/>
    <s v="GT"/>
    <m/>
    <s v="W"/>
    <s v="X"/>
    <s v="X"/>
    <m/>
    <m/>
    <n v="3.3"/>
    <n v="0.98"/>
    <n v="2.4"/>
    <n v="2.9"/>
    <n v="0.6"/>
    <s v="N"/>
    <s v=" "/>
    <s v=" "/>
    <s v="OP"/>
    <s v="X"/>
    <n v="2"/>
    <n v="2001"/>
    <s v=" "/>
    <s v=" "/>
    <s v="N"/>
    <s v="IPP Non-CHP"/>
    <n v="2"/>
    <s v="X"/>
    <s v="LFG"/>
    <m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765"/>
    <n v="696407"/>
    <n v="3.3"/>
    <n v="35344"/>
    <n v="19703.683793571701"/>
    <n v="25.768611109091601"/>
    <m/>
    <m/>
    <n v="2026"/>
    <n v="11"/>
    <n v="3.3"/>
    <x v="1"/>
    <n v="2031"/>
    <n v="3.3"/>
    <n v="3.3"/>
    <x v="1"/>
  </r>
  <r>
    <n v="20183"/>
    <s v="Waste Management Inc"/>
    <n v="55765"/>
    <s v="Green Knight Energy Center"/>
    <x v="6"/>
    <s v="Northampton"/>
    <s v="TG3"/>
    <x v="2"/>
    <s v="GT"/>
    <m/>
    <s v="W"/>
    <s v="X"/>
    <s v="X"/>
    <m/>
    <m/>
    <n v="3.3"/>
    <n v="0.98"/>
    <n v="2.4"/>
    <n v="2.9"/>
    <n v="0.6"/>
    <s v="N"/>
    <s v=" "/>
    <s v=" "/>
    <s v="OP"/>
    <s v="X"/>
    <n v="2"/>
    <n v="2001"/>
    <s v=" "/>
    <s v=" "/>
    <s v="N"/>
    <s v="IPP Non-CHP"/>
    <n v="2"/>
    <s v="X"/>
    <s v="LFG"/>
    <m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765"/>
    <n v="696407"/>
    <n v="3.3"/>
    <n v="35344"/>
    <n v="19703.683793571701"/>
    <n v="25.768611109091601"/>
    <m/>
    <m/>
    <n v="2026"/>
    <n v="11"/>
    <n v="3.3"/>
    <x v="1"/>
    <n v="2031"/>
    <n v="3.3"/>
    <n v="3.3"/>
    <x v="1"/>
  </r>
  <r>
    <n v="60504"/>
    <s v="Rockford Generation LLC"/>
    <n v="55936"/>
    <s v="NRG Rockford II Energy Center"/>
    <x v="2"/>
    <s v="Winnebago"/>
    <s v="GT3"/>
    <x v="0"/>
    <s v="GT"/>
    <m/>
    <s v="S"/>
    <s v="X"/>
    <s v="X"/>
    <m/>
    <m/>
    <n v="168"/>
    <n v="0.85"/>
    <n v="179.1"/>
    <n v="188"/>
    <n v="115"/>
    <s v="N"/>
    <s v=" "/>
    <s v=" "/>
    <s v="OP"/>
    <s v="X"/>
    <n v="6"/>
    <n v="2002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5936"/>
    <n v="1754874"/>
    <n v="168"/>
    <n v="167822"/>
    <n v="10456.7577552406"/>
    <n v="38.586527776499899"/>
    <m/>
    <m/>
    <n v="2041"/>
    <n v="1"/>
    <s v=""/>
    <x v="1"/>
    <n v="2032"/>
    <n v="168"/>
    <s v=""/>
    <x v="0"/>
  </r>
  <r>
    <n v="60789"/>
    <s v="Essential Power Operating Company, LLC"/>
    <n v="55938"/>
    <s v="NAEA Ocean Peaking Power LLC"/>
    <x v="4"/>
    <s v="Ocean"/>
    <s v="OPP3"/>
    <x v="0"/>
    <s v="GT"/>
    <m/>
    <s v="W"/>
    <s v="X"/>
    <s v="X"/>
    <m/>
    <m/>
    <n v="191.5"/>
    <n v="0.85"/>
    <n v="162.80000000000001"/>
    <n v="187.7"/>
    <n v="120"/>
    <s v="N"/>
    <s v=" "/>
    <s v=" "/>
    <s v="OP"/>
    <s v="X"/>
    <n v="5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938"/>
    <n v="2179205"/>
    <n v="191.5"/>
    <n v="207902"/>
    <n v="10481.8856961452"/>
    <n v="38.586527776499899"/>
    <m/>
    <m/>
    <n v="2041"/>
    <n v="12"/>
    <s v=""/>
    <x v="1"/>
    <n v="2033"/>
    <n v="191.5"/>
    <s v=""/>
    <x v="0"/>
  </r>
  <r>
    <n v="60789"/>
    <s v="Essential Power Operating Company, LLC"/>
    <n v="55938"/>
    <s v="NAEA Ocean Peaking Power LLC"/>
    <x v="4"/>
    <s v="Ocean"/>
    <s v="OPP4"/>
    <x v="0"/>
    <s v="GT"/>
    <m/>
    <s v="W"/>
    <s v="X"/>
    <s v="X"/>
    <m/>
    <m/>
    <n v="191.5"/>
    <n v="0.85"/>
    <n v="162.80000000000001"/>
    <n v="187.7"/>
    <n v="120"/>
    <s v="N"/>
    <s v=" "/>
    <s v=" "/>
    <s v="OP"/>
    <s v="X"/>
    <n v="5"/>
    <n v="2003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5938"/>
    <n v="2179205"/>
    <n v="191.5"/>
    <n v="207902"/>
    <n v="10481.8856961452"/>
    <n v="38.586527776499899"/>
    <m/>
    <m/>
    <n v="2041"/>
    <n v="12"/>
    <s v=""/>
    <x v="1"/>
    <n v="2033"/>
    <n v="191.5"/>
    <s v=""/>
    <x v="1"/>
  </r>
  <r>
    <n v="8198"/>
    <s v="City of Harrisonburg - (VA)"/>
    <n v="56004"/>
    <s v="Mount Clinton"/>
    <x v="7"/>
    <s v="Rockingham"/>
    <s v="MC-1"/>
    <x v="1"/>
    <s v="GT"/>
    <m/>
    <s v="S"/>
    <s v="X"/>
    <s v="X"/>
    <m/>
    <m/>
    <n v="14"/>
    <n v="0.8"/>
    <n v="9"/>
    <n v="12"/>
    <n v="0.5"/>
    <s v="N"/>
    <s v=" "/>
    <s v=" "/>
    <s v="OP"/>
    <s v="X"/>
    <n v="5"/>
    <n v="1999"/>
    <s v=" "/>
    <s v=" "/>
    <s v="N"/>
    <s v="Electric Utility"/>
    <n v="1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6004"/>
    <n v="15428"/>
    <n v="14"/>
    <n v="963.34"/>
    <n v="16015.114082255401"/>
    <n v="54.0633283741684"/>
    <m/>
    <m/>
    <n v="2053"/>
    <n v="6"/>
    <s v=""/>
    <x v="1"/>
    <n v="2029"/>
    <n v="14"/>
    <s v=""/>
    <x v="0"/>
  </r>
  <r>
    <n v="8198"/>
    <s v="City of Harrisonburg - (VA)"/>
    <n v="56005"/>
    <s v="Pleasant Valley (VA)"/>
    <x v="7"/>
    <s v="Rockingham"/>
    <s v="PV-1"/>
    <x v="1"/>
    <s v="GT"/>
    <m/>
    <s v="S"/>
    <s v="X"/>
    <s v="X"/>
    <m/>
    <m/>
    <n v="16.5"/>
    <n v="0.8"/>
    <n v="9"/>
    <n v="13"/>
    <n v="0.5"/>
    <s v="N"/>
    <s v=" "/>
    <s v=" "/>
    <s v="OP"/>
    <s v="X"/>
    <n v="4"/>
    <n v="1997"/>
    <s v=" "/>
    <s v=" "/>
    <s v="N"/>
    <s v="Electric Utility"/>
    <n v="1"/>
    <s v="X"/>
    <s v="DFO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6005"/>
    <n v="13872"/>
    <n v="16.5"/>
    <n v="866.32"/>
    <n v="16012.558869701699"/>
    <n v="45.472166669079897"/>
    <m/>
    <m/>
    <n v="2042"/>
    <n v="10"/>
    <s v=""/>
    <x v="1"/>
    <n v="2027"/>
    <n v="16.5"/>
    <s v=""/>
    <x v="0"/>
  </r>
  <r>
    <n v="61319"/>
    <s v="Hunlock Energy, LLC"/>
    <n v="56397"/>
    <s v="Hunlock Unit 4"/>
    <x v="6"/>
    <s v="Luzerne"/>
    <n v="4"/>
    <x v="0"/>
    <s v="GT"/>
    <m/>
    <s v="S"/>
    <s v="X"/>
    <s v="X"/>
    <m/>
    <m/>
    <n v="44"/>
    <n v="0.9"/>
    <n v="44.8"/>
    <n v="50.5"/>
    <n v="4"/>
    <s v="N"/>
    <s v=" "/>
    <s v=" "/>
    <s v="OP"/>
    <s v="X"/>
    <n v="12"/>
    <n v="2000"/>
    <s v=" "/>
    <s v=" "/>
    <s v="N"/>
    <s v="IPP Non-CHP"/>
    <n v="2"/>
    <s v="X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56397"/>
    <n v="349250"/>
    <n v="44"/>
    <n v="34870.999000000003"/>
    <n v="10015.4859343146"/>
    <n v="28.584999998699999"/>
    <m/>
    <m/>
    <n v="2029"/>
    <n v="7"/>
    <n v="44"/>
    <x v="136"/>
    <n v="2030"/>
    <n v="44"/>
    <n v="44"/>
    <x v="99"/>
  </r>
  <r>
    <n v="19391"/>
    <s v="UGI Development Co"/>
    <n v="56911"/>
    <s v="Broad Mountain"/>
    <x v="6"/>
    <s v="Schuylkill"/>
    <s v="GEN1"/>
    <x v="2"/>
    <s v="GT"/>
    <m/>
    <s v="S"/>
    <s v="X"/>
    <s v="X"/>
    <m/>
    <m/>
    <n v="5.5"/>
    <n v="0.85"/>
    <n v="4.0999999999999996"/>
    <n v="4.9000000000000004"/>
    <n v="1"/>
    <s v="N"/>
    <s v=" "/>
    <s v=" "/>
    <s v="OP"/>
    <s v="X"/>
    <n v="1"/>
    <n v="2009"/>
    <s v=" "/>
    <s v=" "/>
    <s v="N"/>
    <s v="IPP Non-CHP"/>
    <n v="2"/>
    <s v="X"/>
    <s v="LF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6911"/>
    <n v="894628"/>
    <n v="5.5"/>
    <n v="47152"/>
    <n v="18973.277909738699"/>
    <n v="32.4104424607578"/>
    <m/>
    <m/>
    <n v="2041"/>
    <n v="6"/>
    <s v=""/>
    <x v="1"/>
    <n v="2039"/>
    <n v="5.5"/>
    <s v=""/>
    <x v="0"/>
  </r>
  <r>
    <n v="19391"/>
    <s v="UGI Development Co"/>
    <n v="56911"/>
    <s v="Broad Mountain"/>
    <x v="6"/>
    <s v="Schuylkill"/>
    <s v="GEN2"/>
    <x v="2"/>
    <s v="GT"/>
    <m/>
    <s v="S"/>
    <s v="X"/>
    <s v="X"/>
    <m/>
    <m/>
    <n v="5.5"/>
    <n v="0.85"/>
    <n v="4.0999999999999996"/>
    <n v="4.9000000000000004"/>
    <n v="1"/>
    <s v="N"/>
    <s v=" "/>
    <s v=" "/>
    <s v="OP"/>
    <s v="X"/>
    <n v="1"/>
    <n v="2009"/>
    <s v=" "/>
    <s v=" "/>
    <s v="N"/>
    <s v="IPP Non-CHP"/>
    <n v="2"/>
    <s v="X"/>
    <s v="LF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6911"/>
    <n v="894628"/>
    <n v="5.5"/>
    <n v="47152"/>
    <n v="18973.277909738699"/>
    <n v="32.4104424607578"/>
    <m/>
    <m/>
    <n v="2041"/>
    <n v="6"/>
    <s v=""/>
    <x v="1"/>
    <n v="2039"/>
    <n v="5.5"/>
    <s v=""/>
    <x v="1"/>
  </r>
  <r>
    <n v="58089"/>
    <s v="Adkins Energy LLC"/>
    <n v="58136"/>
    <s v="Adkins Energy LLC"/>
    <x v="2"/>
    <s v="Stephenson"/>
    <s v="S5MW"/>
    <x v="0"/>
    <s v="GT"/>
    <m/>
    <s v="S"/>
    <s v="X"/>
    <s v="X"/>
    <m/>
    <m/>
    <n v="5"/>
    <n v="0.8"/>
    <n v="4"/>
    <n v="5"/>
    <n v="3"/>
    <s v="N"/>
    <s v=" "/>
    <s v=" "/>
    <s v="OP"/>
    <s v="X"/>
    <n v="8"/>
    <n v="2002"/>
    <s v=" "/>
    <s v=" "/>
    <s v="Y"/>
    <s v="Industrial CHP"/>
    <n v="7"/>
    <s v="T"/>
    <s v="NG"/>
    <m/>
    <m/>
    <m/>
    <m/>
    <m/>
    <s v="NG"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136"/>
    <n v="133287"/>
    <n v="5"/>
    <n v="30861"/>
    <n v="4318.9462428307497"/>
    <n v="21.1928472208883"/>
    <m/>
    <m/>
    <n v="2023"/>
    <n v="10"/>
    <n v="5"/>
    <x v="137"/>
    <n v="2032"/>
    <n v="5"/>
    <n v="5"/>
    <x v="100"/>
  </r>
  <r>
    <n v="58151"/>
    <s v="Loyola University Health System"/>
    <n v="58181"/>
    <s v="Loyola University Health Plant"/>
    <x v="2"/>
    <s v="Cook"/>
    <s v="UNIT1"/>
    <x v="0"/>
    <s v="GT"/>
    <m/>
    <s v="S"/>
    <s v="X"/>
    <s v="X"/>
    <m/>
    <m/>
    <n v="5.3"/>
    <n v="0.9"/>
    <n v="3.9"/>
    <n v="5.6"/>
    <n v="0"/>
    <s v="N"/>
    <s v=" "/>
    <s v=" "/>
    <s v="OP"/>
    <s v="X"/>
    <n v="9"/>
    <n v="2005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181"/>
    <n v="30253"/>
    <n v="5.3"/>
    <n v="2660"/>
    <n v="11373.3082706766"/>
    <n v="22.777083334450001"/>
    <m/>
    <m/>
    <n v="2028"/>
    <n v="6"/>
    <n v="5.3"/>
    <x v="138"/>
    <n v="2035"/>
    <n v="5.3"/>
    <n v="5.3"/>
    <x v="101"/>
  </r>
  <r>
    <n v="58151"/>
    <s v="Loyola University Health System"/>
    <n v="58181"/>
    <s v="Loyola University Health Plant"/>
    <x v="2"/>
    <s v="Cook"/>
    <s v="UNIT2"/>
    <x v="0"/>
    <s v="GT"/>
    <m/>
    <s v="S"/>
    <s v="X"/>
    <s v="X"/>
    <m/>
    <m/>
    <n v="5.3"/>
    <n v="0.9"/>
    <n v="3.9"/>
    <n v="5.6"/>
    <n v="0"/>
    <s v="N"/>
    <s v=" "/>
    <s v=" "/>
    <s v="OP"/>
    <s v="X"/>
    <n v="9"/>
    <n v="2005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181"/>
    <n v="30253"/>
    <n v="5.3"/>
    <n v="2660"/>
    <n v="11373.3082706766"/>
    <n v="22.777083334450001"/>
    <m/>
    <m/>
    <n v="2028"/>
    <n v="6"/>
    <n v="5.3"/>
    <x v="1"/>
    <n v="2035"/>
    <n v="5.3"/>
    <n v="5.3"/>
    <x v="1"/>
  </r>
  <r>
    <n v="19856"/>
    <s v="City of Vineland - (NJ)"/>
    <n v="58235"/>
    <s v="Clayville"/>
    <x v="4"/>
    <s v="Cumberland"/>
    <n v="1"/>
    <x v="0"/>
    <s v="GT"/>
    <m/>
    <s v="S"/>
    <s v="X"/>
    <s v="X"/>
    <s v="LINCOLN3"/>
    <m/>
    <n v="73"/>
    <n v="0.85"/>
    <n v="55"/>
    <n v="61"/>
    <n v="52"/>
    <s v="N"/>
    <s v=" "/>
    <s v=" "/>
    <s v="OP"/>
    <s v="X"/>
    <n v="11"/>
    <n v="2015"/>
    <s v=" "/>
    <s v=" "/>
    <s v="N"/>
    <s v="Electric Utility"/>
    <n v="1"/>
    <s v="X"/>
    <s v="NG"/>
    <m/>
    <m/>
    <m/>
    <m/>
    <m/>
    <m/>
    <m/>
    <m/>
    <m/>
    <s v="N"/>
    <s v="N"/>
    <s v=" "/>
    <s v="10M"/>
    <m/>
    <s v="N"/>
    <m/>
    <m/>
    <s v="N"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235"/>
    <n v="563677"/>
    <n v="73"/>
    <n v="54110"/>
    <n v="10417.2426538532"/>
    <n v="24.222916668786599"/>
    <m/>
    <m/>
    <n v="2040"/>
    <n v="2"/>
    <s v=""/>
    <x v="1"/>
    <n v="2045"/>
    <s v=""/>
    <s v=""/>
    <x v="0"/>
  </r>
  <r>
    <n v="58303"/>
    <s v="Energy Systems Group LLC"/>
    <n v="58328"/>
    <s v="North Chicago Energy Center"/>
    <x v="2"/>
    <s v="Lake"/>
    <s v="GT1"/>
    <x v="0"/>
    <s v="GT"/>
    <m/>
    <s v="W"/>
    <s v="X"/>
    <s v="X"/>
    <m/>
    <m/>
    <n v="5.2"/>
    <n v="0.8"/>
    <n v="5.2"/>
    <n v="5"/>
    <n v="2.5"/>
    <s v="N"/>
    <s v=" "/>
    <s v=" "/>
    <s v="OP"/>
    <s v="X"/>
    <n v="10"/>
    <n v="2003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328"/>
    <n v="205103"/>
    <n v="5.2"/>
    <n v="36284"/>
    <n v="5652.7119391467304"/>
    <n v="27.647361110756599"/>
    <m/>
    <m/>
    <n v="2031"/>
    <n v="6"/>
    <n v="5.2"/>
    <x v="139"/>
    <n v="2033"/>
    <n v="5.2"/>
    <s v=""/>
    <x v="0"/>
  </r>
  <r>
    <n v="58303"/>
    <s v="Energy Systems Group LLC"/>
    <n v="58328"/>
    <s v="North Chicago Energy Center"/>
    <x v="2"/>
    <s v="Lake"/>
    <s v="GT2"/>
    <x v="0"/>
    <s v="GT"/>
    <m/>
    <s v="W"/>
    <s v="X"/>
    <s v="X"/>
    <m/>
    <m/>
    <n v="7.2"/>
    <n v="0.8"/>
    <n v="7.1"/>
    <n v="6.5"/>
    <n v="3.5"/>
    <s v="N"/>
    <s v=" "/>
    <s v=" "/>
    <s v="OP"/>
    <s v="X"/>
    <n v="8"/>
    <n v="2005"/>
    <s v=" "/>
    <s v=" "/>
    <s v="Y"/>
    <s v="Commercial CHP"/>
    <n v="5"/>
    <s v="T"/>
    <s v="NG"/>
    <m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58328"/>
    <n v="205103"/>
    <n v="7.2"/>
    <n v="36284"/>
    <n v="5652.7119391467304"/>
    <n v="29.984027778286599"/>
    <m/>
    <m/>
    <n v="2035"/>
    <n v="8"/>
    <n v="7.2"/>
    <x v="1"/>
    <n v="2035"/>
    <n v="7.2"/>
    <s v=""/>
    <x v="1"/>
  </r>
  <r>
    <n v="2265"/>
    <s v="Bristol-Myers Squibb Co"/>
    <n v="58947"/>
    <s v="Bristol Myers Squibb Lawrenceville"/>
    <x v="4"/>
    <s v="Mercer"/>
    <s v="TG101"/>
    <x v="0"/>
    <s v="GT"/>
    <m/>
    <s v="S"/>
    <s v="X"/>
    <s v="X"/>
    <m/>
    <m/>
    <n v="4.3"/>
    <n v="0.8"/>
    <n v="4"/>
    <n v="4.4000000000000004"/>
    <n v="2.4"/>
    <s v="N"/>
    <s v=" "/>
    <s v=" "/>
    <s v="OP"/>
    <s v="X"/>
    <n v="4"/>
    <n v="1995"/>
    <s v=" "/>
    <s v=" "/>
    <s v="N"/>
    <s v="IPP CHP"/>
    <n v="3"/>
    <s v="X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58947"/>
    <n v="371225"/>
    <n v="4.3"/>
    <n v="30990"/>
    <n v="11978.864149725699"/>
    <n v="19.723888888501801"/>
    <m/>
    <m/>
    <n v="2015"/>
    <n v="1"/>
    <n v="4.3"/>
    <x v="140"/>
    <n v="2025"/>
    <n v="4.3"/>
    <n v="4.3"/>
    <x v="102"/>
  </r>
  <r>
    <n v="2265"/>
    <s v="Bristol-Myers Squibb Co"/>
    <n v="58947"/>
    <s v="Bristol Myers Squibb Lawrenceville"/>
    <x v="4"/>
    <s v="Mercer"/>
    <s v="TG102"/>
    <x v="0"/>
    <s v="GT"/>
    <m/>
    <s v="S"/>
    <s v="X"/>
    <s v="X"/>
    <m/>
    <m/>
    <n v="5.6"/>
    <n v="0.8"/>
    <n v="5.4"/>
    <n v="5.8"/>
    <n v="2.8"/>
    <s v="N"/>
    <s v=" "/>
    <s v=" "/>
    <s v="OP"/>
    <s v="X"/>
    <n v="6"/>
    <n v="2021"/>
    <s v=" "/>
    <s v=" "/>
    <s v="Y"/>
    <s v="IPP CHP"/>
    <n v="3"/>
    <s v="T"/>
    <s v="NG"/>
    <s v="DFO"/>
    <m/>
    <m/>
    <m/>
    <m/>
    <m/>
    <m/>
    <m/>
    <m/>
    <s v="N"/>
    <s v="N"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m/>
    <s v="Y"/>
    <n v="58947"/>
    <n v="371225"/>
    <n v="5.6"/>
    <n v="30990"/>
    <n v="11978.864149725699"/>
    <n v="17.732083334252501"/>
    <m/>
    <m/>
    <n v="2039"/>
    <n v="3"/>
    <n v="5.6"/>
    <x v="1"/>
    <n v="2051"/>
    <s v=""/>
    <s v=""/>
    <x v="1"/>
  </r>
  <r>
    <n v="60444"/>
    <s v="Argonne National Laboratory"/>
    <n v="60742"/>
    <s v="Argonne National Laboratory CHP"/>
    <x v="2"/>
    <s v="DuPage"/>
    <s v="CHP"/>
    <x v="0"/>
    <s v="GT"/>
    <m/>
    <s v="S"/>
    <s v="X"/>
    <s v="X"/>
    <s v="J310"/>
    <s v="J310"/>
    <n v="6.3"/>
    <n v="0.9"/>
    <n v="4.7"/>
    <n v="7.1"/>
    <n v="0.5"/>
    <s v="N"/>
    <s v=" "/>
    <s v=" "/>
    <s v="OP"/>
    <s v="X"/>
    <n v="5"/>
    <n v="2016"/>
    <s v=" "/>
    <s v=" "/>
    <s v="Y"/>
    <s v="IPP CHP"/>
    <n v="3"/>
    <s v="T"/>
    <s v="NG"/>
    <m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s v="N"/>
    <n v="60742"/>
    <n v="369883"/>
    <n v="6.3"/>
    <n v="32051"/>
    <n v="11540.4511559701"/>
    <n v="24.041388890463299"/>
    <m/>
    <m/>
    <n v="2040"/>
    <n v="5"/>
    <s v=""/>
    <x v="1"/>
    <n v="2046"/>
    <s v=""/>
    <s v=""/>
    <x v="0"/>
  </r>
  <r>
    <n v="60890"/>
    <s v="US Dept of Army, Garrison, APG"/>
    <n v="61282"/>
    <s v="APG Combined Heat and Power Plant"/>
    <x v="3"/>
    <s v="Harford"/>
    <s v="GEN1"/>
    <x v="0"/>
    <s v="GT"/>
    <m/>
    <s v="S"/>
    <s v="X"/>
    <s v="X"/>
    <m/>
    <m/>
    <n v="7.9"/>
    <n v="0.99"/>
    <n v="6.2"/>
    <n v="9"/>
    <n v="3.9"/>
    <s v="N"/>
    <s v=" "/>
    <s v=" "/>
    <s v="OP"/>
    <s v="X"/>
    <n v="12"/>
    <n v="2016"/>
    <s v=" "/>
    <s v=" "/>
    <s v="Y"/>
    <s v="Commercial CHP"/>
    <n v="5"/>
    <s v="T"/>
    <s v="NG"/>
    <s v="DFO"/>
    <m/>
    <m/>
    <m/>
    <m/>
    <m/>
    <m/>
    <m/>
    <m/>
    <s v="N"/>
    <m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N"/>
    <n v="61282"/>
    <n v="581"/>
    <n v="7.9"/>
    <n v="51"/>
    <n v="11392.156862745"/>
    <n v="25.306250001150001"/>
    <m/>
    <m/>
    <n v="2042"/>
    <n v="4"/>
    <s v=""/>
    <x v="1"/>
    <n v="2046"/>
    <s v=""/>
    <s v=""/>
    <x v="0"/>
  </r>
  <r>
    <n v="61440"/>
    <s v="Princeton Energy Center LLC"/>
    <n v="61822"/>
    <s v="Princeton Energy Center, LLC"/>
    <x v="4"/>
    <s v="Middlesex"/>
    <s v="GT1"/>
    <x v="0"/>
    <s v="GT"/>
    <m/>
    <s v="S"/>
    <s v="X"/>
    <s v="X"/>
    <m/>
    <m/>
    <n v="4.5999999999999996"/>
    <n v="0.9"/>
    <n v="4.4000000000000004"/>
    <n v="4.4000000000000004"/>
    <n v="2"/>
    <s v="N"/>
    <s v=" "/>
    <s v=" "/>
    <s v="OP"/>
    <s v="X"/>
    <n v="10"/>
    <n v="2012"/>
    <s v=" "/>
    <s v=" "/>
    <s v="Y"/>
    <s v="Commercial CHP"/>
    <n v="5"/>
    <s v="T"/>
    <s v="NG"/>
    <m/>
    <m/>
    <m/>
    <m/>
    <m/>
    <m/>
    <m/>
    <m/>
    <m/>
    <m/>
    <m/>
    <s v=" 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m/>
    <m/>
    <n v="61822"/>
    <n v="301883"/>
    <n v="4.5999999999999996"/>
    <n v="21415"/>
    <n v="14096.801307494699"/>
    <n v="21.730833332329901"/>
    <m/>
    <m/>
    <n v="2034"/>
    <n v="7"/>
    <n v="4.5999999999999996"/>
    <x v="141"/>
    <n v="2042"/>
    <s v=""/>
    <s v=""/>
    <x v="0"/>
  </r>
  <r>
    <n v="63875"/>
    <s v="DTE Atlantic, LLC"/>
    <n v="62492"/>
    <s v="DTE Atlantic, LLC"/>
    <x v="4"/>
    <s v="Atlantic"/>
    <s v="ACB-1"/>
    <x v="0"/>
    <s v="GT"/>
    <m/>
    <s v="S"/>
    <s v="X"/>
    <s v="X"/>
    <m/>
    <m/>
    <n v="7.5"/>
    <n v="1"/>
    <n v="7.1"/>
    <n v="7.8"/>
    <n v="5"/>
    <s v="N"/>
    <s v=" "/>
    <s v=" "/>
    <s v="OP"/>
    <s v="X"/>
    <n v="12"/>
    <n v="2010"/>
    <s v=" "/>
    <s v=" "/>
    <s v="N"/>
    <s v="IPP Non-CHP"/>
    <n v="2"/>
    <s v="X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62492"/>
    <n v="868965"/>
    <n v="7.5"/>
    <n v="53804"/>
    <n v="16150.565013753599"/>
    <n v="28.657000000025398"/>
    <m/>
    <m/>
    <n v="2039"/>
    <n v="8"/>
    <n v="7.5"/>
    <x v="142"/>
    <n v="2040"/>
    <s v=""/>
    <s v=""/>
    <x v="0"/>
  </r>
  <r>
    <n v="62767"/>
    <s v="Phoenix Contact Services, Inc"/>
    <n v="62901"/>
    <s v="Phoenix Contact - CCHP Plant"/>
    <x v="6"/>
    <s v="Dauphin"/>
    <s v="CCHP"/>
    <x v="0"/>
    <s v="GT"/>
    <m/>
    <s v="S"/>
    <s v="X"/>
    <s v="X"/>
    <m/>
    <m/>
    <n v="1"/>
    <n v="1"/>
    <n v="1"/>
    <n v="1"/>
    <n v="0.1"/>
    <s v="N"/>
    <s v=" "/>
    <s v=" "/>
    <s v="OP"/>
    <s v="X"/>
    <n v="3"/>
    <n v="2014"/>
    <s v=" "/>
    <s v=" "/>
    <s v="Y"/>
    <s v="Industrial CHP"/>
    <n v="7"/>
    <s v="T"/>
    <s v="NG"/>
    <m/>
    <m/>
    <m/>
    <m/>
    <m/>
    <m/>
    <m/>
    <m/>
    <m/>
    <m/>
    <m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62901"/>
    <n v="75109"/>
    <n v="1"/>
    <n v="6406"/>
    <n v="11724.789260068599"/>
    <n v="19.045234125374702"/>
    <m/>
    <m/>
    <n v="2033"/>
    <n v="4"/>
    <n v="1"/>
    <x v="143"/>
    <n v="2044"/>
    <s v=""/>
    <s v=""/>
    <x v="0"/>
  </r>
  <r>
    <n v="63113"/>
    <s v="Architect of the Capitol, Capitol Power Plant"/>
    <n v="63347"/>
    <s v="AOC, Capitol Power Plant"/>
    <x v="10"/>
    <s v="District of Columbia"/>
    <s v="CTG1"/>
    <x v="0"/>
    <s v="GT"/>
    <m/>
    <s v="S"/>
    <s v="X"/>
    <s v="X"/>
    <m/>
    <m/>
    <n v="7.5"/>
    <n v="0.8"/>
    <n v="7.5"/>
    <n v="7.5"/>
    <n v="7"/>
    <s v="N"/>
    <s v=" "/>
    <s v=" "/>
    <s v="OP"/>
    <s v="X"/>
    <n v="8"/>
    <n v="2018"/>
    <s v=" "/>
    <s v=" "/>
    <s v="Y"/>
    <s v="Commercial CHP"/>
    <n v="5"/>
    <s v="T"/>
    <s v="NG"/>
    <s v="DFO"/>
    <m/>
    <m/>
    <m/>
    <m/>
    <m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Y"/>
    <s v="N"/>
    <s v="Y"/>
    <n v="63347"/>
    <n v="634723"/>
    <n v="7.5"/>
    <n v="54691.839999999997"/>
    <n v="11605.4424206609"/>
    <n v="24.040555556693299"/>
    <m/>
    <m/>
    <n v="2042"/>
    <n v="8"/>
    <s v=""/>
    <x v="1"/>
    <n v="2048"/>
    <s v=""/>
    <s v=""/>
    <x v="0"/>
  </r>
  <r>
    <n v="65384"/>
    <s v="Cartier Energy, LLC"/>
    <n v="63483"/>
    <s v="ACM - Midtown Thermal"/>
    <x v="4"/>
    <s v="Atlantic"/>
    <s v="T60-1"/>
    <x v="0"/>
    <s v="GT"/>
    <m/>
    <s v="S"/>
    <s v="X"/>
    <s v="X"/>
    <m/>
    <m/>
    <n v="5.5"/>
    <n v="0.9"/>
    <n v="5.2"/>
    <n v="6.1"/>
    <n v="3.5"/>
    <s v="N"/>
    <s v=" "/>
    <s v=" "/>
    <s v="OP"/>
    <s v="X"/>
    <n v="1"/>
    <n v="2012"/>
    <s v=" "/>
    <s v=" "/>
    <s v="Y"/>
    <s v="Commercial CHP"/>
    <n v="5"/>
    <s v="T"/>
    <s v="NG"/>
    <s v="DFO"/>
    <m/>
    <m/>
    <m/>
    <m/>
    <m/>
    <m/>
    <m/>
    <m/>
    <s v="N"/>
    <s v="N"/>
    <s v=" "/>
    <s v="12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Y"/>
    <s v="N"/>
    <s v="Y"/>
    <n v="63483"/>
    <n v="523367"/>
    <n v="5.5"/>
    <n v="46017"/>
    <n v="11373.3402872851"/>
    <n v="22.777083334450001"/>
    <m/>
    <m/>
    <n v="2034"/>
    <n v="10"/>
    <n v="5.5"/>
    <x v="144"/>
    <n v="2042"/>
    <s v=""/>
    <s v=""/>
    <x v="0"/>
  </r>
  <r>
    <n v="63220"/>
    <s v="ECP Uptown Campus LLC"/>
    <n v="63485"/>
    <s v="ECP Uptown Campus"/>
    <x v="6"/>
    <s v="Allegheny"/>
    <n v="1"/>
    <x v="0"/>
    <s v="GT"/>
    <m/>
    <s v="S"/>
    <s v="X"/>
    <s v="X"/>
    <m/>
    <m/>
    <n v="5.6"/>
    <n v="0.95"/>
    <n v="4.3"/>
    <n v="5.6"/>
    <n v="1"/>
    <s v="N"/>
    <s v=" "/>
    <s v=" "/>
    <s v="OP"/>
    <s v="X"/>
    <n v="11"/>
    <n v="1997"/>
    <s v=" "/>
    <s v=" "/>
    <s v="Y"/>
    <s v="IPP CHP"/>
    <n v="3"/>
    <s v="T"/>
    <s v="NG"/>
    <m/>
    <m/>
    <m/>
    <m/>
    <m/>
    <s v="NG"/>
    <m/>
    <m/>
    <m/>
    <s v="N"/>
    <s v="N"/>
    <n v="0"/>
    <s v="1H"/>
    <m/>
    <m/>
    <m/>
    <m/>
    <m/>
    <m/>
    <m/>
    <s v=" "/>
    <s v=" "/>
    <s v=" "/>
    <m/>
    <s v=" "/>
    <s v=" "/>
    <s v=" "/>
    <s v=" "/>
    <m/>
    <m/>
    <s v=" "/>
    <s v=" "/>
    <s v=" "/>
    <m/>
    <s v=" "/>
    <s v=" "/>
    <s v="N"/>
    <s v="N"/>
    <s v="N"/>
    <n v="63485"/>
    <n v="339415"/>
    <n v="5.6"/>
    <n v="29246.14"/>
    <n v="11605.463148299201"/>
    <n v="21.638055556723302"/>
    <m/>
    <m/>
    <n v="2019"/>
    <n v="7"/>
    <n v="5.6"/>
    <x v="145"/>
    <n v="2027"/>
    <n v="5.6"/>
    <n v="5.6"/>
    <x v="103"/>
  </r>
  <r>
    <n v="65384"/>
    <s v="Cartier Energy, LLC"/>
    <n v="63492"/>
    <s v="DCO Burlington"/>
    <x v="4"/>
    <s v="Burlington"/>
    <s v="CTG-1"/>
    <x v="0"/>
    <s v="GT"/>
    <m/>
    <s v="S"/>
    <s v="X"/>
    <s v="X"/>
    <m/>
    <m/>
    <n v="3.5"/>
    <n v="1"/>
    <n v="2.7"/>
    <n v="3.8"/>
    <n v="2.4"/>
    <s v="N"/>
    <s v=" "/>
    <s v=" "/>
    <s v="OP"/>
    <s v="X"/>
    <n v="6"/>
    <n v="2012"/>
    <s v=" "/>
    <s v=" "/>
    <s v="Y"/>
    <s v="Industrial CHP"/>
    <n v="7"/>
    <s v="T"/>
    <s v="NG"/>
    <m/>
    <m/>
    <m/>
    <m/>
    <m/>
    <m/>
    <m/>
    <m/>
    <m/>
    <s v="N"/>
    <s v="N"/>
    <s v=" "/>
    <s v="10M"/>
    <m/>
    <m/>
    <m/>
    <m/>
    <m/>
    <m/>
    <m/>
    <s v=" "/>
    <s v=" "/>
    <s v=" "/>
    <m/>
    <s v=" "/>
    <s v=" "/>
    <s v=" "/>
    <s v=" "/>
    <m/>
    <m/>
    <s v=" "/>
    <s v=" "/>
    <s v=" "/>
    <s v="N"/>
    <s v=" "/>
    <s v=" "/>
    <s v="N"/>
    <s v="N"/>
    <s v="N"/>
    <n v="63492"/>
    <n v="161845"/>
    <n v="3.5"/>
    <n v="15875"/>
    <n v="10194.960629921199"/>
    <n v="24.198250000469901"/>
    <m/>
    <m/>
    <n v="2036"/>
    <n v="8"/>
    <n v="3.5"/>
    <x v="146"/>
    <n v="2042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E4D3C-00BA-3E49-A975-0B8E619AA66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4" firstHeaderRow="0" firstDataRow="1" firstDataCol="1"/>
  <pivotFields count="89">
    <pivotField showAll="0"/>
    <pivotField showAll="0"/>
    <pivotField showAll="0"/>
    <pivotField showAll="0"/>
    <pivotField axis="axisRow" showAll="0">
      <items count="14">
        <item x="10"/>
        <item x="1"/>
        <item x="2"/>
        <item x="9"/>
        <item x="0"/>
        <item x="3"/>
        <item x="4"/>
        <item x="5"/>
        <item x="6"/>
        <item x="12"/>
        <item x="7"/>
        <item x="8"/>
        <item x="11"/>
        <item t="default"/>
      </items>
    </pivotField>
    <pivotField showAll="0"/>
    <pivotField showAll="0"/>
    <pivotField axis="axisRow" showAll="0">
      <items count="8">
        <item x="2"/>
        <item x="0"/>
        <item x="3"/>
        <item x="4"/>
        <item x="1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8">
        <item x="25"/>
        <item x="70"/>
        <item x="98"/>
        <item x="61"/>
        <item x="48"/>
        <item x="13"/>
        <item x="46"/>
        <item x="77"/>
        <item x="87"/>
        <item x="72"/>
        <item x="109"/>
        <item x="76"/>
        <item x="47"/>
        <item x="45"/>
        <item x="83"/>
        <item x="67"/>
        <item x="82"/>
        <item x="79"/>
        <item x="78"/>
        <item x="84"/>
        <item x="44"/>
        <item x="65"/>
        <item x="74"/>
        <item x="66"/>
        <item x="81"/>
        <item x="2"/>
        <item x="3"/>
        <item x="63"/>
        <item x="57"/>
        <item x="64"/>
        <item x="85"/>
        <item x="50"/>
        <item x="10"/>
        <item x="14"/>
        <item x="71"/>
        <item x="97"/>
        <item x="11"/>
        <item x="96"/>
        <item x="43"/>
        <item x="138"/>
        <item x="80"/>
        <item x="73"/>
        <item x="62"/>
        <item x="101"/>
        <item x="12"/>
        <item x="69"/>
        <item x="49"/>
        <item x="102"/>
        <item x="51"/>
        <item x="37"/>
        <item x="93"/>
        <item x="7"/>
        <item x="86"/>
        <item x="143"/>
        <item x="75"/>
        <item x="55"/>
        <item x="90"/>
        <item x="24"/>
        <item x="95"/>
        <item x="94"/>
        <item x="36"/>
        <item x="92"/>
        <item x="58"/>
        <item x="52"/>
        <item x="107"/>
        <item x="146"/>
        <item x="5"/>
        <item x="119"/>
        <item x="53"/>
        <item x="106"/>
        <item x="128"/>
        <item x="141"/>
        <item x="38"/>
        <item x="89"/>
        <item x="18"/>
        <item x="113"/>
        <item x="39"/>
        <item x="105"/>
        <item x="21"/>
        <item x="16"/>
        <item x="145"/>
        <item x="114"/>
        <item x="121"/>
        <item x="137"/>
        <item x="68"/>
        <item x="140"/>
        <item x="41"/>
        <item x="136"/>
        <item x="135"/>
        <item x="17"/>
        <item x="139"/>
        <item x="103"/>
        <item x="110"/>
        <item x="144"/>
        <item x="91"/>
        <item x="19"/>
        <item x="142"/>
        <item x="28"/>
        <item x="33"/>
        <item x="40"/>
        <item x="127"/>
        <item x="42"/>
        <item x="27"/>
        <item x="88"/>
        <item x="20"/>
        <item x="115"/>
        <item x="8"/>
        <item x="9"/>
        <item x="108"/>
        <item x="35"/>
        <item x="6"/>
        <item x="15"/>
        <item x="22"/>
        <item x="54"/>
        <item x="118"/>
        <item x="116"/>
        <item x="34"/>
        <item x="30"/>
        <item x="23"/>
        <item x="130"/>
        <item x="32"/>
        <item x="120"/>
        <item x="133"/>
        <item x="125"/>
        <item x="4"/>
        <item x="123"/>
        <item x="126"/>
        <item x="111"/>
        <item x="59"/>
        <item x="122"/>
        <item x="124"/>
        <item x="60"/>
        <item x="29"/>
        <item x="134"/>
        <item x="31"/>
        <item x="0"/>
        <item x="99"/>
        <item x="131"/>
        <item x="100"/>
        <item x="117"/>
        <item x="112"/>
        <item x="26"/>
        <item x="104"/>
        <item x="132"/>
        <item x="56"/>
        <item x="129"/>
        <item x="1"/>
        <item t="default"/>
      </items>
    </pivotField>
    <pivotField showAll="0"/>
    <pivotField showAll="0"/>
    <pivotField showAll="0"/>
    <pivotField dataField="1" showAll="0">
      <items count="105">
        <item x="3"/>
        <item x="52"/>
        <item x="45"/>
        <item x="33"/>
        <item x="11"/>
        <item x="31"/>
        <item x="59"/>
        <item x="69"/>
        <item x="54"/>
        <item x="86"/>
        <item x="58"/>
        <item x="32"/>
        <item x="30"/>
        <item x="65"/>
        <item x="49"/>
        <item x="64"/>
        <item x="61"/>
        <item x="60"/>
        <item x="48"/>
        <item x="66"/>
        <item x="53"/>
        <item x="29"/>
        <item x="56"/>
        <item x="63"/>
        <item x="2"/>
        <item x="4"/>
        <item x="41"/>
        <item x="47"/>
        <item x="67"/>
        <item x="35"/>
        <item x="6"/>
        <item x="8"/>
        <item x="46"/>
        <item x="9"/>
        <item x="28"/>
        <item x="101"/>
        <item x="62"/>
        <item x="55"/>
        <item x="78"/>
        <item x="10"/>
        <item x="51"/>
        <item x="34"/>
        <item x="79"/>
        <item x="36"/>
        <item x="75"/>
        <item x="7"/>
        <item x="68"/>
        <item x="57"/>
        <item x="39"/>
        <item x="72"/>
        <item x="25"/>
        <item x="74"/>
        <item x="42"/>
        <item x="102"/>
        <item x="82"/>
        <item x="84"/>
        <item x="76"/>
        <item x="37"/>
        <item x="83"/>
        <item x="26"/>
        <item x="71"/>
        <item x="70"/>
        <item x="12"/>
        <item x="90"/>
        <item x="15"/>
        <item x="103"/>
        <item x="100"/>
        <item x="50"/>
        <item x="99"/>
        <item x="98"/>
        <item x="44"/>
        <item x="80"/>
        <item x="27"/>
        <item x="87"/>
        <item x="73"/>
        <item x="13"/>
        <item x="14"/>
        <item x="20"/>
        <item x="23"/>
        <item x="19"/>
        <item x="85"/>
        <item x="24"/>
        <item x="5"/>
        <item x="16"/>
        <item x="22"/>
        <item x="88"/>
        <item x="38"/>
        <item x="92"/>
        <item x="91"/>
        <item x="21"/>
        <item x="17"/>
        <item x="95"/>
        <item x="93"/>
        <item x="94"/>
        <item x="77"/>
        <item x="43"/>
        <item x="81"/>
        <item x="96"/>
        <item x="89"/>
        <item x="18"/>
        <item x="97"/>
        <item x="40"/>
        <item x="0"/>
        <item x="1"/>
        <item t="default"/>
      </items>
    </pivotField>
  </pivotFields>
  <rowFields count="2">
    <field x="4"/>
    <field x="7"/>
  </rowFields>
  <rowItems count="41">
    <i>
      <x/>
    </i>
    <i r="1">
      <x v="1"/>
    </i>
    <i r="1">
      <x v="3"/>
    </i>
    <i>
      <x v="1"/>
    </i>
    <i r="1">
      <x v="1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 v="1"/>
    </i>
    <i>
      <x v="4"/>
    </i>
    <i r="1">
      <x v="1"/>
    </i>
    <i>
      <x v="5"/>
    </i>
    <i r="1">
      <x v="1"/>
    </i>
    <i r="1">
      <x v="4"/>
    </i>
    <i>
      <x v="6"/>
    </i>
    <i r="1">
      <x v="1"/>
    </i>
    <i r="1">
      <x v="4"/>
    </i>
    <i>
      <x v="7"/>
    </i>
    <i r="1">
      <x v="1"/>
    </i>
    <i r="1">
      <x v="4"/>
    </i>
    <i>
      <x v="8"/>
    </i>
    <i r="1">
      <x/>
    </i>
    <i r="1">
      <x v="1"/>
    </i>
    <i r="1">
      <x v="4"/>
    </i>
    <i>
      <x v="9"/>
    </i>
    <i r="1">
      <x v="5"/>
    </i>
    <i>
      <x v="10"/>
    </i>
    <i r="1">
      <x/>
    </i>
    <i r="1">
      <x v="1"/>
    </i>
    <i r="1">
      <x v="3"/>
    </i>
    <i r="1">
      <x v="4"/>
    </i>
    <i>
      <x v="11"/>
    </i>
    <i r="1">
      <x v="1"/>
    </i>
    <i r="1">
      <x v="4"/>
    </i>
    <i>
      <x v="12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Wh out by 2030" fld="88" baseField="0" baseItem="0"/>
    <dataField name="Sum of MWh out by 2040" fld="84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3A1-E8D0-C847-B565-A3EE9C10B292}">
  <dimension ref="B2:C16"/>
  <sheetViews>
    <sheetView workbookViewId="0">
      <selection activeCell="C6" sqref="C6"/>
    </sheetView>
  </sheetViews>
  <sheetFormatPr baseColWidth="10" defaultRowHeight="16"/>
  <cols>
    <col min="2" max="2" width="24.5" customWidth="1"/>
  </cols>
  <sheetData>
    <row r="2" spans="2:3" ht="17">
      <c r="B2" s="2" t="s">
        <v>375</v>
      </c>
      <c r="C2" s="18">
        <f>EIA_proj_retirements_gt!CF508</f>
        <v>24917.900000000027</v>
      </c>
    </row>
    <row r="3" spans="2:3" ht="17">
      <c r="B3" s="2" t="s">
        <v>835</v>
      </c>
      <c r="C3" s="18">
        <f>EIA_proj_retirements_gt!CF509</f>
        <v>13449.999999999989</v>
      </c>
    </row>
    <row r="4" spans="2:3">
      <c r="B4" s="2"/>
      <c r="C4" s="18">
        <f>EIA_proj_retirements_gt!CF510</f>
        <v>0</v>
      </c>
    </row>
    <row r="5" spans="2:3" ht="17">
      <c r="B5" s="2" t="s">
        <v>840</v>
      </c>
      <c r="C5" s="18">
        <f>EIA_proj_retirements_gt!CF511</f>
        <v>15481.593178686868</v>
      </c>
    </row>
    <row r="6" spans="2:3" ht="34">
      <c r="B6" s="2" t="s">
        <v>864</v>
      </c>
      <c r="C6" s="18">
        <f>EIA_proj_retirements_gt!CF512</f>
        <v>19764.481294209101</v>
      </c>
    </row>
    <row r="7" spans="2:3" ht="34">
      <c r="B7" s="2" t="s">
        <v>838</v>
      </c>
      <c r="C7" s="18">
        <f>EIA_proj_retirements_gt!CF513</f>
        <v>7926.8903426935813</v>
      </c>
    </row>
    <row r="8" spans="2:3" ht="34">
      <c r="B8" s="2" t="s">
        <v>865</v>
      </c>
      <c r="C8" s="18">
        <f>EIA_proj_retirements_gt!CF514</f>
        <v>9410.5314970651452</v>
      </c>
    </row>
    <row r="9" spans="2:3">
      <c r="B9" s="2"/>
      <c r="C9" s="18">
        <f>EIA_proj_retirements_gt!CF515</f>
        <v>0</v>
      </c>
    </row>
    <row r="10" spans="2:3" ht="17">
      <c r="B10" s="2" t="s">
        <v>833</v>
      </c>
      <c r="C10" s="18">
        <f>EIA_proj_retirements_gt!CF516</f>
        <v>7.0925124403916212E-2</v>
      </c>
    </row>
    <row r="11" spans="2:3" ht="17">
      <c r="B11" s="2" t="s">
        <v>834</v>
      </c>
      <c r="C11" s="18">
        <f>EIA_proj_retirements_gt!CF517</f>
        <v>33840.700000000048</v>
      </c>
    </row>
    <row r="12" spans="2:3">
      <c r="B12" s="2"/>
      <c r="C12" s="18">
        <f>EIA_proj_retirements_gt!CF518</f>
        <v>0</v>
      </c>
    </row>
    <row r="13" spans="2:3" ht="17">
      <c r="B13" s="2" t="s">
        <v>837</v>
      </c>
      <c r="C13" s="18">
        <f>EIA_proj_retirements_gt!CF519</f>
        <v>31361.800000000032</v>
      </c>
    </row>
    <row r="14" spans="2:3">
      <c r="C14" s="18">
        <f>EIA_proj_retirements_gt!CF520</f>
        <v>0</v>
      </c>
    </row>
    <row r="15" spans="2:3" ht="17">
      <c r="B15" s="2" t="s">
        <v>841</v>
      </c>
      <c r="C15" s="18">
        <f>EIA_proj_retirements_gt!CF521</f>
        <v>23546</v>
      </c>
    </row>
    <row r="16" spans="2:3" ht="17">
      <c r="B16" s="2" t="s">
        <v>867</v>
      </c>
      <c r="C16" s="18">
        <f>EIA_proj_retirements_gt!CF522</f>
        <v>30076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367-3B8A-E24E-87DE-0FCC3C1304EC}">
  <dimension ref="A3:C44"/>
  <sheetViews>
    <sheetView workbookViewId="0">
      <selection activeCell="F19" sqref="F19"/>
    </sheetView>
  </sheetViews>
  <sheetFormatPr baseColWidth="10" defaultRowHeight="16"/>
  <cols>
    <col min="1" max="1" width="37.5" bestFit="1" customWidth="1"/>
    <col min="2" max="3" width="22.5" style="35" bestFit="1" customWidth="1"/>
    <col min="4" max="4" width="24.5" bestFit="1" customWidth="1"/>
  </cols>
  <sheetData>
    <row r="3" spans="1:3">
      <c r="A3" s="32" t="s">
        <v>842</v>
      </c>
      <c r="B3" s="35" t="s">
        <v>846</v>
      </c>
      <c r="C3" s="35" t="s">
        <v>845</v>
      </c>
    </row>
    <row r="4" spans="1:3">
      <c r="A4" s="33" t="s">
        <v>327</v>
      </c>
      <c r="B4" s="35">
        <v>11268.04</v>
      </c>
      <c r="C4" s="35">
        <v>69482.040000000008</v>
      </c>
    </row>
    <row r="5" spans="1:3">
      <c r="A5" s="34" t="s">
        <v>87</v>
      </c>
      <c r="B5" s="35">
        <v>11268.04</v>
      </c>
      <c r="C5" s="35">
        <v>11268.04</v>
      </c>
    </row>
    <row r="6" spans="1:3">
      <c r="A6" s="34" t="s">
        <v>334</v>
      </c>
      <c r="B6" s="35">
        <v>0</v>
      </c>
      <c r="C6" s="35">
        <v>58214</v>
      </c>
    </row>
    <row r="7" spans="1:3">
      <c r="A7" s="33" t="s">
        <v>109</v>
      </c>
      <c r="B7" s="35">
        <v>826415</v>
      </c>
      <c r="C7" s="35">
        <v>890976.375</v>
      </c>
    </row>
    <row r="8" spans="1:3">
      <c r="A8" s="34" t="s">
        <v>87</v>
      </c>
      <c r="B8" s="35">
        <v>825199</v>
      </c>
      <c r="C8" s="35">
        <v>889760.375</v>
      </c>
    </row>
    <row r="9" spans="1:3">
      <c r="A9" s="34" t="s">
        <v>111</v>
      </c>
      <c r="B9" s="35">
        <v>1216</v>
      </c>
      <c r="C9" s="35">
        <v>1216</v>
      </c>
    </row>
    <row r="10" spans="1:3">
      <c r="A10" s="33" t="s">
        <v>116</v>
      </c>
      <c r="B10" s="35">
        <v>2103017.0067390907</v>
      </c>
      <c r="C10" s="35">
        <v>3159532.1550543178</v>
      </c>
    </row>
    <row r="11" spans="1:3">
      <c r="A11" s="34" t="s">
        <v>224</v>
      </c>
      <c r="B11" s="35">
        <v>47111.5</v>
      </c>
      <c r="C11" s="35">
        <v>155410</v>
      </c>
    </row>
    <row r="12" spans="1:3">
      <c r="A12" s="34" t="s">
        <v>87</v>
      </c>
      <c r="B12" s="35">
        <v>1944704.9067390906</v>
      </c>
      <c r="C12" s="35">
        <v>2892921.5550543177</v>
      </c>
    </row>
    <row r="13" spans="1:3">
      <c r="A13" s="34" t="s">
        <v>243</v>
      </c>
      <c r="B13" s="35">
        <v>111200.6</v>
      </c>
      <c r="C13" s="35">
        <v>111200.6</v>
      </c>
    </row>
    <row r="14" spans="1:3">
      <c r="A14" s="34" t="s">
        <v>111</v>
      </c>
      <c r="B14" s="35">
        <v>0</v>
      </c>
    </row>
    <row r="15" spans="1:3">
      <c r="A15" s="33" t="s">
        <v>233</v>
      </c>
      <c r="B15" s="35">
        <v>18031.002</v>
      </c>
      <c r="C15" s="35">
        <v>18409.832820983996</v>
      </c>
    </row>
    <row r="16" spans="1:3">
      <c r="A16" s="34" t="s">
        <v>87</v>
      </c>
      <c r="B16" s="35">
        <v>18031.002</v>
      </c>
      <c r="C16" s="35">
        <v>18409.832820983996</v>
      </c>
    </row>
    <row r="17" spans="1:3">
      <c r="A17" s="33" t="s">
        <v>84</v>
      </c>
      <c r="B17" s="35">
        <v>0</v>
      </c>
      <c r="C17" s="35">
        <v>837078.61170426547</v>
      </c>
    </row>
    <row r="18" spans="1:3">
      <c r="A18" s="34" t="s">
        <v>87</v>
      </c>
      <c r="B18" s="35">
        <v>0</v>
      </c>
      <c r="C18" s="35">
        <v>837078.61170426547</v>
      </c>
    </row>
    <row r="19" spans="1:3">
      <c r="A19" s="33" t="s">
        <v>122</v>
      </c>
      <c r="B19" s="35">
        <v>162515.23398251523</v>
      </c>
      <c r="C19" s="35">
        <v>550766.25844972581</v>
      </c>
    </row>
    <row r="20" spans="1:3">
      <c r="A20" s="34" t="s">
        <v>87</v>
      </c>
      <c r="B20" s="35">
        <v>42049.35</v>
      </c>
      <c r="C20" s="35">
        <v>284832.8</v>
      </c>
    </row>
    <row r="21" spans="1:3">
      <c r="A21" s="34" t="s">
        <v>111</v>
      </c>
      <c r="B21" s="35">
        <v>120465.88398251524</v>
      </c>
      <c r="C21" s="35">
        <v>265933.45844972576</v>
      </c>
    </row>
    <row r="22" spans="1:3">
      <c r="A22" s="33" t="s">
        <v>152</v>
      </c>
      <c r="B22" s="35">
        <v>546698.60056230985</v>
      </c>
      <c r="C22" s="35">
        <v>883035.679</v>
      </c>
    </row>
    <row r="23" spans="1:3">
      <c r="A23" s="34" t="s">
        <v>87</v>
      </c>
      <c r="B23" s="35">
        <v>546698.60056230985</v>
      </c>
      <c r="C23" s="35">
        <v>883035.679</v>
      </c>
    </row>
    <row r="24" spans="1:3">
      <c r="A24" s="34" t="s">
        <v>111</v>
      </c>
      <c r="B24" s="35">
        <v>0</v>
      </c>
    </row>
    <row r="25" spans="1:3">
      <c r="A25" s="33" t="s">
        <v>166</v>
      </c>
      <c r="B25" s="35">
        <v>1596895.5130447121</v>
      </c>
      <c r="C25" s="35">
        <v>3975633.0629999996</v>
      </c>
    </row>
    <row r="26" spans="1:3">
      <c r="A26" s="34" t="s">
        <v>87</v>
      </c>
      <c r="B26" s="35">
        <v>1240552.6821739131</v>
      </c>
      <c r="C26" s="35">
        <v>3290788.0519999997</v>
      </c>
    </row>
    <row r="27" spans="1:3">
      <c r="A27" s="34" t="s">
        <v>111</v>
      </c>
      <c r="B27" s="35">
        <v>356342.83087079896</v>
      </c>
      <c r="C27" s="35">
        <v>684845.01099999994</v>
      </c>
    </row>
    <row r="28" spans="1:3">
      <c r="A28" s="33" t="s">
        <v>171</v>
      </c>
      <c r="B28" s="35">
        <v>1792835.474915534</v>
      </c>
      <c r="C28" s="35">
        <v>2701411.6835648855</v>
      </c>
    </row>
    <row r="29" spans="1:3">
      <c r="A29" s="34" t="s">
        <v>224</v>
      </c>
      <c r="B29" s="35">
        <v>90393.791965566721</v>
      </c>
      <c r="C29" s="35">
        <v>131644</v>
      </c>
    </row>
    <row r="30" spans="1:3">
      <c r="A30" s="34" t="s">
        <v>87</v>
      </c>
      <c r="B30" s="35">
        <v>1685752.8365891424</v>
      </c>
      <c r="C30" s="35">
        <v>2551449.6825648854</v>
      </c>
    </row>
    <row r="31" spans="1:3">
      <c r="A31" s="34" t="s">
        <v>111</v>
      </c>
      <c r="B31" s="35">
        <v>16688.84636082474</v>
      </c>
      <c r="C31" s="35">
        <v>18318.001</v>
      </c>
    </row>
    <row r="32" spans="1:3">
      <c r="A32" s="33" t="s">
        <v>4</v>
      </c>
      <c r="B32" s="35">
        <v>0</v>
      </c>
    </row>
    <row r="33" spans="1:3">
      <c r="A33" s="34" t="s">
        <v>7</v>
      </c>
      <c r="B33" s="35">
        <v>0</v>
      </c>
    </row>
    <row r="34" spans="1:3">
      <c r="A34" s="33" t="s">
        <v>178</v>
      </c>
      <c r="B34" s="35">
        <v>582191.47144942055</v>
      </c>
      <c r="C34" s="35">
        <v>1709971.4800926917</v>
      </c>
    </row>
    <row r="35" spans="1:3">
      <c r="A35" s="34" t="s">
        <v>224</v>
      </c>
      <c r="B35" s="35">
        <v>77678</v>
      </c>
      <c r="C35" s="35">
        <v>77678</v>
      </c>
    </row>
    <row r="36" spans="1:3">
      <c r="A36" s="34" t="s">
        <v>87</v>
      </c>
      <c r="B36" s="35">
        <v>412235.47244942054</v>
      </c>
      <c r="C36" s="35">
        <v>1534793.4810926917</v>
      </c>
    </row>
    <row r="37" spans="1:3">
      <c r="A37" s="34" t="s">
        <v>334</v>
      </c>
      <c r="B37" s="35">
        <v>0</v>
      </c>
      <c r="C37" s="35">
        <v>5183</v>
      </c>
    </row>
    <row r="38" spans="1:3">
      <c r="A38" s="34" t="s">
        <v>111</v>
      </c>
      <c r="B38" s="35">
        <v>92277.998999999996</v>
      </c>
      <c r="C38" s="35">
        <v>92316.998999999996</v>
      </c>
    </row>
    <row r="39" spans="1:3">
      <c r="A39" s="33" t="s">
        <v>181</v>
      </c>
      <c r="B39" s="35">
        <v>287023</v>
      </c>
      <c r="C39" s="35">
        <v>685296</v>
      </c>
    </row>
    <row r="40" spans="1:3">
      <c r="A40" s="34" t="s">
        <v>87</v>
      </c>
      <c r="B40" s="35">
        <v>286954</v>
      </c>
      <c r="C40" s="35">
        <v>685227</v>
      </c>
    </row>
    <row r="41" spans="1:3">
      <c r="A41" s="34" t="s">
        <v>111</v>
      </c>
      <c r="B41" s="35">
        <v>69</v>
      </c>
      <c r="C41" s="35">
        <v>69</v>
      </c>
    </row>
    <row r="42" spans="1:3">
      <c r="A42" s="33" t="s">
        <v>843</v>
      </c>
      <c r="B42" s="35">
        <v>0</v>
      </c>
    </row>
    <row r="43" spans="1:3">
      <c r="A43" s="34" t="s">
        <v>843</v>
      </c>
      <c r="B43" s="35">
        <v>0</v>
      </c>
    </row>
    <row r="44" spans="1:3">
      <c r="A44" s="33" t="s">
        <v>844</v>
      </c>
      <c r="B44" s="35">
        <v>7926890.3426935831</v>
      </c>
      <c r="C44" s="35">
        <v>15481593.178686868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2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A1" sqref="A1:AA1048576"/>
    </sheetView>
  </sheetViews>
  <sheetFormatPr baseColWidth="10" defaultRowHeight="16"/>
  <cols>
    <col min="1" max="1" width="6.33203125" customWidth="1"/>
    <col min="3" max="3" width="8.5" customWidth="1"/>
    <col min="5" max="5" width="6.1640625" customWidth="1"/>
    <col min="6" max="6" width="7.5" customWidth="1"/>
    <col min="32" max="33" width="0" hidden="1" customWidth="1"/>
    <col min="36" max="47" width="0" hidden="1" customWidth="1"/>
    <col min="48" max="69" width="10.83203125" hidden="1" customWidth="1"/>
    <col min="70" max="74" width="0" hidden="1" customWidth="1"/>
    <col min="76" max="76" width="10.83203125" style="1"/>
    <col min="77" max="77" width="13" style="13" bestFit="1" customWidth="1"/>
    <col min="80" max="81" width="10.83203125" customWidth="1"/>
    <col min="83" max="83" width="11.5" customWidth="1"/>
    <col min="84" max="84" width="13" style="17" bestFit="1" customWidth="1"/>
    <col min="85" max="85" width="13" style="18" bestFit="1" customWidth="1"/>
    <col min="86" max="86" width="13" style="18" customWidth="1"/>
    <col min="87" max="88" width="10.83203125" customWidth="1"/>
    <col min="89" max="89" width="10.83203125" style="6"/>
    <col min="90" max="90" width="13" style="27" bestFit="1" customWidth="1"/>
    <col min="92" max="92" width="13" bestFit="1" customWidth="1"/>
  </cols>
  <sheetData>
    <row r="1" spans="1:96" s="3" customFormat="1" ht="13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2" t="s">
        <v>15</v>
      </c>
      <c r="BY1" s="4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15" t="s">
        <v>375</v>
      </c>
      <c r="CG1" s="16" t="s">
        <v>376</v>
      </c>
      <c r="CH1" s="37" t="s">
        <v>863</v>
      </c>
      <c r="CI1" s="3" t="s">
        <v>377</v>
      </c>
      <c r="CJ1" s="3" t="s">
        <v>378</v>
      </c>
      <c r="CK1" s="24" t="s">
        <v>835</v>
      </c>
      <c r="CL1" s="25" t="s">
        <v>836</v>
      </c>
      <c r="CM1" s="3" t="s">
        <v>862</v>
      </c>
      <c r="CN1" s="3" t="s">
        <v>866</v>
      </c>
      <c r="CO1" s="3" t="s">
        <v>839</v>
      </c>
      <c r="CP1" s="3" t="s">
        <v>849</v>
      </c>
      <c r="CQ1" s="3" t="s">
        <v>847</v>
      </c>
      <c r="CR1" s="3" t="s">
        <v>848</v>
      </c>
    </row>
    <row r="2" spans="1:96" s="8" customFormat="1">
      <c r="A2" s="8">
        <v>5580</v>
      </c>
      <c r="B2" s="8" t="s">
        <v>82</v>
      </c>
      <c r="C2" s="8">
        <v>54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K2" s="8" t="s">
        <v>89</v>
      </c>
      <c r="L2" s="8" t="s">
        <v>90</v>
      </c>
      <c r="M2" s="8" t="s">
        <v>90</v>
      </c>
      <c r="N2" s="8">
        <v>1123180710</v>
      </c>
      <c r="O2" s="8">
        <v>88122101</v>
      </c>
      <c r="P2" s="8">
        <v>149</v>
      </c>
      <c r="Q2" s="8">
        <v>0.9</v>
      </c>
      <c r="R2" s="8">
        <v>104</v>
      </c>
      <c r="S2" s="8">
        <v>142</v>
      </c>
      <c r="T2" s="8">
        <v>70</v>
      </c>
      <c r="U2" s="8" t="s">
        <v>91</v>
      </c>
      <c r="V2" s="8" t="s">
        <v>92</v>
      </c>
      <c r="W2" s="8" t="s">
        <v>92</v>
      </c>
      <c r="X2" s="8" t="s">
        <v>93</v>
      </c>
      <c r="Y2" s="8" t="s">
        <v>90</v>
      </c>
      <c r="Z2" s="8">
        <v>3</v>
      </c>
      <c r="AA2" s="8">
        <v>1999</v>
      </c>
      <c r="AB2" s="8" t="s">
        <v>92</v>
      </c>
      <c r="AC2" s="8" t="s">
        <v>92</v>
      </c>
      <c r="AD2" s="8" t="s">
        <v>91</v>
      </c>
      <c r="AE2" s="8" t="s">
        <v>94</v>
      </c>
      <c r="AF2" s="8">
        <v>1</v>
      </c>
      <c r="AG2" s="8" t="s">
        <v>90</v>
      </c>
      <c r="AH2" s="8" t="s">
        <v>95</v>
      </c>
      <c r="AI2" s="8" t="s">
        <v>96</v>
      </c>
      <c r="AR2" s="8" t="s">
        <v>91</v>
      </c>
      <c r="AS2" s="8" t="s">
        <v>91</v>
      </c>
      <c r="AT2" s="8" t="s">
        <v>92</v>
      </c>
      <c r="AU2" s="8" t="s">
        <v>97</v>
      </c>
      <c r="BC2" s="8" t="s">
        <v>92</v>
      </c>
      <c r="BD2" s="8" t="s">
        <v>92</v>
      </c>
      <c r="BE2" s="8" t="s">
        <v>92</v>
      </c>
      <c r="BG2" s="8" t="s">
        <v>92</v>
      </c>
      <c r="BH2" s="8" t="s">
        <v>92</v>
      </c>
      <c r="BI2" s="8" t="s">
        <v>92</v>
      </c>
      <c r="BJ2" s="8" t="s">
        <v>92</v>
      </c>
      <c r="BM2" s="8" t="s">
        <v>92</v>
      </c>
      <c r="BN2" s="8" t="s">
        <v>92</v>
      </c>
      <c r="BO2" s="8" t="s">
        <v>92</v>
      </c>
      <c r="BQ2" s="8" t="s">
        <v>92</v>
      </c>
      <c r="BR2" s="8" t="s">
        <v>92</v>
      </c>
      <c r="BS2" s="8" t="s">
        <v>98</v>
      </c>
      <c r="BT2" s="8" t="s">
        <v>98</v>
      </c>
      <c r="BU2" s="8" t="s">
        <v>98</v>
      </c>
      <c r="BV2" s="8">
        <v>54</v>
      </c>
      <c r="BW2" s="8">
        <v>9185754</v>
      </c>
      <c r="BX2" s="9">
        <v>149</v>
      </c>
      <c r="BY2" s="13">
        <v>710542.99600000004</v>
      </c>
      <c r="BZ2" s="8">
        <v>12927.794731228299</v>
      </c>
      <c r="CA2" s="8">
        <v>37.572045635342803</v>
      </c>
      <c r="CD2" s="8">
        <v>2036</v>
      </c>
      <c r="CE2" s="8">
        <v>10</v>
      </c>
      <c r="CF2" s="17">
        <f t="shared" ref="CF2:CF33" si="0">IF(CD2&lt;2040,P2,"")</f>
        <v>149</v>
      </c>
      <c r="CG2" s="18">
        <f>BY2*(CF2+CF4+CF5+CF6+CF7)/SUM(BX2:BX10)</f>
        <v>446530.81170426548</v>
      </c>
      <c r="CH2" s="18">
        <f>IF(CG2&lt;&gt;"",CG2*CQ2/1000,"")</f>
        <v>675401.06496113539</v>
      </c>
      <c r="CI2" s="8">
        <f>AA2+30</f>
        <v>2029</v>
      </c>
      <c r="CJ2" s="8">
        <f>IF(CI2&lt;2040,BX2,"")</f>
        <v>149</v>
      </c>
      <c r="CK2" s="6" t="str">
        <f>IF(CD2&lt;2030,BX2,"")</f>
        <v/>
      </c>
      <c r="CL2" s="26" t="str">
        <f>IF(CK2&lt;&gt;"",BY2,"")</f>
        <v/>
      </c>
      <c r="CM2" s="8" t="str">
        <f>IF(CL2&lt;&gt;"",CL2*CQ2/1000,"")</f>
        <v/>
      </c>
      <c r="CN2" s="38">
        <f>BY2*CQ2/1000</f>
        <v>1074733.2179999966</v>
      </c>
      <c r="CO2" s="8" t="str">
        <f>IF(C2&lt;&gt;C1,"Y","")</f>
        <v>Y</v>
      </c>
      <c r="CP2" s="8">
        <f t="shared" ref="CP2:CP33" si="1">VLOOKUP(AH2,Fuel_CO2,2,FALSE)</f>
        <v>117</v>
      </c>
      <c r="CQ2" s="8">
        <f>CP2*BZ2/1000</f>
        <v>1512.5519835537111</v>
      </c>
      <c r="CR2" s="8">
        <f>IF(CQ2&gt; 1700,2024, IF(CQ2&gt;1300,2027, IF(CQ2&gt;1000,2035,"")))</f>
        <v>2027</v>
      </c>
    </row>
    <row r="3" spans="1:96" s="8" customFormat="1">
      <c r="A3" s="8">
        <v>5580</v>
      </c>
      <c r="B3" s="8" t="s">
        <v>82</v>
      </c>
      <c r="C3" s="8">
        <v>54</v>
      </c>
      <c r="D3" s="8" t="s">
        <v>83</v>
      </c>
      <c r="E3" s="8" t="s">
        <v>84</v>
      </c>
      <c r="F3" s="8" t="s">
        <v>85</v>
      </c>
      <c r="G3" s="8" t="s">
        <v>99</v>
      </c>
      <c r="H3" s="8" t="s">
        <v>87</v>
      </c>
      <c r="I3" s="8" t="s">
        <v>88</v>
      </c>
      <c r="K3" s="8" t="s">
        <v>89</v>
      </c>
      <c r="L3" s="8" t="s">
        <v>90</v>
      </c>
      <c r="M3" s="8" t="s">
        <v>90</v>
      </c>
      <c r="N3" s="8">
        <v>1123180711</v>
      </c>
      <c r="O3" s="8">
        <v>8122110</v>
      </c>
      <c r="P3" s="8">
        <v>98</v>
      </c>
      <c r="Q3" s="8">
        <v>0.85</v>
      </c>
      <c r="R3" s="8">
        <v>74</v>
      </c>
      <c r="S3" s="8">
        <v>103</v>
      </c>
      <c r="T3" s="8">
        <v>33</v>
      </c>
      <c r="U3" s="8" t="s">
        <v>91</v>
      </c>
      <c r="V3" s="8" t="s">
        <v>92</v>
      </c>
      <c r="W3" s="8" t="s">
        <v>92</v>
      </c>
      <c r="X3" s="8" t="s">
        <v>93</v>
      </c>
      <c r="Y3" s="8" t="s">
        <v>90</v>
      </c>
      <c r="Z3" s="8">
        <v>5</v>
      </c>
      <c r="AA3" s="8">
        <v>2010</v>
      </c>
      <c r="AB3" s="8" t="s">
        <v>92</v>
      </c>
      <c r="AC3" s="8" t="s">
        <v>92</v>
      </c>
      <c r="AD3" s="8" t="s">
        <v>91</v>
      </c>
      <c r="AE3" s="8" t="s">
        <v>94</v>
      </c>
      <c r="AF3" s="8">
        <v>1</v>
      </c>
      <c r="AG3" s="8" t="s">
        <v>90</v>
      </c>
      <c r="AH3" s="8" t="s">
        <v>95</v>
      </c>
      <c r="AR3" s="8" t="s">
        <v>91</v>
      </c>
      <c r="AS3" s="8" t="s">
        <v>91</v>
      </c>
      <c r="AT3" s="8" t="s">
        <v>92</v>
      </c>
      <c r="AU3" s="8" t="s">
        <v>97</v>
      </c>
      <c r="BC3" s="8" t="s">
        <v>92</v>
      </c>
      <c r="BD3" s="8" t="s">
        <v>92</v>
      </c>
      <c r="BE3" s="8" t="s">
        <v>92</v>
      </c>
      <c r="BG3" s="8" t="s">
        <v>92</v>
      </c>
      <c r="BH3" s="8" t="s">
        <v>92</v>
      </c>
      <c r="BI3" s="8" t="s">
        <v>92</v>
      </c>
      <c r="BJ3" s="8" t="s">
        <v>92</v>
      </c>
      <c r="BM3" s="8" t="s">
        <v>92</v>
      </c>
      <c r="BN3" s="8" t="s">
        <v>92</v>
      </c>
      <c r="BO3" s="8" t="s">
        <v>92</v>
      </c>
      <c r="BQ3" s="8" t="s">
        <v>92</v>
      </c>
      <c r="BR3" s="8" t="s">
        <v>92</v>
      </c>
      <c r="BS3" s="8" t="s">
        <v>91</v>
      </c>
      <c r="BT3" s="8" t="s">
        <v>91</v>
      </c>
      <c r="BU3" s="8" t="s">
        <v>91</v>
      </c>
      <c r="BV3" s="8">
        <v>54</v>
      </c>
      <c r="BW3" s="8">
        <v>9185754</v>
      </c>
      <c r="BX3" s="9">
        <v>98</v>
      </c>
      <c r="BY3" s="13">
        <v>710542.99600000004</v>
      </c>
      <c r="BZ3" s="8">
        <v>12927.794731228299</v>
      </c>
      <c r="CA3" s="8">
        <v>35.1956865091814</v>
      </c>
      <c r="CD3" s="8">
        <v>2045</v>
      </c>
      <c r="CE3" s="8">
        <v>7</v>
      </c>
      <c r="CF3" s="17" t="str">
        <f t="shared" si="0"/>
        <v/>
      </c>
      <c r="CG3" s="18"/>
      <c r="CH3" s="18" t="str">
        <f t="shared" ref="CH3:CH66" si="2">IF(CG3&lt;&gt;"",CG3*CQ3/1000,"")</f>
        <v/>
      </c>
      <c r="CI3" s="8">
        <f t="shared" ref="CI3:CI66" si="3">AA3+30</f>
        <v>2040</v>
      </c>
      <c r="CJ3" s="8" t="str">
        <f t="shared" ref="CJ3:CJ66" si="4">IF(CI3&lt;2040,BX3,"")</f>
        <v/>
      </c>
      <c r="CK3" s="6" t="str">
        <f t="shared" ref="CK3:CK66" si="5">IF(CD3&lt;2030,BX3,"")</f>
        <v/>
      </c>
      <c r="CL3" s="26"/>
      <c r="CM3" s="8" t="str">
        <f t="shared" ref="CM3:CM66" si="6">IF(CL3&lt;&gt;"",CL3*CQ3/1000,"")</f>
        <v/>
      </c>
      <c r="CN3" s="38">
        <f t="shared" ref="CN3:CN66" si="7">BY3*CQ3/1000</f>
        <v>1074733.2179999966</v>
      </c>
      <c r="CO3" s="8" t="str">
        <f t="shared" ref="CO3:CO66" si="8">IF(C3&lt;&gt;C2,"Y","")</f>
        <v/>
      </c>
      <c r="CP3" s="8">
        <f t="shared" si="1"/>
        <v>117</v>
      </c>
      <c r="CQ3" s="8">
        <f t="shared" ref="CQ3:CQ66" si="9">CP3*BZ3/1000</f>
        <v>1512.5519835537111</v>
      </c>
      <c r="CR3" s="8">
        <f t="shared" ref="CR3:CR66" si="10">IF(CQ3&gt; 1700,2024, IF(CQ3&gt;1300,2027, IF(CQ3&gt;1000,2035,"")))</f>
        <v>2027</v>
      </c>
    </row>
    <row r="4" spans="1:96" s="8" customFormat="1">
      <c r="A4" s="8">
        <v>5580</v>
      </c>
      <c r="B4" s="8" t="s">
        <v>82</v>
      </c>
      <c r="C4" s="8">
        <v>54</v>
      </c>
      <c r="D4" s="8" t="s">
        <v>83</v>
      </c>
      <c r="E4" s="8" t="s">
        <v>84</v>
      </c>
      <c r="F4" s="8" t="s">
        <v>85</v>
      </c>
      <c r="G4" s="8" t="s">
        <v>100</v>
      </c>
      <c r="H4" s="8" t="s">
        <v>87</v>
      </c>
      <c r="I4" s="8" t="s">
        <v>88</v>
      </c>
      <c r="K4" s="8" t="s">
        <v>89</v>
      </c>
      <c r="L4" s="8" t="s">
        <v>90</v>
      </c>
      <c r="M4" s="8" t="s">
        <v>90</v>
      </c>
      <c r="N4" s="8">
        <v>1123180712</v>
      </c>
      <c r="O4" s="8">
        <v>88122102</v>
      </c>
      <c r="P4" s="8">
        <v>149</v>
      </c>
      <c r="Q4" s="8">
        <v>0.9</v>
      </c>
      <c r="R4" s="8">
        <v>104</v>
      </c>
      <c r="S4" s="8">
        <v>142</v>
      </c>
      <c r="T4" s="8">
        <v>70</v>
      </c>
      <c r="U4" s="8" t="s">
        <v>91</v>
      </c>
      <c r="V4" s="8" t="s">
        <v>92</v>
      </c>
      <c r="W4" s="8" t="s">
        <v>92</v>
      </c>
      <c r="X4" s="8" t="s">
        <v>93</v>
      </c>
      <c r="Y4" s="8" t="s">
        <v>90</v>
      </c>
      <c r="Z4" s="8">
        <v>1</v>
      </c>
      <c r="AA4" s="8">
        <v>1999</v>
      </c>
      <c r="AB4" s="8" t="s">
        <v>92</v>
      </c>
      <c r="AC4" s="8" t="s">
        <v>92</v>
      </c>
      <c r="AD4" s="8" t="s">
        <v>91</v>
      </c>
      <c r="AE4" s="8" t="s">
        <v>94</v>
      </c>
      <c r="AF4" s="8">
        <v>1</v>
      </c>
      <c r="AG4" s="8" t="s">
        <v>90</v>
      </c>
      <c r="AH4" s="8" t="s">
        <v>95</v>
      </c>
      <c r="AI4" s="8" t="s">
        <v>96</v>
      </c>
      <c r="AR4" s="8" t="s">
        <v>91</v>
      </c>
      <c r="AS4" s="8" t="s">
        <v>91</v>
      </c>
      <c r="AT4" s="8" t="s">
        <v>92</v>
      </c>
      <c r="AU4" s="8" t="s">
        <v>97</v>
      </c>
      <c r="BC4" s="8" t="s">
        <v>92</v>
      </c>
      <c r="BD4" s="8" t="s">
        <v>92</v>
      </c>
      <c r="BE4" s="8" t="s">
        <v>92</v>
      </c>
      <c r="BG4" s="8" t="s">
        <v>92</v>
      </c>
      <c r="BH4" s="8" t="s">
        <v>92</v>
      </c>
      <c r="BI4" s="8" t="s">
        <v>92</v>
      </c>
      <c r="BJ4" s="8" t="s">
        <v>92</v>
      </c>
      <c r="BM4" s="8" t="s">
        <v>92</v>
      </c>
      <c r="BN4" s="8" t="s">
        <v>92</v>
      </c>
      <c r="BO4" s="8" t="s">
        <v>92</v>
      </c>
      <c r="BQ4" s="8" t="s">
        <v>92</v>
      </c>
      <c r="BR4" s="8" t="s">
        <v>92</v>
      </c>
      <c r="BS4" s="8" t="s">
        <v>98</v>
      </c>
      <c r="BT4" s="8" t="s">
        <v>98</v>
      </c>
      <c r="BU4" s="8" t="s">
        <v>98</v>
      </c>
      <c r="BV4" s="8">
        <v>54</v>
      </c>
      <c r="BW4" s="8">
        <v>9185754</v>
      </c>
      <c r="BX4" s="9">
        <v>149</v>
      </c>
      <c r="BY4" s="13">
        <v>710542.99600000004</v>
      </c>
      <c r="BZ4" s="8">
        <v>12927.794731228299</v>
      </c>
      <c r="CA4" s="8">
        <v>37.572045635342803</v>
      </c>
      <c r="CD4" s="8">
        <v>2036</v>
      </c>
      <c r="CE4" s="8">
        <v>8</v>
      </c>
      <c r="CF4" s="17">
        <f t="shared" si="0"/>
        <v>149</v>
      </c>
      <c r="CG4" s="18"/>
      <c r="CH4" s="18" t="str">
        <f t="shared" si="2"/>
        <v/>
      </c>
      <c r="CI4" s="8">
        <f t="shared" si="3"/>
        <v>2029</v>
      </c>
      <c r="CJ4" s="8">
        <f t="shared" si="4"/>
        <v>149</v>
      </c>
      <c r="CK4" s="6" t="str">
        <f t="shared" si="5"/>
        <v/>
      </c>
      <c r="CL4" s="26"/>
      <c r="CM4" s="8" t="str">
        <f t="shared" si="6"/>
        <v/>
      </c>
      <c r="CN4" s="38">
        <f t="shared" si="7"/>
        <v>1074733.2179999966</v>
      </c>
      <c r="CO4" s="8" t="str">
        <f t="shared" si="8"/>
        <v/>
      </c>
      <c r="CP4" s="8">
        <f t="shared" si="1"/>
        <v>117</v>
      </c>
      <c r="CQ4" s="8">
        <f t="shared" si="9"/>
        <v>1512.5519835537111</v>
      </c>
      <c r="CR4" s="8">
        <f t="shared" si="10"/>
        <v>2027</v>
      </c>
    </row>
    <row r="5" spans="1:96" s="8" customFormat="1">
      <c r="A5" s="8">
        <v>5580</v>
      </c>
      <c r="B5" s="8" t="s">
        <v>82</v>
      </c>
      <c r="C5" s="8">
        <v>54</v>
      </c>
      <c r="D5" s="8" t="s">
        <v>83</v>
      </c>
      <c r="E5" s="8" t="s">
        <v>84</v>
      </c>
      <c r="F5" s="8" t="s">
        <v>85</v>
      </c>
      <c r="G5" s="8" t="s">
        <v>101</v>
      </c>
      <c r="H5" s="8" t="s">
        <v>87</v>
      </c>
      <c r="I5" s="8" t="s">
        <v>88</v>
      </c>
      <c r="K5" s="8" t="s">
        <v>89</v>
      </c>
      <c r="L5" s="8" t="s">
        <v>90</v>
      </c>
      <c r="M5" s="8" t="s">
        <v>90</v>
      </c>
      <c r="N5" s="8">
        <v>1123180713</v>
      </c>
      <c r="O5" s="8">
        <v>88122103</v>
      </c>
      <c r="P5" s="8">
        <v>149</v>
      </c>
      <c r="Q5" s="8">
        <v>0.9</v>
      </c>
      <c r="R5" s="8">
        <v>104</v>
      </c>
      <c r="S5" s="8">
        <v>142</v>
      </c>
      <c r="T5" s="8">
        <v>70</v>
      </c>
      <c r="U5" s="8" t="s">
        <v>91</v>
      </c>
      <c r="V5" s="8" t="s">
        <v>92</v>
      </c>
      <c r="W5" s="8" t="s">
        <v>92</v>
      </c>
      <c r="X5" s="8" t="s">
        <v>93</v>
      </c>
      <c r="Y5" s="8" t="s">
        <v>90</v>
      </c>
      <c r="Z5" s="8">
        <v>4</v>
      </c>
      <c r="AA5" s="8">
        <v>1999</v>
      </c>
      <c r="AB5" s="8" t="s">
        <v>92</v>
      </c>
      <c r="AC5" s="8" t="s">
        <v>92</v>
      </c>
      <c r="AD5" s="8" t="s">
        <v>91</v>
      </c>
      <c r="AE5" s="8" t="s">
        <v>94</v>
      </c>
      <c r="AF5" s="8">
        <v>1</v>
      </c>
      <c r="AG5" s="8" t="s">
        <v>90</v>
      </c>
      <c r="AH5" s="8" t="s">
        <v>95</v>
      </c>
      <c r="AI5" s="8" t="s">
        <v>96</v>
      </c>
      <c r="AR5" s="8" t="s">
        <v>91</v>
      </c>
      <c r="AS5" s="8" t="s">
        <v>91</v>
      </c>
      <c r="AT5" s="8" t="s">
        <v>92</v>
      </c>
      <c r="AU5" s="8" t="s">
        <v>97</v>
      </c>
      <c r="BC5" s="8" t="s">
        <v>92</v>
      </c>
      <c r="BD5" s="8" t="s">
        <v>92</v>
      </c>
      <c r="BE5" s="8" t="s">
        <v>92</v>
      </c>
      <c r="BG5" s="8" t="s">
        <v>92</v>
      </c>
      <c r="BH5" s="8" t="s">
        <v>92</v>
      </c>
      <c r="BI5" s="8" t="s">
        <v>92</v>
      </c>
      <c r="BJ5" s="8" t="s">
        <v>92</v>
      </c>
      <c r="BM5" s="8" t="s">
        <v>92</v>
      </c>
      <c r="BN5" s="8" t="s">
        <v>92</v>
      </c>
      <c r="BO5" s="8" t="s">
        <v>92</v>
      </c>
      <c r="BQ5" s="8" t="s">
        <v>92</v>
      </c>
      <c r="BR5" s="8" t="s">
        <v>92</v>
      </c>
      <c r="BS5" s="8" t="s">
        <v>98</v>
      </c>
      <c r="BT5" s="8" t="s">
        <v>98</v>
      </c>
      <c r="BU5" s="8" t="s">
        <v>98</v>
      </c>
      <c r="BV5" s="8">
        <v>54</v>
      </c>
      <c r="BW5" s="8">
        <v>9185754</v>
      </c>
      <c r="BX5" s="9">
        <v>149</v>
      </c>
      <c r="BY5" s="13">
        <v>710542.99600000004</v>
      </c>
      <c r="BZ5" s="8">
        <v>12927.794731228299</v>
      </c>
      <c r="CA5" s="8">
        <v>37.572045635342803</v>
      </c>
      <c r="CD5" s="8">
        <v>2036</v>
      </c>
      <c r="CE5" s="8">
        <v>11</v>
      </c>
      <c r="CF5" s="17">
        <f t="shared" si="0"/>
        <v>149</v>
      </c>
      <c r="CG5" s="18"/>
      <c r="CH5" s="18" t="str">
        <f t="shared" si="2"/>
        <v/>
      </c>
      <c r="CI5" s="8">
        <f t="shared" si="3"/>
        <v>2029</v>
      </c>
      <c r="CJ5" s="8">
        <f t="shared" si="4"/>
        <v>149</v>
      </c>
      <c r="CK5" s="6" t="str">
        <f t="shared" si="5"/>
        <v/>
      </c>
      <c r="CL5" s="26"/>
      <c r="CM5" s="8" t="str">
        <f t="shared" si="6"/>
        <v/>
      </c>
      <c r="CN5" s="38">
        <f t="shared" si="7"/>
        <v>1074733.2179999966</v>
      </c>
      <c r="CO5" s="8" t="str">
        <f t="shared" si="8"/>
        <v/>
      </c>
      <c r="CP5" s="8">
        <f t="shared" si="1"/>
        <v>117</v>
      </c>
      <c r="CQ5" s="8">
        <f t="shared" si="9"/>
        <v>1512.5519835537111</v>
      </c>
      <c r="CR5" s="8">
        <f t="shared" si="10"/>
        <v>2027</v>
      </c>
    </row>
    <row r="6" spans="1:96" s="8" customFormat="1">
      <c r="A6" s="8">
        <v>5580</v>
      </c>
      <c r="B6" s="8" t="s">
        <v>82</v>
      </c>
      <c r="C6" s="8">
        <v>54</v>
      </c>
      <c r="D6" s="8" t="s">
        <v>83</v>
      </c>
      <c r="E6" s="8" t="s">
        <v>84</v>
      </c>
      <c r="F6" s="8" t="s">
        <v>85</v>
      </c>
      <c r="G6" s="8" t="s">
        <v>102</v>
      </c>
      <c r="H6" s="8" t="s">
        <v>87</v>
      </c>
      <c r="I6" s="8" t="s">
        <v>88</v>
      </c>
      <c r="K6" s="8" t="s">
        <v>89</v>
      </c>
      <c r="L6" s="8" t="s">
        <v>90</v>
      </c>
      <c r="M6" s="8" t="s">
        <v>90</v>
      </c>
      <c r="N6" s="8">
        <v>1123180714</v>
      </c>
      <c r="O6" s="8">
        <v>88122104</v>
      </c>
      <c r="P6" s="8">
        <v>108</v>
      </c>
      <c r="Q6" s="8">
        <v>0.9</v>
      </c>
      <c r="R6" s="8">
        <v>73</v>
      </c>
      <c r="S6" s="8">
        <v>93</v>
      </c>
      <c r="T6" s="8">
        <v>54</v>
      </c>
      <c r="U6" s="8" t="s">
        <v>91</v>
      </c>
      <c r="V6" s="8" t="s">
        <v>92</v>
      </c>
      <c r="W6" s="8" t="s">
        <v>92</v>
      </c>
      <c r="X6" s="8" t="s">
        <v>93</v>
      </c>
      <c r="Y6" s="8" t="s">
        <v>90</v>
      </c>
      <c r="Z6" s="8">
        <v>11</v>
      </c>
      <c r="AA6" s="8">
        <v>2001</v>
      </c>
      <c r="AB6" s="8" t="s">
        <v>92</v>
      </c>
      <c r="AC6" s="8" t="s">
        <v>92</v>
      </c>
      <c r="AD6" s="8" t="s">
        <v>91</v>
      </c>
      <c r="AE6" s="8" t="s">
        <v>94</v>
      </c>
      <c r="AF6" s="8">
        <v>1</v>
      </c>
      <c r="AG6" s="8" t="s">
        <v>90</v>
      </c>
      <c r="AH6" s="8" t="s">
        <v>95</v>
      </c>
      <c r="AI6" s="8" t="s">
        <v>96</v>
      </c>
      <c r="AR6" s="8" t="s">
        <v>91</v>
      </c>
      <c r="AS6" s="8" t="s">
        <v>91</v>
      </c>
      <c r="AT6" s="8" t="s">
        <v>92</v>
      </c>
      <c r="AU6" s="8" t="s">
        <v>97</v>
      </c>
      <c r="BC6" s="8" t="s">
        <v>92</v>
      </c>
      <c r="BD6" s="8" t="s">
        <v>92</v>
      </c>
      <c r="BE6" s="8" t="s">
        <v>92</v>
      </c>
      <c r="BG6" s="8" t="s">
        <v>92</v>
      </c>
      <c r="BH6" s="8" t="s">
        <v>92</v>
      </c>
      <c r="BI6" s="8" t="s">
        <v>92</v>
      </c>
      <c r="BJ6" s="8" t="s">
        <v>92</v>
      </c>
      <c r="BM6" s="8" t="s">
        <v>92</v>
      </c>
      <c r="BN6" s="8" t="s">
        <v>92</v>
      </c>
      <c r="BO6" s="8" t="s">
        <v>92</v>
      </c>
      <c r="BQ6" s="8" t="s">
        <v>92</v>
      </c>
      <c r="BR6" s="8" t="s">
        <v>92</v>
      </c>
      <c r="BS6" s="8" t="s">
        <v>98</v>
      </c>
      <c r="BT6" s="8" t="s">
        <v>98</v>
      </c>
      <c r="BU6" s="8" t="s">
        <v>98</v>
      </c>
      <c r="BV6" s="8">
        <v>54</v>
      </c>
      <c r="BW6" s="8">
        <v>9185754</v>
      </c>
      <c r="BX6" s="9">
        <v>108</v>
      </c>
      <c r="BY6" s="13">
        <v>710542.99600000004</v>
      </c>
      <c r="BZ6" s="8">
        <v>12927.794731228299</v>
      </c>
      <c r="CA6" s="8">
        <v>31.921936508876399</v>
      </c>
      <c r="CD6" s="8">
        <v>2033</v>
      </c>
      <c r="CE6" s="8">
        <v>10</v>
      </c>
      <c r="CF6" s="17">
        <f t="shared" si="0"/>
        <v>108</v>
      </c>
      <c r="CG6" s="18"/>
      <c r="CH6" s="18" t="str">
        <f t="shared" si="2"/>
        <v/>
      </c>
      <c r="CI6" s="8">
        <f t="shared" si="3"/>
        <v>2031</v>
      </c>
      <c r="CJ6" s="8">
        <f t="shared" si="4"/>
        <v>108</v>
      </c>
      <c r="CK6" s="6" t="str">
        <f t="shared" si="5"/>
        <v/>
      </c>
      <c r="CL6" s="26"/>
      <c r="CM6" s="8" t="str">
        <f t="shared" si="6"/>
        <v/>
      </c>
      <c r="CN6" s="38">
        <f t="shared" si="7"/>
        <v>1074733.2179999966</v>
      </c>
      <c r="CO6" s="8" t="str">
        <f t="shared" si="8"/>
        <v/>
      </c>
      <c r="CP6" s="8">
        <f t="shared" si="1"/>
        <v>117</v>
      </c>
      <c r="CQ6" s="8">
        <f t="shared" si="9"/>
        <v>1512.5519835537111</v>
      </c>
      <c r="CR6" s="8">
        <f t="shared" si="10"/>
        <v>2027</v>
      </c>
    </row>
    <row r="7" spans="1:96" s="8" customFormat="1">
      <c r="A7" s="8">
        <v>5580</v>
      </c>
      <c r="B7" s="8" t="s">
        <v>82</v>
      </c>
      <c r="C7" s="8">
        <v>54</v>
      </c>
      <c r="D7" s="8" t="s">
        <v>83</v>
      </c>
      <c r="E7" s="8" t="s">
        <v>84</v>
      </c>
      <c r="F7" s="8" t="s">
        <v>85</v>
      </c>
      <c r="G7" s="8" t="s">
        <v>103</v>
      </c>
      <c r="H7" s="8" t="s">
        <v>87</v>
      </c>
      <c r="I7" s="8" t="s">
        <v>88</v>
      </c>
      <c r="K7" s="8" t="s">
        <v>89</v>
      </c>
      <c r="L7" s="8" t="s">
        <v>90</v>
      </c>
      <c r="M7" s="8" t="s">
        <v>90</v>
      </c>
      <c r="N7" s="8">
        <v>1123180715</v>
      </c>
      <c r="O7" s="8">
        <v>88122105</v>
      </c>
      <c r="P7" s="8">
        <v>108</v>
      </c>
      <c r="Q7" s="8">
        <v>0.9</v>
      </c>
      <c r="R7" s="8">
        <v>73</v>
      </c>
      <c r="S7" s="8">
        <v>88</v>
      </c>
      <c r="T7" s="8">
        <v>54</v>
      </c>
      <c r="U7" s="8" t="s">
        <v>91</v>
      </c>
      <c r="V7" s="8" t="s">
        <v>92</v>
      </c>
      <c r="W7" s="8" t="s">
        <v>92</v>
      </c>
      <c r="X7" s="8" t="s">
        <v>93</v>
      </c>
      <c r="Y7" s="8" t="s">
        <v>90</v>
      </c>
      <c r="Z7" s="8">
        <v>11</v>
      </c>
      <c r="AA7" s="8">
        <v>2001</v>
      </c>
      <c r="AB7" s="8" t="s">
        <v>92</v>
      </c>
      <c r="AC7" s="8" t="s">
        <v>92</v>
      </c>
      <c r="AD7" s="8" t="s">
        <v>91</v>
      </c>
      <c r="AE7" s="8" t="s">
        <v>94</v>
      </c>
      <c r="AF7" s="8">
        <v>1</v>
      </c>
      <c r="AG7" s="8" t="s">
        <v>90</v>
      </c>
      <c r="AH7" s="8" t="s">
        <v>95</v>
      </c>
      <c r="AI7" s="8" t="s">
        <v>96</v>
      </c>
      <c r="AR7" s="8" t="s">
        <v>91</v>
      </c>
      <c r="AS7" s="8" t="s">
        <v>91</v>
      </c>
      <c r="AT7" s="8" t="s">
        <v>92</v>
      </c>
      <c r="AU7" s="8" t="s">
        <v>97</v>
      </c>
      <c r="BC7" s="8" t="s">
        <v>92</v>
      </c>
      <c r="BD7" s="8" t="s">
        <v>92</v>
      </c>
      <c r="BE7" s="8" t="s">
        <v>92</v>
      </c>
      <c r="BG7" s="8" t="s">
        <v>92</v>
      </c>
      <c r="BH7" s="8" t="s">
        <v>92</v>
      </c>
      <c r="BI7" s="8" t="s">
        <v>92</v>
      </c>
      <c r="BJ7" s="8" t="s">
        <v>92</v>
      </c>
      <c r="BM7" s="8" t="s">
        <v>92</v>
      </c>
      <c r="BN7" s="8" t="s">
        <v>92</v>
      </c>
      <c r="BO7" s="8" t="s">
        <v>92</v>
      </c>
      <c r="BQ7" s="8" t="s">
        <v>92</v>
      </c>
      <c r="BR7" s="8" t="s">
        <v>92</v>
      </c>
      <c r="BS7" s="8" t="s">
        <v>98</v>
      </c>
      <c r="BT7" s="8" t="s">
        <v>98</v>
      </c>
      <c r="BU7" s="8" t="s">
        <v>98</v>
      </c>
      <c r="BV7" s="8">
        <v>54</v>
      </c>
      <c r="BW7" s="8">
        <v>9185754</v>
      </c>
      <c r="BX7" s="9">
        <v>108</v>
      </c>
      <c r="BY7" s="13">
        <v>710542.99600000004</v>
      </c>
      <c r="BZ7" s="8">
        <v>12927.794731228299</v>
      </c>
      <c r="CA7" s="8">
        <v>31.921936508876399</v>
      </c>
      <c r="CD7" s="8">
        <v>2033</v>
      </c>
      <c r="CE7" s="8">
        <v>10</v>
      </c>
      <c r="CF7" s="17">
        <f t="shared" si="0"/>
        <v>108</v>
      </c>
      <c r="CG7" s="18"/>
      <c r="CH7" s="18" t="str">
        <f t="shared" si="2"/>
        <v/>
      </c>
      <c r="CI7" s="8">
        <f t="shared" si="3"/>
        <v>2031</v>
      </c>
      <c r="CJ7" s="8">
        <f t="shared" si="4"/>
        <v>108</v>
      </c>
      <c r="CK7" s="6" t="str">
        <f t="shared" si="5"/>
        <v/>
      </c>
      <c r="CL7" s="26"/>
      <c r="CM7" s="8" t="str">
        <f t="shared" si="6"/>
        <v/>
      </c>
      <c r="CN7" s="38">
        <f t="shared" si="7"/>
        <v>1074733.2179999966</v>
      </c>
      <c r="CO7" s="8" t="str">
        <f t="shared" si="8"/>
        <v/>
      </c>
      <c r="CP7" s="8">
        <f t="shared" si="1"/>
        <v>117</v>
      </c>
      <c r="CQ7" s="8">
        <f t="shared" si="9"/>
        <v>1512.5519835537111</v>
      </c>
      <c r="CR7" s="8">
        <f t="shared" si="10"/>
        <v>2027</v>
      </c>
    </row>
    <row r="8" spans="1:96" s="8" customFormat="1">
      <c r="A8" s="8">
        <v>5580</v>
      </c>
      <c r="B8" s="8" t="s">
        <v>82</v>
      </c>
      <c r="C8" s="8">
        <v>54</v>
      </c>
      <c r="D8" s="8" t="s">
        <v>83</v>
      </c>
      <c r="E8" s="8" t="s">
        <v>84</v>
      </c>
      <c r="F8" s="8" t="s">
        <v>85</v>
      </c>
      <c r="G8" s="8" t="s">
        <v>104</v>
      </c>
      <c r="H8" s="8" t="s">
        <v>87</v>
      </c>
      <c r="I8" s="8" t="s">
        <v>88</v>
      </c>
      <c r="K8" s="8" t="s">
        <v>89</v>
      </c>
      <c r="L8" s="8" t="s">
        <v>90</v>
      </c>
      <c r="M8" s="8" t="s">
        <v>90</v>
      </c>
      <c r="N8" s="8">
        <v>1123180716</v>
      </c>
      <c r="O8" s="8">
        <v>88122106</v>
      </c>
      <c r="P8" s="8">
        <v>98</v>
      </c>
      <c r="Q8" s="8">
        <v>0.9</v>
      </c>
      <c r="R8" s="8">
        <v>73</v>
      </c>
      <c r="S8" s="8">
        <v>88</v>
      </c>
      <c r="T8" s="8">
        <v>54</v>
      </c>
      <c r="U8" s="8" t="s">
        <v>91</v>
      </c>
      <c r="V8" s="8" t="s">
        <v>92</v>
      </c>
      <c r="W8" s="8" t="s">
        <v>92</v>
      </c>
      <c r="X8" s="8" t="s">
        <v>93</v>
      </c>
      <c r="Y8" s="8" t="s">
        <v>90</v>
      </c>
      <c r="Z8" s="8">
        <v>1</v>
      </c>
      <c r="AA8" s="8">
        <v>2005</v>
      </c>
      <c r="AB8" s="8" t="s">
        <v>92</v>
      </c>
      <c r="AC8" s="8" t="s">
        <v>92</v>
      </c>
      <c r="AD8" s="8" t="s">
        <v>91</v>
      </c>
      <c r="AE8" s="8" t="s">
        <v>94</v>
      </c>
      <c r="AF8" s="8">
        <v>1</v>
      </c>
      <c r="AG8" s="8" t="s">
        <v>90</v>
      </c>
      <c r="AH8" s="8" t="s">
        <v>95</v>
      </c>
      <c r="AI8" s="8" t="s">
        <v>96</v>
      </c>
      <c r="AR8" s="8" t="s">
        <v>91</v>
      </c>
      <c r="AS8" s="8" t="s">
        <v>91</v>
      </c>
      <c r="AT8" s="8" t="s">
        <v>92</v>
      </c>
      <c r="AU8" s="8" t="s">
        <v>97</v>
      </c>
      <c r="BC8" s="8" t="s">
        <v>92</v>
      </c>
      <c r="BD8" s="8" t="s">
        <v>92</v>
      </c>
      <c r="BE8" s="8" t="s">
        <v>92</v>
      </c>
      <c r="BG8" s="8" t="s">
        <v>92</v>
      </c>
      <c r="BH8" s="8" t="s">
        <v>92</v>
      </c>
      <c r="BI8" s="8" t="s">
        <v>92</v>
      </c>
      <c r="BJ8" s="8" t="s">
        <v>92</v>
      </c>
      <c r="BM8" s="8" t="s">
        <v>92</v>
      </c>
      <c r="BN8" s="8" t="s">
        <v>92</v>
      </c>
      <c r="BO8" s="8" t="s">
        <v>92</v>
      </c>
      <c r="BQ8" s="8" t="s">
        <v>92</v>
      </c>
      <c r="BR8" s="8" t="s">
        <v>92</v>
      </c>
      <c r="BS8" s="8" t="s">
        <v>98</v>
      </c>
      <c r="BT8" s="8" t="s">
        <v>98</v>
      </c>
      <c r="BU8" s="8" t="s">
        <v>98</v>
      </c>
      <c r="BV8" s="8">
        <v>54</v>
      </c>
      <c r="BW8" s="8">
        <v>9185754</v>
      </c>
      <c r="BX8" s="9">
        <v>98</v>
      </c>
      <c r="BY8" s="13">
        <v>710542.99600000004</v>
      </c>
      <c r="BZ8" s="8">
        <v>12927.794731228299</v>
      </c>
      <c r="CA8" s="8">
        <v>35.1956865091814</v>
      </c>
      <c r="CD8" s="8">
        <v>2040</v>
      </c>
      <c r="CE8" s="8">
        <v>3</v>
      </c>
      <c r="CF8" s="17" t="str">
        <f t="shared" si="0"/>
        <v/>
      </c>
      <c r="CG8" s="18"/>
      <c r="CH8" s="18" t="str">
        <f t="shared" si="2"/>
        <v/>
      </c>
      <c r="CI8" s="8">
        <f t="shared" si="3"/>
        <v>2035</v>
      </c>
      <c r="CJ8" s="8">
        <f t="shared" si="4"/>
        <v>98</v>
      </c>
      <c r="CK8" s="6" t="str">
        <f t="shared" si="5"/>
        <v/>
      </c>
      <c r="CL8" s="26"/>
      <c r="CM8" s="8" t="str">
        <f t="shared" si="6"/>
        <v/>
      </c>
      <c r="CN8" s="38">
        <f t="shared" si="7"/>
        <v>1074733.2179999966</v>
      </c>
      <c r="CO8" s="8" t="str">
        <f t="shared" si="8"/>
        <v/>
      </c>
      <c r="CP8" s="8">
        <f t="shared" si="1"/>
        <v>117</v>
      </c>
      <c r="CQ8" s="8">
        <f t="shared" si="9"/>
        <v>1512.5519835537111</v>
      </c>
      <c r="CR8" s="8">
        <f t="shared" si="10"/>
        <v>2027</v>
      </c>
    </row>
    <row r="9" spans="1:96" s="8" customFormat="1">
      <c r="A9" s="8">
        <v>5580</v>
      </c>
      <c r="B9" s="8" t="s">
        <v>82</v>
      </c>
      <c r="C9" s="8">
        <v>54</v>
      </c>
      <c r="D9" s="8" t="s">
        <v>83</v>
      </c>
      <c r="E9" s="8" t="s">
        <v>84</v>
      </c>
      <c r="F9" s="8" t="s">
        <v>85</v>
      </c>
      <c r="G9" s="8" t="s">
        <v>105</v>
      </c>
      <c r="H9" s="8" t="s">
        <v>87</v>
      </c>
      <c r="I9" s="8" t="s">
        <v>88</v>
      </c>
      <c r="K9" s="8" t="s">
        <v>89</v>
      </c>
      <c r="L9" s="8" t="s">
        <v>90</v>
      </c>
      <c r="M9" s="8" t="s">
        <v>90</v>
      </c>
      <c r="N9" s="8">
        <v>1123180717</v>
      </c>
      <c r="O9" s="8">
        <v>88122107</v>
      </c>
      <c r="P9" s="8">
        <v>98</v>
      </c>
      <c r="Q9" s="8">
        <v>0.9</v>
      </c>
      <c r="R9" s="8">
        <v>73</v>
      </c>
      <c r="S9" s="8">
        <v>88</v>
      </c>
      <c r="T9" s="8">
        <v>54</v>
      </c>
      <c r="U9" s="8" t="s">
        <v>91</v>
      </c>
      <c r="V9" s="8" t="s">
        <v>92</v>
      </c>
      <c r="W9" s="8" t="s">
        <v>92</v>
      </c>
      <c r="X9" s="8" t="s">
        <v>93</v>
      </c>
      <c r="Y9" s="8" t="s">
        <v>90</v>
      </c>
      <c r="Z9" s="8">
        <v>1</v>
      </c>
      <c r="AA9" s="8">
        <v>2005</v>
      </c>
      <c r="AB9" s="8" t="s">
        <v>92</v>
      </c>
      <c r="AC9" s="8" t="s">
        <v>92</v>
      </c>
      <c r="AD9" s="8" t="s">
        <v>91</v>
      </c>
      <c r="AE9" s="8" t="s">
        <v>94</v>
      </c>
      <c r="AF9" s="8">
        <v>1</v>
      </c>
      <c r="AG9" s="8" t="s">
        <v>90</v>
      </c>
      <c r="AH9" s="8" t="s">
        <v>95</v>
      </c>
      <c r="AI9" s="8" t="s">
        <v>96</v>
      </c>
      <c r="AR9" s="8" t="s">
        <v>91</v>
      </c>
      <c r="AS9" s="8" t="s">
        <v>91</v>
      </c>
      <c r="AT9" s="8" t="s">
        <v>92</v>
      </c>
      <c r="AU9" s="8" t="s">
        <v>97</v>
      </c>
      <c r="BC9" s="8" t="s">
        <v>92</v>
      </c>
      <c r="BD9" s="8" t="s">
        <v>92</v>
      </c>
      <c r="BE9" s="8" t="s">
        <v>92</v>
      </c>
      <c r="BG9" s="8" t="s">
        <v>92</v>
      </c>
      <c r="BH9" s="8" t="s">
        <v>92</v>
      </c>
      <c r="BI9" s="8" t="s">
        <v>92</v>
      </c>
      <c r="BJ9" s="8" t="s">
        <v>92</v>
      </c>
      <c r="BM9" s="8" t="s">
        <v>92</v>
      </c>
      <c r="BN9" s="8" t="s">
        <v>92</v>
      </c>
      <c r="BO9" s="8" t="s">
        <v>92</v>
      </c>
      <c r="BQ9" s="8" t="s">
        <v>92</v>
      </c>
      <c r="BR9" s="8" t="s">
        <v>92</v>
      </c>
      <c r="BS9" s="8" t="s">
        <v>98</v>
      </c>
      <c r="BT9" s="8" t="s">
        <v>98</v>
      </c>
      <c r="BU9" s="8" t="s">
        <v>98</v>
      </c>
      <c r="BV9" s="8">
        <v>54</v>
      </c>
      <c r="BW9" s="8">
        <v>9185754</v>
      </c>
      <c r="BX9" s="9">
        <v>98</v>
      </c>
      <c r="BY9" s="13">
        <v>710542.99600000004</v>
      </c>
      <c r="BZ9" s="8">
        <v>12927.794731228299</v>
      </c>
      <c r="CA9" s="8">
        <v>35.1956865091814</v>
      </c>
      <c r="CD9" s="8">
        <v>2040</v>
      </c>
      <c r="CE9" s="8">
        <v>3</v>
      </c>
      <c r="CF9" s="17" t="str">
        <f t="shared" si="0"/>
        <v/>
      </c>
      <c r="CG9" s="18"/>
      <c r="CH9" s="18" t="str">
        <f t="shared" si="2"/>
        <v/>
      </c>
      <c r="CI9" s="8">
        <f t="shared" si="3"/>
        <v>2035</v>
      </c>
      <c r="CJ9" s="8">
        <f t="shared" si="4"/>
        <v>98</v>
      </c>
      <c r="CK9" s="6" t="str">
        <f t="shared" si="5"/>
        <v/>
      </c>
      <c r="CL9" s="26"/>
      <c r="CM9" s="8" t="str">
        <f t="shared" si="6"/>
        <v/>
      </c>
      <c r="CN9" s="38">
        <f t="shared" si="7"/>
        <v>1074733.2179999966</v>
      </c>
      <c r="CO9" s="8" t="str">
        <f t="shared" si="8"/>
        <v/>
      </c>
      <c r="CP9" s="8">
        <f t="shared" si="1"/>
        <v>117</v>
      </c>
      <c r="CQ9" s="8">
        <f t="shared" si="9"/>
        <v>1512.5519835537111</v>
      </c>
      <c r="CR9" s="8">
        <f t="shared" si="10"/>
        <v>2027</v>
      </c>
    </row>
    <row r="10" spans="1:96" s="8" customFormat="1">
      <c r="A10" s="8">
        <v>5580</v>
      </c>
      <c r="B10" s="8" t="s">
        <v>82</v>
      </c>
      <c r="C10" s="8">
        <v>54</v>
      </c>
      <c r="D10" s="8" t="s">
        <v>83</v>
      </c>
      <c r="E10" s="8" t="s">
        <v>84</v>
      </c>
      <c r="F10" s="8" t="s">
        <v>85</v>
      </c>
      <c r="G10" s="8" t="s">
        <v>106</v>
      </c>
      <c r="H10" s="8" t="s">
        <v>87</v>
      </c>
      <c r="I10" s="8" t="s">
        <v>88</v>
      </c>
      <c r="K10" s="8" t="s">
        <v>89</v>
      </c>
      <c r="L10" s="8" t="s">
        <v>90</v>
      </c>
      <c r="M10" s="8" t="s">
        <v>90</v>
      </c>
      <c r="N10" s="8">
        <v>1123180718</v>
      </c>
      <c r="O10" s="8">
        <v>88122109</v>
      </c>
      <c r="P10" s="8">
        <v>98</v>
      </c>
      <c r="Q10" s="8">
        <v>0.85</v>
      </c>
      <c r="R10" s="8">
        <v>75</v>
      </c>
      <c r="S10" s="8">
        <v>103</v>
      </c>
      <c r="T10" s="8">
        <v>33</v>
      </c>
      <c r="U10" s="8" t="s">
        <v>91</v>
      </c>
      <c r="V10" s="8" t="s">
        <v>92</v>
      </c>
      <c r="W10" s="8" t="s">
        <v>92</v>
      </c>
      <c r="X10" s="8" t="s">
        <v>93</v>
      </c>
      <c r="Y10" s="8" t="s">
        <v>90</v>
      </c>
      <c r="Z10" s="8">
        <v>5</v>
      </c>
      <c r="AA10" s="8">
        <v>2010</v>
      </c>
      <c r="AB10" s="8" t="s">
        <v>92</v>
      </c>
      <c r="AC10" s="8" t="s">
        <v>92</v>
      </c>
      <c r="AD10" s="8" t="s">
        <v>91</v>
      </c>
      <c r="AE10" s="8" t="s">
        <v>94</v>
      </c>
      <c r="AF10" s="8">
        <v>1</v>
      </c>
      <c r="AG10" s="8" t="s">
        <v>90</v>
      </c>
      <c r="AH10" s="8" t="s">
        <v>95</v>
      </c>
      <c r="AR10" s="8" t="s">
        <v>91</v>
      </c>
      <c r="AS10" s="8" t="s">
        <v>91</v>
      </c>
      <c r="AT10" s="8" t="s">
        <v>92</v>
      </c>
      <c r="AU10" s="8" t="s">
        <v>97</v>
      </c>
      <c r="BC10" s="8" t="s">
        <v>92</v>
      </c>
      <c r="BD10" s="8" t="s">
        <v>92</v>
      </c>
      <c r="BE10" s="8" t="s">
        <v>92</v>
      </c>
      <c r="BG10" s="8" t="s">
        <v>92</v>
      </c>
      <c r="BH10" s="8" t="s">
        <v>92</v>
      </c>
      <c r="BI10" s="8" t="s">
        <v>92</v>
      </c>
      <c r="BJ10" s="8" t="s">
        <v>92</v>
      </c>
      <c r="BM10" s="8" t="s">
        <v>92</v>
      </c>
      <c r="BN10" s="8" t="s">
        <v>92</v>
      </c>
      <c r="BO10" s="8" t="s">
        <v>92</v>
      </c>
      <c r="BQ10" s="8" t="s">
        <v>92</v>
      </c>
      <c r="BR10" s="8" t="s">
        <v>92</v>
      </c>
      <c r="BS10" s="8" t="s">
        <v>91</v>
      </c>
      <c r="BT10" s="8" t="s">
        <v>91</v>
      </c>
      <c r="BU10" s="8" t="s">
        <v>91</v>
      </c>
      <c r="BV10" s="8">
        <v>54</v>
      </c>
      <c r="BW10" s="8">
        <v>9185754</v>
      </c>
      <c r="BX10" s="9">
        <v>98</v>
      </c>
      <c r="BY10" s="13">
        <v>710542.99600000004</v>
      </c>
      <c r="BZ10" s="8">
        <v>12927.794731228299</v>
      </c>
      <c r="CA10" s="8">
        <v>35.1956865091814</v>
      </c>
      <c r="CD10" s="8">
        <v>2045</v>
      </c>
      <c r="CE10" s="8">
        <v>7</v>
      </c>
      <c r="CF10" s="17" t="str">
        <f t="shared" si="0"/>
        <v/>
      </c>
      <c r="CG10" s="18"/>
      <c r="CH10" s="18" t="str">
        <f t="shared" si="2"/>
        <v/>
      </c>
      <c r="CI10" s="8">
        <f t="shared" si="3"/>
        <v>2040</v>
      </c>
      <c r="CJ10" s="8" t="str">
        <f t="shared" si="4"/>
        <v/>
      </c>
      <c r="CK10" s="6" t="str">
        <f t="shared" si="5"/>
        <v/>
      </c>
      <c r="CL10" s="26"/>
      <c r="CM10" s="8" t="str">
        <f t="shared" si="6"/>
        <v/>
      </c>
      <c r="CN10" s="38">
        <f t="shared" si="7"/>
        <v>1074733.2179999966</v>
      </c>
      <c r="CO10" s="8" t="str">
        <f t="shared" si="8"/>
        <v/>
      </c>
      <c r="CP10" s="8">
        <f t="shared" si="1"/>
        <v>117</v>
      </c>
      <c r="CQ10" s="8">
        <f t="shared" si="9"/>
        <v>1512.5519835537111</v>
      </c>
      <c r="CR10" s="8">
        <f t="shared" si="10"/>
        <v>2027</v>
      </c>
    </row>
    <row r="11" spans="1:96" s="8" customFormat="1">
      <c r="A11" s="8">
        <v>9332</v>
      </c>
      <c r="B11" s="8" t="s">
        <v>107</v>
      </c>
      <c r="C11" s="8">
        <v>594</v>
      </c>
      <c r="D11" s="8" t="s">
        <v>108</v>
      </c>
      <c r="E11" s="8" t="s">
        <v>109</v>
      </c>
      <c r="F11" s="8" t="s">
        <v>110</v>
      </c>
      <c r="G11" s="8">
        <v>10</v>
      </c>
      <c r="H11" s="8" t="s">
        <v>111</v>
      </c>
      <c r="I11" s="8" t="s">
        <v>88</v>
      </c>
      <c r="K11" s="8" t="s">
        <v>112</v>
      </c>
      <c r="L11" s="8" t="s">
        <v>90</v>
      </c>
      <c r="M11" s="8" t="s">
        <v>90</v>
      </c>
      <c r="P11" s="8">
        <v>18.600000000000001</v>
      </c>
      <c r="Q11" s="8">
        <v>0.85</v>
      </c>
      <c r="R11" s="8">
        <v>16.100000000000001</v>
      </c>
      <c r="S11" s="8">
        <v>16.100000000000001</v>
      </c>
      <c r="T11" s="8">
        <v>14</v>
      </c>
      <c r="U11" s="8" t="s">
        <v>91</v>
      </c>
      <c r="V11" s="8" t="s">
        <v>92</v>
      </c>
      <c r="W11" s="8" t="s">
        <v>92</v>
      </c>
      <c r="X11" s="8" t="s">
        <v>93</v>
      </c>
      <c r="Y11" s="8" t="s">
        <v>90</v>
      </c>
      <c r="Z11" s="8">
        <v>6</v>
      </c>
      <c r="AA11" s="8">
        <v>1967</v>
      </c>
      <c r="AB11" s="8" t="s">
        <v>92</v>
      </c>
      <c r="AC11" s="8" t="s">
        <v>92</v>
      </c>
      <c r="AD11" s="8" t="s">
        <v>91</v>
      </c>
      <c r="AE11" s="8" t="s">
        <v>113</v>
      </c>
      <c r="AF11" s="8">
        <v>2</v>
      </c>
      <c r="AG11" s="8" t="s">
        <v>90</v>
      </c>
      <c r="AH11" s="8" t="s">
        <v>96</v>
      </c>
      <c r="AR11" s="8" t="s">
        <v>91</v>
      </c>
      <c r="AS11" s="8" t="s">
        <v>91</v>
      </c>
      <c r="AT11" s="8" t="s">
        <v>92</v>
      </c>
      <c r="AU11" s="8" t="s">
        <v>97</v>
      </c>
      <c r="BC11" s="8" t="s">
        <v>92</v>
      </c>
      <c r="BD11" s="8" t="s">
        <v>92</v>
      </c>
      <c r="BE11" s="8" t="s">
        <v>92</v>
      </c>
      <c r="BG11" s="8" t="s">
        <v>92</v>
      </c>
      <c r="BH11" s="8" t="s">
        <v>92</v>
      </c>
      <c r="BI11" s="8" t="s">
        <v>92</v>
      </c>
      <c r="BJ11" s="8" t="s">
        <v>92</v>
      </c>
      <c r="BM11" s="8" t="s">
        <v>92</v>
      </c>
      <c r="BN11" s="8" t="s">
        <v>92</v>
      </c>
      <c r="BO11" s="8" t="s">
        <v>92</v>
      </c>
      <c r="BP11" s="8" t="s">
        <v>91</v>
      </c>
      <c r="BQ11" s="8" t="s">
        <v>92</v>
      </c>
      <c r="BR11" s="8" t="s">
        <v>92</v>
      </c>
      <c r="BS11" s="8" t="s">
        <v>91</v>
      </c>
      <c r="BT11" s="8" t="s">
        <v>91</v>
      </c>
      <c r="BU11" s="8" t="s">
        <v>91</v>
      </c>
      <c r="BV11" s="8">
        <v>594</v>
      </c>
      <c r="BW11" s="8">
        <v>16360</v>
      </c>
      <c r="BX11" s="9">
        <v>18.600000000000001</v>
      </c>
      <c r="BY11" s="13">
        <v>804</v>
      </c>
      <c r="BZ11" s="8">
        <v>20348.258706467601</v>
      </c>
      <c r="CA11" s="8">
        <v>46.3471969700636</v>
      </c>
      <c r="CD11" s="8">
        <v>2013</v>
      </c>
      <c r="CE11" s="8">
        <v>10</v>
      </c>
      <c r="CF11" s="17">
        <f t="shared" si="0"/>
        <v>18.600000000000001</v>
      </c>
      <c r="CG11" s="19">
        <f>BY11</f>
        <v>804</v>
      </c>
      <c r="CH11" s="18">
        <f t="shared" si="2"/>
        <v>2674.0419999999917</v>
      </c>
      <c r="CI11" s="8">
        <f t="shared" si="3"/>
        <v>1997</v>
      </c>
      <c r="CJ11" s="8">
        <f t="shared" si="4"/>
        <v>18.600000000000001</v>
      </c>
      <c r="CK11" s="6">
        <f t="shared" si="5"/>
        <v>18.600000000000001</v>
      </c>
      <c r="CL11" s="26">
        <f>IF(AND(CK11&lt;&gt;"", CO11 ="Y"),BY11,"")</f>
        <v>804</v>
      </c>
      <c r="CM11" s="8">
        <f t="shared" si="6"/>
        <v>2674.0419999999917</v>
      </c>
      <c r="CN11" s="38">
        <f t="shared" si="7"/>
        <v>2674.0419999999917</v>
      </c>
      <c r="CO11" s="8" t="str">
        <f t="shared" si="8"/>
        <v>Y</v>
      </c>
      <c r="CP11" s="8">
        <f t="shared" si="1"/>
        <v>163.44999999999999</v>
      </c>
      <c r="CQ11" s="8">
        <f t="shared" si="9"/>
        <v>3325.922885572129</v>
      </c>
      <c r="CR11" s="8">
        <f t="shared" si="10"/>
        <v>2024</v>
      </c>
    </row>
    <row r="12" spans="1:96" s="8" customFormat="1">
      <c r="A12" s="8">
        <v>12384</v>
      </c>
      <c r="B12" s="8" t="s">
        <v>114</v>
      </c>
      <c r="C12" s="8">
        <v>883</v>
      </c>
      <c r="D12" s="8" t="s">
        <v>115</v>
      </c>
      <c r="E12" s="8" t="s">
        <v>116</v>
      </c>
      <c r="F12" s="8" t="s">
        <v>117</v>
      </c>
      <c r="G12" s="8">
        <v>311</v>
      </c>
      <c r="H12" s="8" t="s">
        <v>111</v>
      </c>
      <c r="I12" s="8" t="s">
        <v>88</v>
      </c>
      <c r="K12" s="8" t="s">
        <v>89</v>
      </c>
      <c r="L12" s="8" t="s">
        <v>90</v>
      </c>
      <c r="M12" s="8" t="s">
        <v>90</v>
      </c>
      <c r="P12" s="8">
        <v>28</v>
      </c>
      <c r="Q12" s="8">
        <v>0.85</v>
      </c>
      <c r="R12" s="8">
        <v>24.6</v>
      </c>
      <c r="S12" s="8">
        <v>33.9</v>
      </c>
      <c r="T12" s="8">
        <v>10</v>
      </c>
      <c r="U12" s="8" t="s">
        <v>91</v>
      </c>
      <c r="V12" s="8" t="s">
        <v>92</v>
      </c>
      <c r="W12" s="8" t="s">
        <v>92</v>
      </c>
      <c r="X12" s="8" t="s">
        <v>118</v>
      </c>
      <c r="Y12" s="8" t="s">
        <v>98</v>
      </c>
      <c r="Z12" s="8">
        <v>6</v>
      </c>
      <c r="AA12" s="8">
        <v>1968</v>
      </c>
      <c r="AB12" s="8" t="s">
        <v>92</v>
      </c>
      <c r="AC12" s="8" t="s">
        <v>92</v>
      </c>
      <c r="AD12" s="8" t="s">
        <v>91</v>
      </c>
      <c r="AE12" s="8" t="s">
        <v>113</v>
      </c>
      <c r="AF12" s="8">
        <v>2</v>
      </c>
      <c r="AG12" s="8" t="s">
        <v>90</v>
      </c>
      <c r="AH12" s="8" t="s">
        <v>96</v>
      </c>
      <c r="AR12" s="8" t="s">
        <v>91</v>
      </c>
      <c r="AT12" s="8" t="s">
        <v>92</v>
      </c>
      <c r="AU12" s="8" t="s">
        <v>119</v>
      </c>
      <c r="BC12" s="8" t="s">
        <v>92</v>
      </c>
      <c r="BD12" s="8" t="s">
        <v>92</v>
      </c>
      <c r="BE12" s="8" t="s">
        <v>92</v>
      </c>
      <c r="BG12" s="8" t="s">
        <v>92</v>
      </c>
      <c r="BH12" s="8" t="s">
        <v>92</v>
      </c>
      <c r="BI12" s="8" t="s">
        <v>92</v>
      </c>
      <c r="BJ12" s="8" t="s">
        <v>92</v>
      </c>
      <c r="BM12" s="8" t="s">
        <v>92</v>
      </c>
      <c r="BN12" s="8" t="s">
        <v>92</v>
      </c>
      <c r="BO12" s="8" t="s">
        <v>92</v>
      </c>
      <c r="BQ12" s="8" t="s">
        <v>92</v>
      </c>
      <c r="BR12" s="8" t="s">
        <v>92</v>
      </c>
      <c r="BS12" s="8" t="s">
        <v>91</v>
      </c>
      <c r="BV12" s="8">
        <v>883</v>
      </c>
      <c r="BW12" s="8">
        <v>27317</v>
      </c>
      <c r="BX12" s="9">
        <v>28</v>
      </c>
      <c r="BY12" s="13">
        <v>-629</v>
      </c>
      <c r="BZ12" s="8">
        <v>-43429.2527821939</v>
      </c>
      <c r="CA12" s="8">
        <v>34.064870039500804</v>
      </c>
      <c r="CD12" s="8">
        <v>2002</v>
      </c>
      <c r="CE12" s="8">
        <v>7</v>
      </c>
      <c r="CF12" s="17">
        <f t="shared" si="0"/>
        <v>28</v>
      </c>
      <c r="CG12" s="19"/>
      <c r="CH12" s="18" t="str">
        <f t="shared" si="2"/>
        <v/>
      </c>
      <c r="CI12" s="8">
        <f t="shared" si="3"/>
        <v>1998</v>
      </c>
      <c r="CJ12" s="8">
        <f t="shared" si="4"/>
        <v>28</v>
      </c>
      <c r="CK12" s="6">
        <f t="shared" si="5"/>
        <v>28</v>
      </c>
      <c r="CL12" s="26">
        <f>0</f>
        <v>0</v>
      </c>
      <c r="CM12" s="8">
        <f t="shared" si="6"/>
        <v>0</v>
      </c>
      <c r="CN12" s="38">
        <f t="shared" si="7"/>
        <v>4464.9636499999933</v>
      </c>
      <c r="CO12" s="8" t="str">
        <f t="shared" si="8"/>
        <v>Y</v>
      </c>
      <c r="CP12" s="8">
        <f t="shared" si="1"/>
        <v>163.44999999999999</v>
      </c>
      <c r="CQ12" s="8">
        <f t="shared" si="9"/>
        <v>-7098.5113672495918</v>
      </c>
      <c r="CR12" s="8" t="str">
        <f t="shared" si="10"/>
        <v/>
      </c>
    </row>
    <row r="13" spans="1:96" s="8" customFormat="1">
      <c r="A13" s="8">
        <v>12384</v>
      </c>
      <c r="B13" s="8" t="s">
        <v>114</v>
      </c>
      <c r="C13" s="8">
        <v>883</v>
      </c>
      <c r="D13" s="8" t="s">
        <v>115</v>
      </c>
      <c r="E13" s="8" t="s">
        <v>116</v>
      </c>
      <c r="F13" s="8" t="s">
        <v>117</v>
      </c>
      <c r="G13" s="8">
        <v>312</v>
      </c>
      <c r="H13" s="8" t="s">
        <v>111</v>
      </c>
      <c r="I13" s="8" t="s">
        <v>88</v>
      </c>
      <c r="K13" s="8" t="s">
        <v>89</v>
      </c>
      <c r="L13" s="8" t="s">
        <v>90</v>
      </c>
      <c r="M13" s="8" t="s">
        <v>90</v>
      </c>
      <c r="P13" s="8">
        <v>28</v>
      </c>
      <c r="Q13" s="8">
        <v>0.85</v>
      </c>
      <c r="R13" s="8">
        <v>28.5</v>
      </c>
      <c r="S13" s="8">
        <v>37.4</v>
      </c>
      <c r="T13" s="8">
        <v>10</v>
      </c>
      <c r="U13" s="8" t="s">
        <v>91</v>
      </c>
      <c r="V13" s="8" t="s">
        <v>92</v>
      </c>
      <c r="W13" s="8" t="s">
        <v>92</v>
      </c>
      <c r="X13" s="8" t="s">
        <v>118</v>
      </c>
      <c r="Y13" s="8" t="s">
        <v>98</v>
      </c>
      <c r="Z13" s="8">
        <v>6</v>
      </c>
      <c r="AA13" s="8">
        <v>1968</v>
      </c>
      <c r="AB13" s="8" t="s">
        <v>92</v>
      </c>
      <c r="AC13" s="8" t="s">
        <v>92</v>
      </c>
      <c r="AD13" s="8" t="s">
        <v>91</v>
      </c>
      <c r="AE13" s="8" t="s">
        <v>113</v>
      </c>
      <c r="AF13" s="8">
        <v>2</v>
      </c>
      <c r="AG13" s="8" t="s">
        <v>90</v>
      </c>
      <c r="AH13" s="8" t="s">
        <v>96</v>
      </c>
      <c r="AR13" s="8" t="s">
        <v>91</v>
      </c>
      <c r="AT13" s="8" t="s">
        <v>92</v>
      </c>
      <c r="AU13" s="8" t="s">
        <v>119</v>
      </c>
      <c r="BC13" s="8" t="s">
        <v>92</v>
      </c>
      <c r="BD13" s="8" t="s">
        <v>92</v>
      </c>
      <c r="BE13" s="8" t="s">
        <v>92</v>
      </c>
      <c r="BG13" s="8" t="s">
        <v>92</v>
      </c>
      <c r="BH13" s="8" t="s">
        <v>92</v>
      </c>
      <c r="BI13" s="8" t="s">
        <v>92</v>
      </c>
      <c r="BJ13" s="8" t="s">
        <v>92</v>
      </c>
      <c r="BM13" s="8" t="s">
        <v>92</v>
      </c>
      <c r="BN13" s="8" t="s">
        <v>92</v>
      </c>
      <c r="BO13" s="8" t="s">
        <v>92</v>
      </c>
      <c r="BQ13" s="8" t="s">
        <v>92</v>
      </c>
      <c r="BR13" s="8" t="s">
        <v>92</v>
      </c>
      <c r="BS13" s="8" t="s">
        <v>91</v>
      </c>
      <c r="BV13" s="8">
        <v>883</v>
      </c>
      <c r="BW13" s="8">
        <v>27317</v>
      </c>
      <c r="BX13" s="9">
        <v>28</v>
      </c>
      <c r="BY13" s="13">
        <v>-629</v>
      </c>
      <c r="BZ13" s="8">
        <v>-43429.2527821939</v>
      </c>
      <c r="CA13" s="8">
        <v>34.064870039500804</v>
      </c>
      <c r="CD13" s="8">
        <v>2002</v>
      </c>
      <c r="CE13" s="8">
        <v>7</v>
      </c>
      <c r="CF13" s="17">
        <f t="shared" si="0"/>
        <v>28</v>
      </c>
      <c r="CG13" s="17"/>
      <c r="CH13" s="18" t="str">
        <f t="shared" si="2"/>
        <v/>
      </c>
      <c r="CI13" s="8">
        <f t="shared" si="3"/>
        <v>1998</v>
      </c>
      <c r="CJ13" s="8">
        <f t="shared" si="4"/>
        <v>28</v>
      </c>
      <c r="CK13" s="6">
        <f t="shared" si="5"/>
        <v>28</v>
      </c>
      <c r="CL13" s="26"/>
      <c r="CM13" s="8" t="str">
        <f t="shared" si="6"/>
        <v/>
      </c>
      <c r="CN13" s="38">
        <f t="shared" si="7"/>
        <v>4464.9636499999933</v>
      </c>
      <c r="CO13" s="8" t="str">
        <f t="shared" si="8"/>
        <v/>
      </c>
      <c r="CP13" s="8">
        <f t="shared" si="1"/>
        <v>163.44999999999999</v>
      </c>
      <c r="CQ13" s="8">
        <f t="shared" si="9"/>
        <v>-7098.5113672495918</v>
      </c>
      <c r="CR13" s="8" t="str">
        <f t="shared" si="10"/>
        <v/>
      </c>
    </row>
    <row r="14" spans="1:96" s="8" customFormat="1">
      <c r="A14" s="8">
        <v>12384</v>
      </c>
      <c r="B14" s="8" t="s">
        <v>114</v>
      </c>
      <c r="C14" s="8">
        <v>883</v>
      </c>
      <c r="D14" s="8" t="s">
        <v>115</v>
      </c>
      <c r="E14" s="8" t="s">
        <v>116</v>
      </c>
      <c r="F14" s="8" t="s">
        <v>117</v>
      </c>
      <c r="G14" s="8">
        <v>321</v>
      </c>
      <c r="H14" s="8" t="s">
        <v>111</v>
      </c>
      <c r="I14" s="8" t="s">
        <v>88</v>
      </c>
      <c r="K14" s="8" t="s">
        <v>89</v>
      </c>
      <c r="L14" s="8" t="s">
        <v>90</v>
      </c>
      <c r="M14" s="8" t="s">
        <v>90</v>
      </c>
      <c r="P14" s="8">
        <v>28</v>
      </c>
      <c r="Q14" s="8">
        <v>0.85</v>
      </c>
      <c r="R14" s="8">
        <v>28</v>
      </c>
      <c r="S14" s="8">
        <v>37.4</v>
      </c>
      <c r="T14" s="8">
        <v>10</v>
      </c>
      <c r="U14" s="8" t="s">
        <v>91</v>
      </c>
      <c r="V14" s="8" t="s">
        <v>92</v>
      </c>
      <c r="W14" s="8" t="s">
        <v>92</v>
      </c>
      <c r="X14" s="8" t="s">
        <v>118</v>
      </c>
      <c r="Y14" s="8" t="s">
        <v>98</v>
      </c>
      <c r="Z14" s="8">
        <v>6</v>
      </c>
      <c r="AA14" s="8">
        <v>1968</v>
      </c>
      <c r="AB14" s="8" t="s">
        <v>92</v>
      </c>
      <c r="AC14" s="8" t="s">
        <v>92</v>
      </c>
      <c r="AD14" s="8" t="s">
        <v>91</v>
      </c>
      <c r="AE14" s="8" t="s">
        <v>113</v>
      </c>
      <c r="AF14" s="8">
        <v>2</v>
      </c>
      <c r="AG14" s="8" t="s">
        <v>90</v>
      </c>
      <c r="AH14" s="8" t="s">
        <v>96</v>
      </c>
      <c r="AR14" s="8" t="s">
        <v>91</v>
      </c>
      <c r="AT14" s="8" t="s">
        <v>92</v>
      </c>
      <c r="AU14" s="8" t="s">
        <v>119</v>
      </c>
      <c r="BC14" s="8" t="s">
        <v>92</v>
      </c>
      <c r="BD14" s="8" t="s">
        <v>92</v>
      </c>
      <c r="BE14" s="8" t="s">
        <v>92</v>
      </c>
      <c r="BG14" s="8" t="s">
        <v>92</v>
      </c>
      <c r="BH14" s="8" t="s">
        <v>92</v>
      </c>
      <c r="BI14" s="8" t="s">
        <v>92</v>
      </c>
      <c r="BJ14" s="8" t="s">
        <v>92</v>
      </c>
      <c r="BM14" s="8" t="s">
        <v>92</v>
      </c>
      <c r="BN14" s="8" t="s">
        <v>92</v>
      </c>
      <c r="BO14" s="8" t="s">
        <v>92</v>
      </c>
      <c r="BQ14" s="8" t="s">
        <v>92</v>
      </c>
      <c r="BR14" s="8" t="s">
        <v>92</v>
      </c>
      <c r="BS14" s="8" t="s">
        <v>91</v>
      </c>
      <c r="BV14" s="8">
        <v>883</v>
      </c>
      <c r="BW14" s="8">
        <v>27317</v>
      </c>
      <c r="BX14" s="9">
        <v>28</v>
      </c>
      <c r="BY14" s="13">
        <v>-629</v>
      </c>
      <c r="BZ14" s="8">
        <v>-43429.2527821939</v>
      </c>
      <c r="CA14" s="8">
        <v>34.064870039500804</v>
      </c>
      <c r="CD14" s="8">
        <v>2002</v>
      </c>
      <c r="CE14" s="8">
        <v>7</v>
      </c>
      <c r="CF14" s="17">
        <f t="shared" si="0"/>
        <v>28</v>
      </c>
      <c r="CG14" s="17"/>
      <c r="CH14" s="18" t="str">
        <f t="shared" si="2"/>
        <v/>
      </c>
      <c r="CI14" s="8">
        <f t="shared" si="3"/>
        <v>1998</v>
      </c>
      <c r="CJ14" s="8">
        <f t="shared" si="4"/>
        <v>28</v>
      </c>
      <c r="CK14" s="6">
        <f t="shared" si="5"/>
        <v>28</v>
      </c>
      <c r="CL14" s="26"/>
      <c r="CM14" s="8" t="str">
        <f t="shared" si="6"/>
        <v/>
      </c>
      <c r="CN14" s="38">
        <f t="shared" si="7"/>
        <v>4464.9636499999933</v>
      </c>
      <c r="CO14" s="8" t="str">
        <f t="shared" si="8"/>
        <v/>
      </c>
      <c r="CP14" s="8">
        <f t="shared" si="1"/>
        <v>163.44999999999999</v>
      </c>
      <c r="CQ14" s="8">
        <f t="shared" si="9"/>
        <v>-7098.5113672495918</v>
      </c>
      <c r="CR14" s="8" t="str">
        <f t="shared" si="10"/>
        <v/>
      </c>
    </row>
    <row r="15" spans="1:96" s="8" customFormat="1">
      <c r="A15" s="8">
        <v>12384</v>
      </c>
      <c r="B15" s="8" t="s">
        <v>114</v>
      </c>
      <c r="C15" s="8">
        <v>883</v>
      </c>
      <c r="D15" s="8" t="s">
        <v>115</v>
      </c>
      <c r="E15" s="8" t="s">
        <v>116</v>
      </c>
      <c r="F15" s="8" t="s">
        <v>117</v>
      </c>
      <c r="G15" s="8">
        <v>322</v>
      </c>
      <c r="H15" s="8" t="s">
        <v>111</v>
      </c>
      <c r="I15" s="8" t="s">
        <v>88</v>
      </c>
      <c r="K15" s="8" t="s">
        <v>89</v>
      </c>
      <c r="L15" s="8" t="s">
        <v>90</v>
      </c>
      <c r="M15" s="8" t="s">
        <v>90</v>
      </c>
      <c r="P15" s="8">
        <v>28</v>
      </c>
      <c r="Q15" s="8">
        <v>0.85</v>
      </c>
      <c r="R15" s="8">
        <v>26.7</v>
      </c>
      <c r="S15" s="8">
        <v>35</v>
      </c>
      <c r="T15" s="8">
        <v>10</v>
      </c>
      <c r="U15" s="8" t="s">
        <v>91</v>
      </c>
      <c r="V15" s="8" t="s">
        <v>92</v>
      </c>
      <c r="W15" s="8" t="s">
        <v>92</v>
      </c>
      <c r="X15" s="8" t="s">
        <v>118</v>
      </c>
      <c r="Y15" s="8" t="s">
        <v>98</v>
      </c>
      <c r="Z15" s="8">
        <v>6</v>
      </c>
      <c r="AA15" s="8">
        <v>1968</v>
      </c>
      <c r="AB15" s="8" t="s">
        <v>92</v>
      </c>
      <c r="AC15" s="8" t="s">
        <v>92</v>
      </c>
      <c r="AD15" s="8" t="s">
        <v>91</v>
      </c>
      <c r="AE15" s="8" t="s">
        <v>113</v>
      </c>
      <c r="AF15" s="8">
        <v>2</v>
      </c>
      <c r="AG15" s="8" t="s">
        <v>90</v>
      </c>
      <c r="AH15" s="8" t="s">
        <v>96</v>
      </c>
      <c r="AR15" s="8" t="s">
        <v>91</v>
      </c>
      <c r="AT15" s="8" t="s">
        <v>92</v>
      </c>
      <c r="AU15" s="8" t="s">
        <v>119</v>
      </c>
      <c r="BC15" s="8" t="s">
        <v>92</v>
      </c>
      <c r="BD15" s="8" t="s">
        <v>92</v>
      </c>
      <c r="BE15" s="8" t="s">
        <v>92</v>
      </c>
      <c r="BG15" s="8" t="s">
        <v>92</v>
      </c>
      <c r="BH15" s="8" t="s">
        <v>92</v>
      </c>
      <c r="BI15" s="8" t="s">
        <v>92</v>
      </c>
      <c r="BJ15" s="8" t="s">
        <v>92</v>
      </c>
      <c r="BM15" s="8" t="s">
        <v>92</v>
      </c>
      <c r="BN15" s="8" t="s">
        <v>92</v>
      </c>
      <c r="BO15" s="8" t="s">
        <v>92</v>
      </c>
      <c r="BQ15" s="8" t="s">
        <v>92</v>
      </c>
      <c r="BR15" s="8" t="s">
        <v>92</v>
      </c>
      <c r="BS15" s="8" t="s">
        <v>91</v>
      </c>
      <c r="BV15" s="8">
        <v>883</v>
      </c>
      <c r="BW15" s="8">
        <v>27317</v>
      </c>
      <c r="BX15" s="9">
        <v>28</v>
      </c>
      <c r="BY15" s="13">
        <v>-629</v>
      </c>
      <c r="BZ15" s="8">
        <v>-43429.2527821939</v>
      </c>
      <c r="CA15" s="8">
        <v>34.064870039500804</v>
      </c>
      <c r="CD15" s="8">
        <v>2002</v>
      </c>
      <c r="CE15" s="8">
        <v>7</v>
      </c>
      <c r="CF15" s="17">
        <f t="shared" si="0"/>
        <v>28</v>
      </c>
      <c r="CG15" s="17"/>
      <c r="CH15" s="18" t="str">
        <f t="shared" si="2"/>
        <v/>
      </c>
      <c r="CI15" s="8">
        <f t="shared" si="3"/>
        <v>1998</v>
      </c>
      <c r="CJ15" s="8">
        <f t="shared" si="4"/>
        <v>28</v>
      </c>
      <c r="CK15" s="6">
        <f t="shared" si="5"/>
        <v>28</v>
      </c>
      <c r="CL15" s="26"/>
      <c r="CM15" s="8" t="str">
        <f t="shared" si="6"/>
        <v/>
      </c>
      <c r="CN15" s="38">
        <f t="shared" si="7"/>
        <v>4464.9636499999933</v>
      </c>
      <c r="CO15" s="8" t="str">
        <f t="shared" si="8"/>
        <v/>
      </c>
      <c r="CP15" s="8">
        <f t="shared" si="1"/>
        <v>163.44999999999999</v>
      </c>
      <c r="CQ15" s="8">
        <f t="shared" si="9"/>
        <v>-7098.5113672495918</v>
      </c>
      <c r="CR15" s="8" t="str">
        <f t="shared" si="10"/>
        <v/>
      </c>
    </row>
    <row r="16" spans="1:96" s="8" customFormat="1">
      <c r="A16" s="8">
        <v>60422</v>
      </c>
      <c r="B16" s="8" t="s">
        <v>120</v>
      </c>
      <c r="C16" s="8">
        <v>1554</v>
      </c>
      <c r="D16" s="8" t="s">
        <v>121</v>
      </c>
      <c r="E16" s="8" t="s">
        <v>122</v>
      </c>
      <c r="F16" s="8" t="s">
        <v>123</v>
      </c>
      <c r="G16" s="8" t="s">
        <v>86</v>
      </c>
      <c r="H16" s="8" t="s">
        <v>111</v>
      </c>
      <c r="I16" s="8" t="s">
        <v>88</v>
      </c>
      <c r="K16" s="8" t="s">
        <v>89</v>
      </c>
      <c r="L16" s="8" t="s">
        <v>90</v>
      </c>
      <c r="M16" s="8" t="s">
        <v>90</v>
      </c>
      <c r="N16" s="8">
        <v>50688</v>
      </c>
      <c r="O16" s="8">
        <v>50688</v>
      </c>
      <c r="P16" s="8">
        <v>16</v>
      </c>
      <c r="Q16" s="8">
        <v>0.85</v>
      </c>
      <c r="R16" s="8">
        <v>12.9</v>
      </c>
      <c r="S16" s="8">
        <v>12.9</v>
      </c>
      <c r="T16" s="8">
        <v>2</v>
      </c>
      <c r="U16" s="8" t="s">
        <v>91</v>
      </c>
      <c r="V16" s="8" t="s">
        <v>92</v>
      </c>
      <c r="W16" s="8" t="s">
        <v>92</v>
      </c>
      <c r="X16" s="8" t="s">
        <v>93</v>
      </c>
      <c r="Y16" s="8" t="s">
        <v>90</v>
      </c>
      <c r="Z16" s="8">
        <v>8</v>
      </c>
      <c r="AA16" s="8">
        <v>1967</v>
      </c>
      <c r="AB16" s="8" t="s">
        <v>92</v>
      </c>
      <c r="AC16" s="8" t="s">
        <v>92</v>
      </c>
      <c r="AD16" s="8" t="s">
        <v>91</v>
      </c>
      <c r="AE16" s="8" t="s">
        <v>113</v>
      </c>
      <c r="AF16" s="8">
        <v>2</v>
      </c>
      <c r="AG16" s="8" t="s">
        <v>90</v>
      </c>
      <c r="AH16" s="8" t="s">
        <v>96</v>
      </c>
      <c r="AR16" s="8" t="s">
        <v>91</v>
      </c>
      <c r="AS16" s="8" t="s">
        <v>91</v>
      </c>
      <c r="AT16" s="8" t="s">
        <v>92</v>
      </c>
      <c r="AU16" s="8" t="s">
        <v>97</v>
      </c>
      <c r="BC16" s="8" t="s">
        <v>92</v>
      </c>
      <c r="BD16" s="8" t="s">
        <v>92</v>
      </c>
      <c r="BE16" s="8" t="s">
        <v>92</v>
      </c>
      <c r="BG16" s="8" t="s">
        <v>92</v>
      </c>
      <c r="BH16" s="8" t="s">
        <v>92</v>
      </c>
      <c r="BI16" s="8" t="s">
        <v>92</v>
      </c>
      <c r="BJ16" s="8" t="s">
        <v>92</v>
      </c>
      <c r="BM16" s="8" t="s">
        <v>92</v>
      </c>
      <c r="BN16" s="8" t="s">
        <v>92</v>
      </c>
      <c r="BO16" s="8" t="s">
        <v>92</v>
      </c>
      <c r="BQ16" s="8" t="s">
        <v>92</v>
      </c>
      <c r="BR16" s="8" t="s">
        <v>92</v>
      </c>
      <c r="BS16" s="8" t="s">
        <v>91</v>
      </c>
      <c r="BU16" s="8" t="s">
        <v>91</v>
      </c>
      <c r="BV16" s="8">
        <v>1554</v>
      </c>
      <c r="BW16" s="8">
        <v>13385</v>
      </c>
      <c r="BX16" s="9">
        <v>16</v>
      </c>
      <c r="BY16" s="13">
        <v>879</v>
      </c>
      <c r="BZ16" s="8">
        <v>15227.5312855517</v>
      </c>
      <c r="CA16" s="8">
        <v>54.044722225133299</v>
      </c>
      <c r="CD16" s="8">
        <v>2021</v>
      </c>
      <c r="CE16" s="8">
        <v>9</v>
      </c>
      <c r="CF16" s="17">
        <f t="shared" si="0"/>
        <v>16</v>
      </c>
      <c r="CG16" s="19">
        <f>BY16</f>
        <v>879</v>
      </c>
      <c r="CH16" s="18">
        <f t="shared" si="2"/>
        <v>2187.7782499999912</v>
      </c>
      <c r="CI16" s="8">
        <f t="shared" si="3"/>
        <v>1997</v>
      </c>
      <c r="CJ16" s="8">
        <f t="shared" si="4"/>
        <v>16</v>
      </c>
      <c r="CK16" s="6">
        <f t="shared" si="5"/>
        <v>16</v>
      </c>
      <c r="CL16" s="26">
        <f>IF(AND(CK16&lt;&gt;"", CO16 ="Y"),BY16,"")</f>
        <v>879</v>
      </c>
      <c r="CM16" s="8">
        <f t="shared" si="6"/>
        <v>2187.7782499999912</v>
      </c>
      <c r="CN16" s="38">
        <f t="shared" si="7"/>
        <v>2187.7782499999912</v>
      </c>
      <c r="CO16" s="8" t="str">
        <f t="shared" si="8"/>
        <v>Y</v>
      </c>
      <c r="CP16" s="8">
        <f t="shared" si="1"/>
        <v>163.44999999999999</v>
      </c>
      <c r="CQ16" s="8">
        <f t="shared" si="9"/>
        <v>2488.9399886234255</v>
      </c>
      <c r="CR16" s="8">
        <f t="shared" si="10"/>
        <v>2024</v>
      </c>
    </row>
    <row r="17" spans="1:96" s="5" customFormat="1">
      <c r="A17" s="5">
        <v>4161</v>
      </c>
      <c r="B17" s="5" t="s">
        <v>124</v>
      </c>
      <c r="C17" s="5">
        <v>1556</v>
      </c>
      <c r="D17" s="5" t="s">
        <v>125</v>
      </c>
      <c r="E17" s="5" t="s">
        <v>122</v>
      </c>
      <c r="F17" s="5" t="s">
        <v>126</v>
      </c>
      <c r="G17" s="5" t="s">
        <v>86</v>
      </c>
      <c r="H17" s="5" t="s">
        <v>111</v>
      </c>
      <c r="I17" s="5" t="s">
        <v>88</v>
      </c>
      <c r="K17" s="5" t="s">
        <v>89</v>
      </c>
      <c r="L17" s="5" t="s">
        <v>90</v>
      </c>
      <c r="M17" s="5" t="s">
        <v>90</v>
      </c>
      <c r="N17" s="5" t="s">
        <v>127</v>
      </c>
      <c r="O17" s="5" t="s">
        <v>127</v>
      </c>
      <c r="P17" s="5">
        <v>53.1</v>
      </c>
      <c r="Q17" s="5">
        <v>0.85</v>
      </c>
      <c r="R17" s="5">
        <v>52</v>
      </c>
      <c r="S17" s="5">
        <v>52</v>
      </c>
      <c r="T17" s="5">
        <v>5</v>
      </c>
      <c r="U17" s="5" t="s">
        <v>91</v>
      </c>
      <c r="V17" s="5" t="s">
        <v>92</v>
      </c>
      <c r="W17" s="5" t="s">
        <v>92</v>
      </c>
      <c r="X17" s="5" t="s">
        <v>93</v>
      </c>
      <c r="Y17" s="5" t="s">
        <v>90</v>
      </c>
      <c r="Z17" s="5">
        <v>1</v>
      </c>
      <c r="AA17" s="5">
        <v>1972</v>
      </c>
      <c r="AB17" s="5" t="s">
        <v>92</v>
      </c>
      <c r="AC17" s="5" t="s">
        <v>92</v>
      </c>
      <c r="AD17" s="5" t="s">
        <v>91</v>
      </c>
      <c r="AE17" s="5" t="s">
        <v>113</v>
      </c>
      <c r="AF17" s="5">
        <v>2</v>
      </c>
      <c r="AG17" s="5" t="s">
        <v>90</v>
      </c>
      <c r="AH17" s="5" t="s">
        <v>96</v>
      </c>
      <c r="AR17" s="5" t="s">
        <v>91</v>
      </c>
      <c r="AS17" s="5" t="s">
        <v>91</v>
      </c>
      <c r="AT17" s="5" t="s">
        <v>92</v>
      </c>
      <c r="AU17" s="5" t="s">
        <v>97</v>
      </c>
      <c r="BC17" s="5" t="s">
        <v>92</v>
      </c>
      <c r="BD17" s="5" t="s">
        <v>92</v>
      </c>
      <c r="BE17" s="5" t="s">
        <v>92</v>
      </c>
      <c r="BG17" s="5" t="s">
        <v>92</v>
      </c>
      <c r="BH17" s="5" t="s">
        <v>92</v>
      </c>
      <c r="BI17" s="5" t="s">
        <v>92</v>
      </c>
      <c r="BJ17" s="5" t="s">
        <v>92</v>
      </c>
      <c r="BM17" s="5" t="s">
        <v>92</v>
      </c>
      <c r="BN17" s="5" t="s">
        <v>92</v>
      </c>
      <c r="BO17" s="5" t="s">
        <v>92</v>
      </c>
      <c r="BQ17" s="5" t="s">
        <v>92</v>
      </c>
      <c r="BR17" s="5" t="s">
        <v>92</v>
      </c>
      <c r="BS17" s="5" t="s">
        <v>91</v>
      </c>
      <c r="BV17" s="5">
        <v>1556</v>
      </c>
      <c r="BW17" s="5">
        <v>3580493</v>
      </c>
      <c r="BX17" s="6">
        <v>53.1</v>
      </c>
      <c r="BY17" s="7">
        <v>329793.99599999998</v>
      </c>
      <c r="BZ17" s="5">
        <v>10856.756167265001</v>
      </c>
      <c r="CA17" s="5">
        <v>25.77833333205</v>
      </c>
      <c r="CD17" s="5">
        <v>1997</v>
      </c>
      <c r="CE17" s="5">
        <v>10</v>
      </c>
      <c r="CF17" s="20">
        <f t="shared" si="0"/>
        <v>53.1</v>
      </c>
      <c r="CG17" s="21">
        <f>BY17*SUM(CF17:CF20)/SUM(BX17:BX21)</f>
        <v>235337.45844972576</v>
      </c>
      <c r="CH17" s="18">
        <f t="shared" si="2"/>
        <v>417614.97938777815</v>
      </c>
      <c r="CI17" s="5">
        <f t="shared" si="3"/>
        <v>2002</v>
      </c>
      <c r="CJ17" s="5">
        <f t="shared" si="4"/>
        <v>53.1</v>
      </c>
      <c r="CK17" s="6">
        <f>IF(CD17&lt;2030,BX17,"")</f>
        <v>53.1</v>
      </c>
      <c r="CL17" s="26">
        <f>BY17*SUM(CK17:CK21)/SUM(BX17:BX21)</f>
        <v>106715.79029616086</v>
      </c>
      <c r="CM17" s="8">
        <f t="shared" si="6"/>
        <v>189371.09654561075</v>
      </c>
      <c r="CN17" s="38">
        <f t="shared" si="7"/>
        <v>585231.58084999491</v>
      </c>
      <c r="CO17" s="5" t="str">
        <f t="shared" si="8"/>
        <v>Y</v>
      </c>
      <c r="CP17" s="8">
        <f t="shared" si="1"/>
        <v>163.44999999999999</v>
      </c>
      <c r="CQ17" s="8">
        <f t="shared" si="9"/>
        <v>1774.5367955394643</v>
      </c>
      <c r="CR17" s="8">
        <f t="shared" si="10"/>
        <v>2024</v>
      </c>
    </row>
    <row r="18" spans="1:96" s="5" customFormat="1">
      <c r="A18" s="5">
        <v>4161</v>
      </c>
      <c r="B18" s="5" t="s">
        <v>124</v>
      </c>
      <c r="C18" s="5">
        <v>1556</v>
      </c>
      <c r="D18" s="5" t="s">
        <v>125</v>
      </c>
      <c r="E18" s="5" t="s">
        <v>122</v>
      </c>
      <c r="F18" s="5" t="s">
        <v>126</v>
      </c>
      <c r="G18" s="5" t="s">
        <v>101</v>
      </c>
      <c r="H18" s="5" t="s">
        <v>111</v>
      </c>
      <c r="I18" s="5" t="s">
        <v>88</v>
      </c>
      <c r="K18" s="5" t="s">
        <v>89</v>
      </c>
      <c r="L18" s="5" t="s">
        <v>90</v>
      </c>
      <c r="M18" s="5" t="s">
        <v>90</v>
      </c>
      <c r="N18" s="5" t="s">
        <v>128</v>
      </c>
      <c r="O18" s="5" t="s">
        <v>128</v>
      </c>
      <c r="P18" s="5">
        <v>53.1</v>
      </c>
      <c r="Q18" s="5">
        <v>0.85</v>
      </c>
      <c r="R18" s="5">
        <v>51</v>
      </c>
      <c r="S18" s="5">
        <v>51</v>
      </c>
      <c r="T18" s="5">
        <v>5</v>
      </c>
      <c r="U18" s="5" t="s">
        <v>91</v>
      </c>
      <c r="V18" s="5" t="s">
        <v>92</v>
      </c>
      <c r="W18" s="5" t="s">
        <v>92</v>
      </c>
      <c r="X18" s="5" t="s">
        <v>93</v>
      </c>
      <c r="Y18" s="5" t="s">
        <v>90</v>
      </c>
      <c r="Z18" s="5">
        <v>4</v>
      </c>
      <c r="AA18" s="5">
        <v>1972</v>
      </c>
      <c r="AB18" s="5" t="s">
        <v>92</v>
      </c>
      <c r="AC18" s="5" t="s">
        <v>92</v>
      </c>
      <c r="AD18" s="5" t="s">
        <v>91</v>
      </c>
      <c r="AE18" s="5" t="s">
        <v>113</v>
      </c>
      <c r="AF18" s="5">
        <v>2</v>
      </c>
      <c r="AG18" s="5" t="s">
        <v>90</v>
      </c>
      <c r="AH18" s="5" t="s">
        <v>96</v>
      </c>
      <c r="AR18" s="5" t="s">
        <v>91</v>
      </c>
      <c r="AS18" s="5" t="s">
        <v>91</v>
      </c>
      <c r="AT18" s="5" t="s">
        <v>92</v>
      </c>
      <c r="AU18" s="5" t="s">
        <v>97</v>
      </c>
      <c r="BC18" s="5" t="s">
        <v>92</v>
      </c>
      <c r="BD18" s="5" t="s">
        <v>92</v>
      </c>
      <c r="BE18" s="5" t="s">
        <v>92</v>
      </c>
      <c r="BG18" s="5" t="s">
        <v>92</v>
      </c>
      <c r="BH18" s="5" t="s">
        <v>92</v>
      </c>
      <c r="BI18" s="5" t="s">
        <v>92</v>
      </c>
      <c r="BJ18" s="5" t="s">
        <v>92</v>
      </c>
      <c r="BM18" s="5" t="s">
        <v>92</v>
      </c>
      <c r="BN18" s="5" t="s">
        <v>92</v>
      </c>
      <c r="BO18" s="5" t="s">
        <v>92</v>
      </c>
      <c r="BQ18" s="5" t="s">
        <v>92</v>
      </c>
      <c r="BR18" s="5" t="s">
        <v>92</v>
      </c>
      <c r="BS18" s="5" t="s">
        <v>91</v>
      </c>
      <c r="BV18" s="5">
        <v>1556</v>
      </c>
      <c r="BW18" s="5">
        <v>3580493</v>
      </c>
      <c r="BX18" s="6">
        <v>53.1</v>
      </c>
      <c r="BY18" s="7">
        <v>329793.99599999998</v>
      </c>
      <c r="BZ18" s="5">
        <v>10856.756167265001</v>
      </c>
      <c r="CA18" s="5">
        <v>25.77833333205</v>
      </c>
      <c r="CD18" s="5">
        <v>1998</v>
      </c>
      <c r="CE18" s="5">
        <v>1</v>
      </c>
      <c r="CF18" s="20">
        <f t="shared" si="0"/>
        <v>53.1</v>
      </c>
      <c r="CG18" s="21"/>
      <c r="CH18" s="18" t="str">
        <f t="shared" si="2"/>
        <v/>
      </c>
      <c r="CI18" s="5">
        <f t="shared" si="3"/>
        <v>2002</v>
      </c>
      <c r="CJ18" s="5">
        <f t="shared" si="4"/>
        <v>53.1</v>
      </c>
      <c r="CK18" s="6">
        <f t="shared" si="5"/>
        <v>53.1</v>
      </c>
      <c r="CL18" s="21"/>
      <c r="CM18" s="8" t="str">
        <f t="shared" si="6"/>
        <v/>
      </c>
      <c r="CN18" s="38">
        <f t="shared" si="7"/>
        <v>585231.58084999491</v>
      </c>
      <c r="CO18" s="5" t="str">
        <f t="shared" si="8"/>
        <v/>
      </c>
      <c r="CP18" s="8">
        <f t="shared" si="1"/>
        <v>163.44999999999999</v>
      </c>
      <c r="CQ18" s="8">
        <f t="shared" si="9"/>
        <v>1774.5367955394643</v>
      </c>
      <c r="CR18" s="8">
        <f t="shared" si="10"/>
        <v>2024</v>
      </c>
    </row>
    <row r="19" spans="1:96" s="5" customFormat="1">
      <c r="A19" s="5">
        <v>4161</v>
      </c>
      <c r="B19" s="5" t="s">
        <v>124</v>
      </c>
      <c r="C19" s="5">
        <v>1556</v>
      </c>
      <c r="D19" s="5" t="s">
        <v>125</v>
      </c>
      <c r="E19" s="5" t="s">
        <v>122</v>
      </c>
      <c r="F19" s="5" t="s">
        <v>126</v>
      </c>
      <c r="G19" s="5" t="s">
        <v>102</v>
      </c>
      <c r="H19" s="5" t="s">
        <v>111</v>
      </c>
      <c r="I19" s="5" t="s">
        <v>88</v>
      </c>
      <c r="K19" s="5" t="s">
        <v>89</v>
      </c>
      <c r="L19" s="5" t="s">
        <v>90</v>
      </c>
      <c r="M19" s="5" t="s">
        <v>90</v>
      </c>
      <c r="N19" s="5" t="s">
        <v>129</v>
      </c>
      <c r="O19" s="5" t="s">
        <v>129</v>
      </c>
      <c r="P19" s="5">
        <v>53.1</v>
      </c>
      <c r="Q19" s="5">
        <v>0.85</v>
      </c>
      <c r="R19" s="5">
        <v>52</v>
      </c>
      <c r="S19" s="5">
        <v>52</v>
      </c>
      <c r="T19" s="5">
        <v>5</v>
      </c>
      <c r="U19" s="5" t="s">
        <v>91</v>
      </c>
      <c r="V19" s="5" t="s">
        <v>92</v>
      </c>
      <c r="W19" s="5" t="s">
        <v>92</v>
      </c>
      <c r="X19" s="5" t="s">
        <v>93</v>
      </c>
      <c r="Y19" s="5" t="s">
        <v>90</v>
      </c>
      <c r="Z19" s="5">
        <v>4</v>
      </c>
      <c r="AA19" s="5">
        <v>1972</v>
      </c>
      <c r="AB19" s="5" t="s">
        <v>92</v>
      </c>
      <c r="AC19" s="5" t="s">
        <v>92</v>
      </c>
      <c r="AD19" s="5" t="s">
        <v>91</v>
      </c>
      <c r="AE19" s="5" t="s">
        <v>113</v>
      </c>
      <c r="AF19" s="5">
        <v>2</v>
      </c>
      <c r="AG19" s="5" t="s">
        <v>90</v>
      </c>
      <c r="AH19" s="5" t="s">
        <v>96</v>
      </c>
      <c r="AR19" s="5" t="s">
        <v>91</v>
      </c>
      <c r="AS19" s="5" t="s">
        <v>91</v>
      </c>
      <c r="AT19" s="5" t="s">
        <v>92</v>
      </c>
      <c r="AU19" s="5" t="s">
        <v>97</v>
      </c>
      <c r="BC19" s="5" t="s">
        <v>92</v>
      </c>
      <c r="BD19" s="5" t="s">
        <v>92</v>
      </c>
      <c r="BE19" s="5" t="s">
        <v>92</v>
      </c>
      <c r="BG19" s="5" t="s">
        <v>92</v>
      </c>
      <c r="BH19" s="5" t="s">
        <v>92</v>
      </c>
      <c r="BI19" s="5" t="s">
        <v>92</v>
      </c>
      <c r="BJ19" s="5" t="s">
        <v>92</v>
      </c>
      <c r="BM19" s="5" t="s">
        <v>92</v>
      </c>
      <c r="BN19" s="5" t="s">
        <v>92</v>
      </c>
      <c r="BO19" s="5" t="s">
        <v>92</v>
      </c>
      <c r="BQ19" s="5" t="s">
        <v>92</v>
      </c>
      <c r="BR19" s="5" t="s">
        <v>92</v>
      </c>
      <c r="BS19" s="5" t="s">
        <v>91</v>
      </c>
      <c r="BV19" s="5">
        <v>1556</v>
      </c>
      <c r="BW19" s="5">
        <v>3580493</v>
      </c>
      <c r="BX19" s="6">
        <v>53.1</v>
      </c>
      <c r="BY19" s="7">
        <v>329793.99599999998</v>
      </c>
      <c r="BZ19" s="5">
        <v>10856.756167265001</v>
      </c>
      <c r="CA19" s="5">
        <v>25.77833333205</v>
      </c>
      <c r="CD19" s="5">
        <v>1998</v>
      </c>
      <c r="CE19" s="5">
        <v>1</v>
      </c>
      <c r="CF19" s="20">
        <f t="shared" si="0"/>
        <v>53.1</v>
      </c>
      <c r="CG19" s="21"/>
      <c r="CH19" s="18" t="str">
        <f t="shared" si="2"/>
        <v/>
      </c>
      <c r="CI19" s="5">
        <f t="shared" si="3"/>
        <v>2002</v>
      </c>
      <c r="CJ19" s="5">
        <f t="shared" si="4"/>
        <v>53.1</v>
      </c>
      <c r="CK19" s="6">
        <f t="shared" si="5"/>
        <v>53.1</v>
      </c>
      <c r="CL19" s="21"/>
      <c r="CM19" s="8" t="str">
        <f t="shared" si="6"/>
        <v/>
      </c>
      <c r="CN19" s="38">
        <f t="shared" si="7"/>
        <v>585231.58084999491</v>
      </c>
      <c r="CO19" s="5" t="str">
        <f t="shared" si="8"/>
        <v/>
      </c>
      <c r="CP19" s="8">
        <f t="shared" si="1"/>
        <v>163.44999999999999</v>
      </c>
      <c r="CQ19" s="8">
        <f t="shared" si="9"/>
        <v>1774.5367955394643</v>
      </c>
      <c r="CR19" s="8">
        <f t="shared" si="10"/>
        <v>2024</v>
      </c>
    </row>
    <row r="20" spans="1:96" s="5" customFormat="1">
      <c r="A20" s="5">
        <v>4161</v>
      </c>
      <c r="B20" s="5" t="s">
        <v>124</v>
      </c>
      <c r="C20" s="5">
        <v>1556</v>
      </c>
      <c r="D20" s="5" t="s">
        <v>125</v>
      </c>
      <c r="E20" s="5" t="s">
        <v>122</v>
      </c>
      <c r="F20" s="5" t="s">
        <v>126</v>
      </c>
      <c r="G20" s="5" t="s">
        <v>103</v>
      </c>
      <c r="H20" s="5" t="s">
        <v>87</v>
      </c>
      <c r="I20" s="5" t="s">
        <v>88</v>
      </c>
      <c r="K20" s="5" t="s">
        <v>89</v>
      </c>
      <c r="L20" s="5" t="s">
        <v>90</v>
      </c>
      <c r="M20" s="5" t="s">
        <v>90</v>
      </c>
      <c r="N20" s="5" t="s">
        <v>130</v>
      </c>
      <c r="O20" s="5" t="s">
        <v>130</v>
      </c>
      <c r="P20" s="5">
        <v>192</v>
      </c>
      <c r="Q20" s="5">
        <v>0.9</v>
      </c>
      <c r="R20" s="5">
        <v>139</v>
      </c>
      <c r="S20" s="5">
        <v>149</v>
      </c>
      <c r="T20" s="5">
        <v>110</v>
      </c>
      <c r="U20" s="5" t="s">
        <v>91</v>
      </c>
      <c r="V20" s="5" t="s">
        <v>92</v>
      </c>
      <c r="W20" s="5" t="s">
        <v>92</v>
      </c>
      <c r="X20" s="5" t="s">
        <v>93</v>
      </c>
      <c r="Y20" s="5" t="s">
        <v>90</v>
      </c>
      <c r="Z20" s="5">
        <v>6</v>
      </c>
      <c r="AA20" s="5">
        <v>1995</v>
      </c>
      <c r="AB20" s="5" t="s">
        <v>92</v>
      </c>
      <c r="AC20" s="5" t="s">
        <v>92</v>
      </c>
      <c r="AD20" s="5" t="s">
        <v>91</v>
      </c>
      <c r="AE20" s="5" t="s">
        <v>113</v>
      </c>
      <c r="AF20" s="5">
        <v>2</v>
      </c>
      <c r="AG20" s="5" t="s">
        <v>90</v>
      </c>
      <c r="AH20" s="5" t="s">
        <v>95</v>
      </c>
      <c r="AI20" s="5" t="s">
        <v>96</v>
      </c>
      <c r="AR20" s="5" t="s">
        <v>91</v>
      </c>
      <c r="AS20" s="5" t="s">
        <v>91</v>
      </c>
      <c r="AT20" s="5" t="s">
        <v>92</v>
      </c>
      <c r="AU20" s="5" t="s">
        <v>97</v>
      </c>
      <c r="BC20" s="5" t="s">
        <v>92</v>
      </c>
      <c r="BD20" s="5" t="s">
        <v>92</v>
      </c>
      <c r="BE20" s="5" t="s">
        <v>92</v>
      </c>
      <c r="BG20" s="5" t="s">
        <v>92</v>
      </c>
      <c r="BH20" s="5" t="s">
        <v>92</v>
      </c>
      <c r="BI20" s="5" t="s">
        <v>92</v>
      </c>
      <c r="BJ20" s="5" t="s">
        <v>92</v>
      </c>
      <c r="BM20" s="5" t="s">
        <v>92</v>
      </c>
      <c r="BN20" s="5" t="s">
        <v>92</v>
      </c>
      <c r="BO20" s="5" t="s">
        <v>92</v>
      </c>
      <c r="BQ20" s="5" t="s">
        <v>92</v>
      </c>
      <c r="BR20" s="5" t="s">
        <v>92</v>
      </c>
      <c r="BS20" s="5" t="s">
        <v>98</v>
      </c>
      <c r="BT20" s="5" t="s">
        <v>91</v>
      </c>
      <c r="BU20" s="5" t="s">
        <v>98</v>
      </c>
      <c r="BV20" s="5">
        <v>1556</v>
      </c>
      <c r="BW20" s="5">
        <v>3580493</v>
      </c>
      <c r="BX20" s="6">
        <v>192</v>
      </c>
      <c r="BY20" s="7">
        <v>329793.99599999998</v>
      </c>
      <c r="BZ20" s="5">
        <v>10856.756167265001</v>
      </c>
      <c r="CA20" s="5">
        <v>38.399027776399898</v>
      </c>
      <c r="CD20" s="5">
        <v>2033</v>
      </c>
      <c r="CE20" s="5">
        <v>11</v>
      </c>
      <c r="CF20" s="20">
        <f t="shared" si="0"/>
        <v>192</v>
      </c>
      <c r="CG20" s="21"/>
      <c r="CH20" s="18" t="str">
        <f t="shared" si="2"/>
        <v/>
      </c>
      <c r="CI20" s="5">
        <f t="shared" si="3"/>
        <v>2025</v>
      </c>
      <c r="CJ20" s="5">
        <f t="shared" si="4"/>
        <v>192</v>
      </c>
      <c r="CK20" s="6" t="str">
        <f t="shared" si="5"/>
        <v/>
      </c>
      <c r="CL20" s="21"/>
      <c r="CM20" s="8" t="str">
        <f t="shared" si="6"/>
        <v/>
      </c>
      <c r="CN20" s="38">
        <f t="shared" si="7"/>
        <v>418917.68099999637</v>
      </c>
      <c r="CO20" s="5" t="str">
        <f t="shared" si="8"/>
        <v/>
      </c>
      <c r="CP20" s="8">
        <f t="shared" si="1"/>
        <v>117</v>
      </c>
      <c r="CQ20" s="8">
        <f t="shared" si="9"/>
        <v>1270.2404715700052</v>
      </c>
      <c r="CR20" s="8">
        <f t="shared" si="10"/>
        <v>2035</v>
      </c>
    </row>
    <row r="21" spans="1:96" s="5" customFormat="1">
      <c r="A21" s="5">
        <v>4161</v>
      </c>
      <c r="B21" s="5" t="s">
        <v>124</v>
      </c>
      <c r="C21" s="5">
        <v>1556</v>
      </c>
      <c r="D21" s="5" t="s">
        <v>125</v>
      </c>
      <c r="E21" s="5" t="s">
        <v>122</v>
      </c>
      <c r="F21" s="5" t="s">
        <v>126</v>
      </c>
      <c r="G21" s="5" t="s">
        <v>104</v>
      </c>
      <c r="H21" s="5" t="s">
        <v>87</v>
      </c>
      <c r="I21" s="5" t="s">
        <v>88</v>
      </c>
      <c r="K21" s="5" t="s">
        <v>89</v>
      </c>
      <c r="L21" s="5" t="s">
        <v>90</v>
      </c>
      <c r="M21" s="5" t="s">
        <v>90</v>
      </c>
      <c r="N21" s="5" t="s">
        <v>131</v>
      </c>
      <c r="O21" s="5" t="s">
        <v>131</v>
      </c>
      <c r="P21" s="5">
        <v>141</v>
      </c>
      <c r="Q21" s="5">
        <v>0.85</v>
      </c>
      <c r="R21" s="5">
        <v>109.8</v>
      </c>
      <c r="S21" s="5">
        <v>120</v>
      </c>
      <c r="T21" s="5">
        <v>60</v>
      </c>
      <c r="U21" s="5" t="s">
        <v>91</v>
      </c>
      <c r="V21" s="5" t="s">
        <v>92</v>
      </c>
      <c r="W21" s="5" t="s">
        <v>92</v>
      </c>
      <c r="X21" s="5" t="s">
        <v>93</v>
      </c>
      <c r="Y21" s="5" t="s">
        <v>90</v>
      </c>
      <c r="Z21" s="5">
        <v>6</v>
      </c>
      <c r="AA21" s="5">
        <v>2015</v>
      </c>
      <c r="AB21" s="5" t="s">
        <v>92</v>
      </c>
      <c r="AC21" s="5" t="s">
        <v>92</v>
      </c>
      <c r="AD21" s="5" t="s">
        <v>91</v>
      </c>
      <c r="AE21" s="5" t="s">
        <v>113</v>
      </c>
      <c r="AF21" s="5">
        <v>2</v>
      </c>
      <c r="AG21" s="5" t="s">
        <v>90</v>
      </c>
      <c r="AH21" s="5" t="s">
        <v>95</v>
      </c>
      <c r="AI21" s="5" t="s">
        <v>96</v>
      </c>
      <c r="AS21" s="5" t="s">
        <v>91</v>
      </c>
      <c r="AT21" s="5" t="s">
        <v>92</v>
      </c>
      <c r="AU21" s="5" t="s">
        <v>97</v>
      </c>
      <c r="BC21" s="5" t="s">
        <v>92</v>
      </c>
      <c r="BD21" s="5" t="s">
        <v>92</v>
      </c>
      <c r="BE21" s="5" t="s">
        <v>92</v>
      </c>
      <c r="BG21" s="5" t="s">
        <v>92</v>
      </c>
      <c r="BH21" s="5" t="s">
        <v>92</v>
      </c>
      <c r="BI21" s="5" t="s">
        <v>92</v>
      </c>
      <c r="BJ21" s="5" t="s">
        <v>92</v>
      </c>
      <c r="BM21" s="5" t="s">
        <v>92</v>
      </c>
      <c r="BN21" s="5" t="s">
        <v>92</v>
      </c>
      <c r="BO21" s="5" t="s">
        <v>92</v>
      </c>
      <c r="BQ21" s="5" t="s">
        <v>92</v>
      </c>
      <c r="BR21" s="5" t="s">
        <v>92</v>
      </c>
      <c r="BS21" s="5" t="s">
        <v>98</v>
      </c>
      <c r="BT21" s="5" t="s">
        <v>91</v>
      </c>
      <c r="BU21" s="5" t="s">
        <v>98</v>
      </c>
      <c r="BV21" s="5">
        <v>1556</v>
      </c>
      <c r="BW21" s="5">
        <v>3580493</v>
      </c>
      <c r="BX21" s="6">
        <v>141</v>
      </c>
      <c r="BY21" s="7">
        <v>329793.99599999998</v>
      </c>
      <c r="BZ21" s="5">
        <v>10856.756167265001</v>
      </c>
      <c r="CA21" s="5">
        <v>38.399027776399898</v>
      </c>
      <c r="CD21" s="5">
        <v>2053</v>
      </c>
      <c r="CE21" s="5">
        <v>11</v>
      </c>
      <c r="CF21" s="20" t="str">
        <f t="shared" si="0"/>
        <v/>
      </c>
      <c r="CG21" s="21"/>
      <c r="CH21" s="18" t="str">
        <f t="shared" si="2"/>
        <v/>
      </c>
      <c r="CI21" s="5">
        <f t="shared" si="3"/>
        <v>2045</v>
      </c>
      <c r="CJ21" s="5" t="str">
        <f t="shared" si="4"/>
        <v/>
      </c>
      <c r="CK21" s="6" t="str">
        <f t="shared" si="5"/>
        <v/>
      </c>
      <c r="CL21" s="21"/>
      <c r="CM21" s="8" t="str">
        <f t="shared" si="6"/>
        <v/>
      </c>
      <c r="CN21" s="38">
        <f t="shared" si="7"/>
        <v>418917.68099999637</v>
      </c>
      <c r="CO21" s="5" t="str">
        <f t="shared" si="8"/>
        <v/>
      </c>
      <c r="CP21" s="8">
        <f t="shared" si="1"/>
        <v>117</v>
      </c>
      <c r="CQ21" s="8">
        <f t="shared" si="9"/>
        <v>1270.2404715700052</v>
      </c>
      <c r="CR21" s="8">
        <f t="shared" si="10"/>
        <v>2035</v>
      </c>
    </row>
    <row r="22" spans="1:96" s="5" customFormat="1">
      <c r="A22" s="5">
        <v>12653</v>
      </c>
      <c r="B22" s="5" t="s">
        <v>132</v>
      </c>
      <c r="C22" s="5">
        <v>1571</v>
      </c>
      <c r="D22" s="5" t="s">
        <v>133</v>
      </c>
      <c r="E22" s="5" t="s">
        <v>122</v>
      </c>
      <c r="F22" s="5" t="s">
        <v>134</v>
      </c>
      <c r="G22" s="5" t="s">
        <v>100</v>
      </c>
      <c r="H22" s="5" t="s">
        <v>111</v>
      </c>
      <c r="I22" s="5" t="s">
        <v>88</v>
      </c>
      <c r="K22" s="5" t="s">
        <v>112</v>
      </c>
      <c r="L22" s="5" t="s">
        <v>90</v>
      </c>
      <c r="M22" s="5" t="s">
        <v>90</v>
      </c>
      <c r="N22" s="5">
        <v>50810</v>
      </c>
      <c r="O22" s="5" t="s">
        <v>135</v>
      </c>
      <c r="P22" s="5">
        <v>35</v>
      </c>
      <c r="Q22" s="5">
        <v>0.9</v>
      </c>
      <c r="R22" s="5">
        <v>24</v>
      </c>
      <c r="S22" s="5">
        <v>26</v>
      </c>
      <c r="T22" s="5">
        <v>5</v>
      </c>
      <c r="U22" s="5" t="s">
        <v>91</v>
      </c>
      <c r="V22" s="5" t="s">
        <v>92</v>
      </c>
      <c r="W22" s="5" t="s">
        <v>92</v>
      </c>
      <c r="X22" s="5" t="s">
        <v>93</v>
      </c>
      <c r="Y22" s="5" t="s">
        <v>90</v>
      </c>
      <c r="Z22" s="5">
        <v>6</v>
      </c>
      <c r="AA22" s="5">
        <v>1974</v>
      </c>
      <c r="AB22" s="5" t="s">
        <v>92</v>
      </c>
      <c r="AC22" s="5" t="s">
        <v>92</v>
      </c>
      <c r="AD22" s="5" t="s">
        <v>91</v>
      </c>
      <c r="AE22" s="5" t="s">
        <v>113</v>
      </c>
      <c r="AF22" s="5">
        <v>2</v>
      </c>
      <c r="AG22" s="5" t="s">
        <v>90</v>
      </c>
      <c r="AH22" s="5" t="s">
        <v>96</v>
      </c>
      <c r="AR22" s="5" t="s">
        <v>91</v>
      </c>
      <c r="AT22" s="5" t="s">
        <v>92</v>
      </c>
      <c r="AU22" s="5" t="s">
        <v>97</v>
      </c>
      <c r="BC22" s="5" t="s">
        <v>92</v>
      </c>
      <c r="BD22" s="5" t="s">
        <v>92</v>
      </c>
      <c r="BE22" s="5" t="s">
        <v>92</v>
      </c>
      <c r="BG22" s="5" t="s">
        <v>92</v>
      </c>
      <c r="BH22" s="5" t="s">
        <v>92</v>
      </c>
      <c r="BI22" s="5" t="s">
        <v>92</v>
      </c>
      <c r="BJ22" s="5" t="s">
        <v>92</v>
      </c>
      <c r="BM22" s="5" t="s">
        <v>92</v>
      </c>
      <c r="BN22" s="5" t="s">
        <v>92</v>
      </c>
      <c r="BO22" s="5" t="s">
        <v>92</v>
      </c>
      <c r="BQ22" s="5" t="s">
        <v>92</v>
      </c>
      <c r="BR22" s="5" t="s">
        <v>92</v>
      </c>
      <c r="BS22" s="5" t="s">
        <v>91</v>
      </c>
      <c r="BV22" s="5">
        <v>1571</v>
      </c>
      <c r="BW22" s="5">
        <v>247895</v>
      </c>
      <c r="BX22" s="6">
        <v>35</v>
      </c>
      <c r="BY22" s="7">
        <v>16541</v>
      </c>
      <c r="BZ22" s="5">
        <v>14986.6997158575</v>
      </c>
      <c r="CA22" s="5">
        <v>38.757775034518801</v>
      </c>
      <c r="CD22" s="5">
        <v>2013</v>
      </c>
      <c r="CE22" s="5">
        <v>3</v>
      </c>
      <c r="CF22" s="20">
        <f t="shared" si="0"/>
        <v>35</v>
      </c>
      <c r="CG22" s="22">
        <f>BY22</f>
        <v>16541</v>
      </c>
      <c r="CH22" s="18">
        <f t="shared" si="2"/>
        <v>40518.437749999815</v>
      </c>
      <c r="CI22" s="5">
        <f t="shared" si="3"/>
        <v>2004</v>
      </c>
      <c r="CJ22" s="5">
        <f t="shared" si="4"/>
        <v>35</v>
      </c>
      <c r="CK22" s="6">
        <f t="shared" si="5"/>
        <v>35</v>
      </c>
      <c r="CL22" s="26">
        <f>BY22*SUM(CK22)/SUM(BX22:BX26)</f>
        <v>1179.0936863543789</v>
      </c>
      <c r="CM22" s="8">
        <f t="shared" si="6"/>
        <v>2888.2796766802317</v>
      </c>
      <c r="CN22" s="38">
        <f t="shared" si="7"/>
        <v>40518.437749999815</v>
      </c>
      <c r="CO22" s="5" t="str">
        <f t="shared" si="8"/>
        <v>Y</v>
      </c>
      <c r="CP22" s="8">
        <f t="shared" si="1"/>
        <v>163.44999999999999</v>
      </c>
      <c r="CQ22" s="8">
        <f t="shared" si="9"/>
        <v>2449.576068556908</v>
      </c>
      <c r="CR22" s="8">
        <f t="shared" si="10"/>
        <v>2024</v>
      </c>
    </row>
    <row r="23" spans="1:96" s="5" customFormat="1">
      <c r="A23" s="5">
        <v>12653</v>
      </c>
      <c r="B23" s="5" t="s">
        <v>132</v>
      </c>
      <c r="C23" s="5">
        <v>1571</v>
      </c>
      <c r="D23" s="5" t="s">
        <v>133</v>
      </c>
      <c r="E23" s="5" t="s">
        <v>122</v>
      </c>
      <c r="F23" s="5" t="s">
        <v>134</v>
      </c>
      <c r="G23" s="5" t="s">
        <v>101</v>
      </c>
      <c r="H23" s="5" t="s">
        <v>87</v>
      </c>
      <c r="I23" s="5" t="s">
        <v>88</v>
      </c>
      <c r="K23" s="5" t="s">
        <v>112</v>
      </c>
      <c r="L23" s="5" t="s">
        <v>90</v>
      </c>
      <c r="M23" s="5" t="s">
        <v>90</v>
      </c>
      <c r="N23" s="5">
        <v>50811</v>
      </c>
      <c r="O23" s="5" t="s">
        <v>136</v>
      </c>
      <c r="P23" s="5">
        <v>103</v>
      </c>
      <c r="Q23" s="5">
        <v>0.85</v>
      </c>
      <c r="R23" s="5">
        <v>86</v>
      </c>
      <c r="S23" s="5">
        <v>100</v>
      </c>
      <c r="T23" s="5">
        <v>33</v>
      </c>
      <c r="U23" s="5" t="s">
        <v>91</v>
      </c>
      <c r="V23" s="5" t="s">
        <v>92</v>
      </c>
      <c r="W23" s="5" t="s">
        <v>92</v>
      </c>
      <c r="X23" s="5" t="s">
        <v>93</v>
      </c>
      <c r="Y23" s="5" t="s">
        <v>90</v>
      </c>
      <c r="Z23" s="5">
        <v>6</v>
      </c>
      <c r="AA23" s="5">
        <v>1991</v>
      </c>
      <c r="AB23" s="5" t="s">
        <v>92</v>
      </c>
      <c r="AC23" s="5" t="s">
        <v>92</v>
      </c>
      <c r="AD23" s="5" t="s">
        <v>91</v>
      </c>
      <c r="AE23" s="5" t="s">
        <v>113</v>
      </c>
      <c r="AF23" s="5">
        <v>2</v>
      </c>
      <c r="AG23" s="5" t="s">
        <v>90</v>
      </c>
      <c r="AH23" s="5" t="s">
        <v>95</v>
      </c>
      <c r="AI23" s="5" t="s">
        <v>96</v>
      </c>
      <c r="AR23" s="5" t="s">
        <v>91</v>
      </c>
      <c r="AT23" s="5" t="s">
        <v>92</v>
      </c>
      <c r="AU23" s="5" t="s">
        <v>97</v>
      </c>
      <c r="BC23" s="5" t="s">
        <v>92</v>
      </c>
      <c r="BD23" s="5" t="s">
        <v>92</v>
      </c>
      <c r="BE23" s="5" t="s">
        <v>92</v>
      </c>
      <c r="BG23" s="5" t="s">
        <v>92</v>
      </c>
      <c r="BH23" s="5" t="s">
        <v>92</v>
      </c>
      <c r="BI23" s="5" t="s">
        <v>92</v>
      </c>
      <c r="BJ23" s="5" t="s">
        <v>92</v>
      </c>
      <c r="BM23" s="5" t="s">
        <v>92</v>
      </c>
      <c r="BN23" s="5" t="s">
        <v>92</v>
      </c>
      <c r="BO23" s="5" t="s">
        <v>92</v>
      </c>
      <c r="BQ23" s="5" t="s">
        <v>92</v>
      </c>
      <c r="BR23" s="5" t="s">
        <v>92</v>
      </c>
      <c r="BS23" s="5" t="s">
        <v>98</v>
      </c>
      <c r="BT23" s="5" t="s">
        <v>91</v>
      </c>
      <c r="BU23" s="5" t="s">
        <v>98</v>
      </c>
      <c r="BV23" s="5">
        <v>1571</v>
      </c>
      <c r="BW23" s="5">
        <v>247895</v>
      </c>
      <c r="BX23" s="6">
        <v>103</v>
      </c>
      <c r="BY23" s="7">
        <v>16541</v>
      </c>
      <c r="BZ23" s="5">
        <v>14986.6997158575</v>
      </c>
      <c r="CA23" s="5">
        <v>39.221736110910697</v>
      </c>
      <c r="CD23" s="5">
        <v>2030</v>
      </c>
      <c r="CE23" s="5">
        <v>9</v>
      </c>
      <c r="CF23" s="20">
        <f t="shared" si="0"/>
        <v>103</v>
      </c>
      <c r="CG23" s="20"/>
      <c r="CH23" s="18" t="str">
        <f t="shared" si="2"/>
        <v/>
      </c>
      <c r="CI23" s="5">
        <f t="shared" si="3"/>
        <v>2021</v>
      </c>
      <c r="CJ23" s="5">
        <f t="shared" si="4"/>
        <v>103</v>
      </c>
      <c r="CK23" s="6" t="str">
        <f t="shared" si="5"/>
        <v/>
      </c>
      <c r="CL23" s="21"/>
      <c r="CM23" s="8" t="str">
        <f t="shared" si="6"/>
        <v/>
      </c>
      <c r="CN23" s="38">
        <f t="shared" si="7"/>
        <v>29003.714999999873</v>
      </c>
      <c r="CO23" s="5" t="str">
        <f t="shared" si="8"/>
        <v/>
      </c>
      <c r="CP23" s="8">
        <f t="shared" si="1"/>
        <v>117</v>
      </c>
      <c r="CQ23" s="8">
        <f t="shared" si="9"/>
        <v>1753.4438667553275</v>
      </c>
      <c r="CR23" s="8">
        <f t="shared" si="10"/>
        <v>2024</v>
      </c>
    </row>
    <row r="24" spans="1:96" s="5" customFormat="1">
      <c r="A24" s="5">
        <v>12653</v>
      </c>
      <c r="B24" s="5" t="s">
        <v>132</v>
      </c>
      <c r="C24" s="5">
        <v>1571</v>
      </c>
      <c r="D24" s="5" t="s">
        <v>133</v>
      </c>
      <c r="E24" s="5" t="s">
        <v>122</v>
      </c>
      <c r="F24" s="5" t="s">
        <v>134</v>
      </c>
      <c r="G24" s="5" t="s">
        <v>102</v>
      </c>
      <c r="H24" s="5" t="s">
        <v>87</v>
      </c>
      <c r="I24" s="5" t="s">
        <v>88</v>
      </c>
      <c r="K24" s="5" t="s">
        <v>112</v>
      </c>
      <c r="L24" s="5" t="s">
        <v>90</v>
      </c>
      <c r="M24" s="5" t="s">
        <v>90</v>
      </c>
      <c r="N24" s="5">
        <v>50812</v>
      </c>
      <c r="O24" s="5" t="s">
        <v>137</v>
      </c>
      <c r="P24" s="5">
        <v>103</v>
      </c>
      <c r="Q24" s="5">
        <v>0.85</v>
      </c>
      <c r="R24" s="5">
        <v>86</v>
      </c>
      <c r="S24" s="5">
        <v>100</v>
      </c>
      <c r="T24" s="5">
        <v>33</v>
      </c>
      <c r="U24" s="5" t="s">
        <v>91</v>
      </c>
      <c r="V24" s="5" t="s">
        <v>92</v>
      </c>
      <c r="W24" s="5" t="s">
        <v>92</v>
      </c>
      <c r="X24" s="5" t="s">
        <v>93</v>
      </c>
      <c r="Y24" s="5" t="s">
        <v>90</v>
      </c>
      <c r="Z24" s="5">
        <v>6</v>
      </c>
      <c r="AA24" s="5">
        <v>1991</v>
      </c>
      <c r="AB24" s="5" t="s">
        <v>92</v>
      </c>
      <c r="AC24" s="5" t="s">
        <v>92</v>
      </c>
      <c r="AD24" s="5" t="s">
        <v>91</v>
      </c>
      <c r="AE24" s="5" t="s">
        <v>113</v>
      </c>
      <c r="AF24" s="5">
        <v>2</v>
      </c>
      <c r="AG24" s="5" t="s">
        <v>90</v>
      </c>
      <c r="AH24" s="5" t="s">
        <v>95</v>
      </c>
      <c r="AI24" s="5" t="s">
        <v>96</v>
      </c>
      <c r="AR24" s="5" t="s">
        <v>91</v>
      </c>
      <c r="AT24" s="5" t="s">
        <v>92</v>
      </c>
      <c r="AU24" s="5" t="s">
        <v>97</v>
      </c>
      <c r="BC24" s="5" t="s">
        <v>92</v>
      </c>
      <c r="BD24" s="5" t="s">
        <v>92</v>
      </c>
      <c r="BE24" s="5" t="s">
        <v>92</v>
      </c>
      <c r="BG24" s="5" t="s">
        <v>92</v>
      </c>
      <c r="BH24" s="5" t="s">
        <v>92</v>
      </c>
      <c r="BI24" s="5" t="s">
        <v>92</v>
      </c>
      <c r="BJ24" s="5" t="s">
        <v>92</v>
      </c>
      <c r="BM24" s="5" t="s">
        <v>92</v>
      </c>
      <c r="BN24" s="5" t="s">
        <v>92</v>
      </c>
      <c r="BO24" s="5" t="s">
        <v>92</v>
      </c>
      <c r="BQ24" s="5" t="s">
        <v>92</v>
      </c>
      <c r="BR24" s="5" t="s">
        <v>92</v>
      </c>
      <c r="BS24" s="5" t="s">
        <v>98</v>
      </c>
      <c r="BT24" s="5" t="s">
        <v>91</v>
      </c>
      <c r="BU24" s="5" t="s">
        <v>98</v>
      </c>
      <c r="BV24" s="5">
        <v>1571</v>
      </c>
      <c r="BW24" s="5">
        <v>247895</v>
      </c>
      <c r="BX24" s="6">
        <v>103</v>
      </c>
      <c r="BY24" s="7">
        <v>16541</v>
      </c>
      <c r="BZ24" s="5">
        <v>14986.6997158575</v>
      </c>
      <c r="CA24" s="5">
        <v>39.221736110910697</v>
      </c>
      <c r="CD24" s="5">
        <v>2030</v>
      </c>
      <c r="CE24" s="5">
        <v>9</v>
      </c>
      <c r="CF24" s="20">
        <f t="shared" si="0"/>
        <v>103</v>
      </c>
      <c r="CG24" s="20"/>
      <c r="CH24" s="18" t="str">
        <f t="shared" si="2"/>
        <v/>
      </c>
      <c r="CI24" s="5">
        <f t="shared" si="3"/>
        <v>2021</v>
      </c>
      <c r="CJ24" s="5">
        <f t="shared" si="4"/>
        <v>103</v>
      </c>
      <c r="CK24" s="6" t="str">
        <f t="shared" si="5"/>
        <v/>
      </c>
      <c r="CL24" s="21"/>
      <c r="CM24" s="8" t="str">
        <f t="shared" si="6"/>
        <v/>
      </c>
      <c r="CN24" s="38">
        <f t="shared" si="7"/>
        <v>29003.714999999873</v>
      </c>
      <c r="CO24" s="5" t="str">
        <f t="shared" si="8"/>
        <v/>
      </c>
      <c r="CP24" s="8">
        <f t="shared" si="1"/>
        <v>117</v>
      </c>
      <c r="CQ24" s="8">
        <f t="shared" si="9"/>
        <v>1753.4438667553275</v>
      </c>
      <c r="CR24" s="8">
        <f t="shared" si="10"/>
        <v>2024</v>
      </c>
    </row>
    <row r="25" spans="1:96" s="5" customFormat="1">
      <c r="A25" s="5">
        <v>12653</v>
      </c>
      <c r="B25" s="5" t="s">
        <v>132</v>
      </c>
      <c r="C25" s="5">
        <v>1571</v>
      </c>
      <c r="D25" s="5" t="s">
        <v>133</v>
      </c>
      <c r="E25" s="5" t="s">
        <v>122</v>
      </c>
      <c r="F25" s="5" t="s">
        <v>134</v>
      </c>
      <c r="G25" s="5" t="s">
        <v>103</v>
      </c>
      <c r="H25" s="5" t="s">
        <v>87</v>
      </c>
      <c r="I25" s="5" t="s">
        <v>88</v>
      </c>
      <c r="K25" s="5" t="s">
        <v>112</v>
      </c>
      <c r="L25" s="5" t="s">
        <v>90</v>
      </c>
      <c r="M25" s="5" t="s">
        <v>90</v>
      </c>
      <c r="N25" s="5">
        <v>50813</v>
      </c>
      <c r="O25" s="5" t="s">
        <v>138</v>
      </c>
      <c r="P25" s="5">
        <v>125</v>
      </c>
      <c r="Q25" s="5">
        <v>0.9</v>
      </c>
      <c r="R25" s="5">
        <v>109</v>
      </c>
      <c r="S25" s="5">
        <v>123</v>
      </c>
      <c r="T25" s="5">
        <v>65</v>
      </c>
      <c r="U25" s="5" t="s">
        <v>91</v>
      </c>
      <c r="V25" s="5" t="s">
        <v>92</v>
      </c>
      <c r="W25" s="5" t="s">
        <v>92</v>
      </c>
      <c r="X25" s="5" t="s">
        <v>93</v>
      </c>
      <c r="Y25" s="5" t="s">
        <v>90</v>
      </c>
      <c r="Z25" s="5">
        <v>6</v>
      </c>
      <c r="AA25" s="5">
        <v>1991</v>
      </c>
      <c r="AB25" s="5" t="s">
        <v>92</v>
      </c>
      <c r="AC25" s="5" t="s">
        <v>92</v>
      </c>
      <c r="AD25" s="5" t="s">
        <v>91</v>
      </c>
      <c r="AE25" s="5" t="s">
        <v>113</v>
      </c>
      <c r="AF25" s="5">
        <v>2</v>
      </c>
      <c r="AG25" s="5" t="s">
        <v>90</v>
      </c>
      <c r="AH25" s="5" t="s">
        <v>95</v>
      </c>
      <c r="AI25" s="5" t="s">
        <v>96</v>
      </c>
      <c r="AR25" s="5" t="s">
        <v>91</v>
      </c>
      <c r="AT25" s="5" t="s">
        <v>92</v>
      </c>
      <c r="AU25" s="5" t="s">
        <v>97</v>
      </c>
      <c r="BC25" s="5" t="s">
        <v>92</v>
      </c>
      <c r="BD25" s="5" t="s">
        <v>92</v>
      </c>
      <c r="BE25" s="5" t="s">
        <v>92</v>
      </c>
      <c r="BG25" s="5" t="s">
        <v>92</v>
      </c>
      <c r="BH25" s="5" t="s">
        <v>92</v>
      </c>
      <c r="BI25" s="5" t="s">
        <v>92</v>
      </c>
      <c r="BJ25" s="5" t="s">
        <v>92</v>
      </c>
      <c r="BM25" s="5" t="s">
        <v>92</v>
      </c>
      <c r="BN25" s="5" t="s">
        <v>92</v>
      </c>
      <c r="BO25" s="5" t="s">
        <v>92</v>
      </c>
      <c r="BQ25" s="5" t="s">
        <v>92</v>
      </c>
      <c r="BR25" s="5" t="s">
        <v>92</v>
      </c>
      <c r="BS25" s="5" t="s">
        <v>98</v>
      </c>
      <c r="BT25" s="5" t="s">
        <v>91</v>
      </c>
      <c r="BU25" s="5" t="s">
        <v>98</v>
      </c>
      <c r="BV25" s="5">
        <v>1571</v>
      </c>
      <c r="BW25" s="5">
        <v>247895</v>
      </c>
      <c r="BX25" s="6">
        <v>125</v>
      </c>
      <c r="BY25" s="7">
        <v>16541</v>
      </c>
      <c r="BZ25" s="5">
        <v>14986.6997158575</v>
      </c>
      <c r="CA25" s="5">
        <v>40.221736110910697</v>
      </c>
      <c r="CD25" s="5">
        <v>2031</v>
      </c>
      <c r="CE25" s="5">
        <v>9</v>
      </c>
      <c r="CF25" s="20">
        <f t="shared" si="0"/>
        <v>125</v>
      </c>
      <c r="CG25" s="20"/>
      <c r="CH25" s="18" t="str">
        <f t="shared" si="2"/>
        <v/>
      </c>
      <c r="CI25" s="5">
        <f t="shared" si="3"/>
        <v>2021</v>
      </c>
      <c r="CJ25" s="5">
        <f t="shared" si="4"/>
        <v>125</v>
      </c>
      <c r="CK25" s="6" t="str">
        <f t="shared" si="5"/>
        <v/>
      </c>
      <c r="CL25" s="21"/>
      <c r="CM25" s="8" t="str">
        <f t="shared" si="6"/>
        <v/>
      </c>
      <c r="CN25" s="38">
        <f t="shared" si="7"/>
        <v>29003.714999999873</v>
      </c>
      <c r="CO25" s="5" t="str">
        <f t="shared" si="8"/>
        <v/>
      </c>
      <c r="CP25" s="8">
        <f t="shared" si="1"/>
        <v>117</v>
      </c>
      <c r="CQ25" s="8">
        <f t="shared" si="9"/>
        <v>1753.4438667553275</v>
      </c>
      <c r="CR25" s="8">
        <f t="shared" si="10"/>
        <v>2024</v>
      </c>
    </row>
    <row r="26" spans="1:96" s="5" customFormat="1">
      <c r="A26" s="5">
        <v>12653</v>
      </c>
      <c r="B26" s="5" t="s">
        <v>132</v>
      </c>
      <c r="C26" s="5">
        <v>1571</v>
      </c>
      <c r="D26" s="5" t="s">
        <v>133</v>
      </c>
      <c r="E26" s="5" t="s">
        <v>122</v>
      </c>
      <c r="F26" s="5" t="s">
        <v>134</v>
      </c>
      <c r="G26" s="5" t="s">
        <v>104</v>
      </c>
      <c r="H26" s="5" t="s">
        <v>87</v>
      </c>
      <c r="I26" s="5" t="s">
        <v>88</v>
      </c>
      <c r="K26" s="5" t="s">
        <v>112</v>
      </c>
      <c r="L26" s="5" t="s">
        <v>90</v>
      </c>
      <c r="M26" s="5" t="s">
        <v>90</v>
      </c>
      <c r="N26" s="5">
        <v>50814</v>
      </c>
      <c r="O26" s="5" t="s">
        <v>139</v>
      </c>
      <c r="P26" s="5">
        <v>125</v>
      </c>
      <c r="Q26" s="5">
        <v>0.9</v>
      </c>
      <c r="R26" s="5">
        <v>109</v>
      </c>
      <c r="S26" s="5">
        <v>126</v>
      </c>
      <c r="T26" s="5">
        <v>65</v>
      </c>
      <c r="U26" s="5" t="s">
        <v>91</v>
      </c>
      <c r="V26" s="5" t="s">
        <v>92</v>
      </c>
      <c r="W26" s="5" t="s">
        <v>92</v>
      </c>
      <c r="X26" s="5" t="s">
        <v>93</v>
      </c>
      <c r="Y26" s="5" t="s">
        <v>90</v>
      </c>
      <c r="Z26" s="5">
        <v>6</v>
      </c>
      <c r="AA26" s="5">
        <v>1991</v>
      </c>
      <c r="AB26" s="5" t="s">
        <v>92</v>
      </c>
      <c r="AC26" s="5" t="s">
        <v>92</v>
      </c>
      <c r="AD26" s="5" t="s">
        <v>91</v>
      </c>
      <c r="AE26" s="5" t="s">
        <v>113</v>
      </c>
      <c r="AF26" s="5">
        <v>2</v>
      </c>
      <c r="AG26" s="5" t="s">
        <v>90</v>
      </c>
      <c r="AH26" s="5" t="s">
        <v>95</v>
      </c>
      <c r="AI26" s="5" t="s">
        <v>96</v>
      </c>
      <c r="AR26" s="5" t="s">
        <v>91</v>
      </c>
      <c r="AT26" s="5" t="s">
        <v>92</v>
      </c>
      <c r="AU26" s="5" t="s">
        <v>97</v>
      </c>
      <c r="BC26" s="5" t="s">
        <v>92</v>
      </c>
      <c r="BD26" s="5" t="s">
        <v>92</v>
      </c>
      <c r="BE26" s="5" t="s">
        <v>92</v>
      </c>
      <c r="BG26" s="5" t="s">
        <v>92</v>
      </c>
      <c r="BH26" s="5" t="s">
        <v>92</v>
      </c>
      <c r="BI26" s="5" t="s">
        <v>92</v>
      </c>
      <c r="BJ26" s="5" t="s">
        <v>92</v>
      </c>
      <c r="BM26" s="5" t="s">
        <v>92</v>
      </c>
      <c r="BN26" s="5" t="s">
        <v>92</v>
      </c>
      <c r="BO26" s="5" t="s">
        <v>92</v>
      </c>
      <c r="BQ26" s="5" t="s">
        <v>92</v>
      </c>
      <c r="BR26" s="5" t="s">
        <v>92</v>
      </c>
      <c r="BS26" s="5" t="s">
        <v>98</v>
      </c>
      <c r="BT26" s="5" t="s">
        <v>91</v>
      </c>
      <c r="BU26" s="5" t="s">
        <v>98</v>
      </c>
      <c r="BV26" s="5">
        <v>1571</v>
      </c>
      <c r="BW26" s="5">
        <v>247895</v>
      </c>
      <c r="BX26" s="6">
        <v>125</v>
      </c>
      <c r="BY26" s="7">
        <v>16541</v>
      </c>
      <c r="BZ26" s="5">
        <v>14986.6997158575</v>
      </c>
      <c r="CA26" s="5">
        <v>40.221736110910697</v>
      </c>
      <c r="CD26" s="5">
        <v>2031</v>
      </c>
      <c r="CE26" s="5">
        <v>9</v>
      </c>
      <c r="CF26" s="20">
        <f t="shared" si="0"/>
        <v>125</v>
      </c>
      <c r="CG26" s="20"/>
      <c r="CH26" s="18" t="str">
        <f t="shared" si="2"/>
        <v/>
      </c>
      <c r="CI26" s="5">
        <f t="shared" si="3"/>
        <v>2021</v>
      </c>
      <c r="CJ26" s="5">
        <f t="shared" si="4"/>
        <v>125</v>
      </c>
      <c r="CK26" s="6" t="str">
        <f t="shared" si="5"/>
        <v/>
      </c>
      <c r="CL26" s="21"/>
      <c r="CM26" s="8" t="str">
        <f t="shared" si="6"/>
        <v/>
      </c>
      <c r="CN26" s="38">
        <f t="shared" si="7"/>
        <v>29003.714999999873</v>
      </c>
      <c r="CO26" s="5" t="str">
        <f t="shared" si="8"/>
        <v/>
      </c>
      <c r="CP26" s="8">
        <f t="shared" si="1"/>
        <v>117</v>
      </c>
      <c r="CQ26" s="8">
        <f t="shared" si="9"/>
        <v>1753.4438667553275</v>
      </c>
      <c r="CR26" s="8">
        <f t="shared" si="10"/>
        <v>2024</v>
      </c>
    </row>
    <row r="27" spans="1:96" s="8" customFormat="1">
      <c r="A27" s="8">
        <v>12653</v>
      </c>
      <c r="B27" s="8" t="s">
        <v>132</v>
      </c>
      <c r="C27" s="8">
        <v>1572</v>
      </c>
      <c r="D27" s="8" t="s">
        <v>140</v>
      </c>
      <c r="E27" s="8" t="s">
        <v>122</v>
      </c>
      <c r="F27" s="8" t="s">
        <v>141</v>
      </c>
      <c r="G27" s="8" t="s">
        <v>100</v>
      </c>
      <c r="H27" s="8" t="s">
        <v>87</v>
      </c>
      <c r="I27" s="8" t="s">
        <v>88</v>
      </c>
      <c r="K27" s="8" t="s">
        <v>112</v>
      </c>
      <c r="L27" s="8" t="s">
        <v>90</v>
      </c>
      <c r="M27" s="8" t="s">
        <v>90</v>
      </c>
      <c r="N27" s="8">
        <v>50823</v>
      </c>
      <c r="O27" s="8" t="s">
        <v>142</v>
      </c>
      <c r="P27" s="8">
        <v>163</v>
      </c>
      <c r="Q27" s="8">
        <v>0.9</v>
      </c>
      <c r="R27" s="8">
        <v>147</v>
      </c>
      <c r="S27" s="8">
        <v>167</v>
      </c>
      <c r="T27" s="8">
        <v>40</v>
      </c>
      <c r="U27" s="8" t="s">
        <v>91</v>
      </c>
      <c r="V27" s="8" t="s">
        <v>92</v>
      </c>
      <c r="W27" s="8" t="s">
        <v>92</v>
      </c>
      <c r="X27" s="8" t="s">
        <v>93</v>
      </c>
      <c r="Y27" s="8" t="s">
        <v>90</v>
      </c>
      <c r="Z27" s="8">
        <v>6</v>
      </c>
      <c r="AA27" s="8">
        <v>1992</v>
      </c>
      <c r="AB27" s="8" t="s">
        <v>92</v>
      </c>
      <c r="AC27" s="8" t="s">
        <v>92</v>
      </c>
      <c r="AD27" s="8" t="s">
        <v>91</v>
      </c>
      <c r="AE27" s="8" t="s">
        <v>113</v>
      </c>
      <c r="AF27" s="8">
        <v>2</v>
      </c>
      <c r="AG27" s="8" t="s">
        <v>90</v>
      </c>
      <c r="AH27" s="8" t="s">
        <v>95</v>
      </c>
      <c r="AI27" s="8" t="s">
        <v>96</v>
      </c>
      <c r="AR27" s="8" t="s">
        <v>91</v>
      </c>
      <c r="AS27" s="8" t="s">
        <v>91</v>
      </c>
      <c r="AT27" s="8" t="s">
        <v>92</v>
      </c>
      <c r="AU27" s="8" t="s">
        <v>97</v>
      </c>
      <c r="BC27" s="8" t="s">
        <v>92</v>
      </c>
      <c r="BD27" s="8" t="s">
        <v>92</v>
      </c>
      <c r="BE27" s="8" t="s">
        <v>92</v>
      </c>
      <c r="BG27" s="8" t="s">
        <v>92</v>
      </c>
      <c r="BH27" s="8" t="s">
        <v>92</v>
      </c>
      <c r="BI27" s="8" t="s">
        <v>92</v>
      </c>
      <c r="BJ27" s="8" t="s">
        <v>92</v>
      </c>
      <c r="BM27" s="8" t="s">
        <v>92</v>
      </c>
      <c r="BN27" s="8" t="s">
        <v>92</v>
      </c>
      <c r="BO27" s="8" t="s">
        <v>92</v>
      </c>
      <c r="BQ27" s="8" t="s">
        <v>92</v>
      </c>
      <c r="BR27" s="8" t="s">
        <v>92</v>
      </c>
      <c r="BS27" s="8" t="s">
        <v>98</v>
      </c>
      <c r="BT27" s="8" t="s">
        <v>91</v>
      </c>
      <c r="BU27" s="8" t="s">
        <v>98</v>
      </c>
      <c r="BV27" s="8">
        <v>1572</v>
      </c>
      <c r="BW27" s="8">
        <v>1308595</v>
      </c>
      <c r="BX27" s="9">
        <v>163</v>
      </c>
      <c r="BY27" s="13">
        <v>87960</v>
      </c>
      <c r="BZ27" s="8">
        <v>14877.1600727603</v>
      </c>
      <c r="CA27" s="8">
        <v>40.888402777310702</v>
      </c>
      <c r="CD27" s="8">
        <v>2033</v>
      </c>
      <c r="CE27" s="8">
        <v>5</v>
      </c>
      <c r="CF27" s="17">
        <f t="shared" si="0"/>
        <v>163</v>
      </c>
      <c r="CG27" s="19">
        <f>BY27</f>
        <v>87960</v>
      </c>
      <c r="CH27" s="18">
        <f t="shared" si="2"/>
        <v>153105.61499999953</v>
      </c>
      <c r="CI27" s="8">
        <f t="shared" si="3"/>
        <v>2022</v>
      </c>
      <c r="CJ27" s="8">
        <f t="shared" si="4"/>
        <v>163</v>
      </c>
      <c r="CK27" s="6" t="str">
        <f t="shared" si="5"/>
        <v/>
      </c>
      <c r="CL27" s="26" t="str">
        <f>IF(CK27&lt;&gt;"",BY27,"")</f>
        <v/>
      </c>
      <c r="CM27" s="8" t="str">
        <f t="shared" si="6"/>
        <v/>
      </c>
      <c r="CN27" s="38">
        <f t="shared" si="7"/>
        <v>153105.61499999953</v>
      </c>
      <c r="CO27" s="8" t="str">
        <f t="shared" si="8"/>
        <v>Y</v>
      </c>
      <c r="CP27" s="8">
        <f t="shared" si="1"/>
        <v>117</v>
      </c>
      <c r="CQ27" s="8">
        <f t="shared" si="9"/>
        <v>1740.6277285129552</v>
      </c>
      <c r="CR27" s="8">
        <f t="shared" si="10"/>
        <v>2024</v>
      </c>
    </row>
    <row r="28" spans="1:96" s="8" customFormat="1">
      <c r="A28" s="8">
        <v>12653</v>
      </c>
      <c r="B28" s="8" t="s">
        <v>132</v>
      </c>
      <c r="C28" s="8">
        <v>1572</v>
      </c>
      <c r="D28" s="8" t="s">
        <v>140</v>
      </c>
      <c r="E28" s="8" t="s">
        <v>122</v>
      </c>
      <c r="F28" s="8" t="s">
        <v>141</v>
      </c>
      <c r="G28" s="8" t="s">
        <v>101</v>
      </c>
      <c r="H28" s="8" t="s">
        <v>87</v>
      </c>
      <c r="I28" s="8" t="s">
        <v>88</v>
      </c>
      <c r="K28" s="8" t="s">
        <v>112</v>
      </c>
      <c r="L28" s="8" t="s">
        <v>90</v>
      </c>
      <c r="M28" s="8" t="s">
        <v>90</v>
      </c>
      <c r="N28" s="8">
        <v>50824</v>
      </c>
      <c r="O28" s="8" t="s">
        <v>143</v>
      </c>
      <c r="P28" s="8">
        <v>163</v>
      </c>
      <c r="Q28" s="8">
        <v>0.9</v>
      </c>
      <c r="R28" s="8">
        <v>147</v>
      </c>
      <c r="S28" s="8">
        <v>167</v>
      </c>
      <c r="T28" s="8">
        <v>40</v>
      </c>
      <c r="U28" s="8" t="s">
        <v>91</v>
      </c>
      <c r="V28" s="8" t="s">
        <v>92</v>
      </c>
      <c r="W28" s="8" t="s">
        <v>92</v>
      </c>
      <c r="X28" s="8" t="s">
        <v>93</v>
      </c>
      <c r="Y28" s="8" t="s">
        <v>90</v>
      </c>
      <c r="Z28" s="8">
        <v>6</v>
      </c>
      <c r="AA28" s="8">
        <v>1992</v>
      </c>
      <c r="AB28" s="8" t="s">
        <v>92</v>
      </c>
      <c r="AC28" s="8" t="s">
        <v>92</v>
      </c>
      <c r="AD28" s="8" t="s">
        <v>91</v>
      </c>
      <c r="AE28" s="8" t="s">
        <v>113</v>
      </c>
      <c r="AF28" s="8">
        <v>2</v>
      </c>
      <c r="AG28" s="8" t="s">
        <v>90</v>
      </c>
      <c r="AH28" s="8" t="s">
        <v>95</v>
      </c>
      <c r="AI28" s="8" t="s">
        <v>96</v>
      </c>
      <c r="AR28" s="8" t="s">
        <v>91</v>
      </c>
      <c r="AS28" s="8" t="s">
        <v>91</v>
      </c>
      <c r="AT28" s="8" t="s">
        <v>92</v>
      </c>
      <c r="AU28" s="8" t="s">
        <v>97</v>
      </c>
      <c r="BC28" s="8" t="s">
        <v>92</v>
      </c>
      <c r="BD28" s="8" t="s">
        <v>92</v>
      </c>
      <c r="BE28" s="8" t="s">
        <v>92</v>
      </c>
      <c r="BG28" s="8" t="s">
        <v>92</v>
      </c>
      <c r="BH28" s="8" t="s">
        <v>92</v>
      </c>
      <c r="BI28" s="8" t="s">
        <v>92</v>
      </c>
      <c r="BJ28" s="8" t="s">
        <v>92</v>
      </c>
      <c r="BM28" s="8" t="s">
        <v>92</v>
      </c>
      <c r="BN28" s="8" t="s">
        <v>92</v>
      </c>
      <c r="BO28" s="8" t="s">
        <v>92</v>
      </c>
      <c r="BQ28" s="8" t="s">
        <v>92</v>
      </c>
      <c r="BR28" s="8" t="s">
        <v>92</v>
      </c>
      <c r="BS28" s="8" t="s">
        <v>98</v>
      </c>
      <c r="BT28" s="8" t="s">
        <v>91</v>
      </c>
      <c r="BU28" s="8" t="s">
        <v>98</v>
      </c>
      <c r="BV28" s="8">
        <v>1572</v>
      </c>
      <c r="BW28" s="8">
        <v>1308595</v>
      </c>
      <c r="BX28" s="9">
        <v>163</v>
      </c>
      <c r="BY28" s="13">
        <v>87960</v>
      </c>
      <c r="BZ28" s="8">
        <v>14877.1600727603</v>
      </c>
      <c r="CA28" s="8">
        <v>40.888402777310702</v>
      </c>
      <c r="CD28" s="8">
        <v>2033</v>
      </c>
      <c r="CE28" s="8">
        <v>5</v>
      </c>
      <c r="CF28" s="17">
        <f t="shared" si="0"/>
        <v>163</v>
      </c>
      <c r="CG28" s="17"/>
      <c r="CH28" s="18" t="str">
        <f t="shared" si="2"/>
        <v/>
      </c>
      <c r="CI28" s="8">
        <f t="shared" si="3"/>
        <v>2022</v>
      </c>
      <c r="CJ28" s="8">
        <f t="shared" si="4"/>
        <v>163</v>
      </c>
      <c r="CK28" s="6" t="str">
        <f t="shared" si="5"/>
        <v/>
      </c>
      <c r="CL28" s="26"/>
      <c r="CM28" s="8" t="str">
        <f t="shared" si="6"/>
        <v/>
      </c>
      <c r="CN28" s="38">
        <f t="shared" si="7"/>
        <v>153105.61499999953</v>
      </c>
      <c r="CO28" s="8" t="str">
        <f t="shared" si="8"/>
        <v/>
      </c>
      <c r="CP28" s="8">
        <f t="shared" si="1"/>
        <v>117</v>
      </c>
      <c r="CQ28" s="8">
        <f t="shared" si="9"/>
        <v>1740.6277285129552</v>
      </c>
      <c r="CR28" s="8">
        <f t="shared" si="10"/>
        <v>2024</v>
      </c>
    </row>
    <row r="29" spans="1:96" s="8" customFormat="1">
      <c r="A29" s="8">
        <v>12653</v>
      </c>
      <c r="B29" s="8" t="s">
        <v>132</v>
      </c>
      <c r="C29" s="8">
        <v>1573</v>
      </c>
      <c r="D29" s="8" t="s">
        <v>144</v>
      </c>
      <c r="E29" s="8" t="s">
        <v>122</v>
      </c>
      <c r="F29" s="8" t="s">
        <v>145</v>
      </c>
      <c r="G29" s="8">
        <v>3</v>
      </c>
      <c r="H29" s="8" t="s">
        <v>111</v>
      </c>
      <c r="I29" s="8" t="s">
        <v>88</v>
      </c>
      <c r="K29" s="8" t="s">
        <v>89</v>
      </c>
      <c r="L29" s="8" t="s">
        <v>90</v>
      </c>
      <c r="M29" s="8" t="s">
        <v>90</v>
      </c>
      <c r="N29" s="8">
        <v>50828</v>
      </c>
      <c r="O29" s="8" t="s">
        <v>146</v>
      </c>
      <c r="P29" s="8">
        <v>65</v>
      </c>
      <c r="Q29" s="8">
        <v>0.9</v>
      </c>
      <c r="R29" s="8">
        <v>54</v>
      </c>
      <c r="S29" s="8">
        <v>59</v>
      </c>
      <c r="T29" s="8">
        <v>20</v>
      </c>
      <c r="U29" s="8" t="s">
        <v>91</v>
      </c>
      <c r="V29" s="8" t="s">
        <v>92</v>
      </c>
      <c r="W29" s="8" t="s">
        <v>92</v>
      </c>
      <c r="X29" s="8" t="s">
        <v>93</v>
      </c>
      <c r="Y29" s="8" t="s">
        <v>90</v>
      </c>
      <c r="Z29" s="8">
        <v>6</v>
      </c>
      <c r="AA29" s="8">
        <v>1973</v>
      </c>
      <c r="AB29" s="8" t="s">
        <v>92</v>
      </c>
      <c r="AC29" s="8" t="s">
        <v>92</v>
      </c>
      <c r="AD29" s="8" t="s">
        <v>91</v>
      </c>
      <c r="AE29" s="8" t="s">
        <v>113</v>
      </c>
      <c r="AF29" s="8">
        <v>2</v>
      </c>
      <c r="AG29" s="8" t="s">
        <v>90</v>
      </c>
      <c r="AH29" s="8" t="s">
        <v>96</v>
      </c>
      <c r="AR29" s="8" t="s">
        <v>91</v>
      </c>
      <c r="AS29" s="8" t="s">
        <v>91</v>
      </c>
      <c r="AT29" s="8" t="s">
        <v>92</v>
      </c>
      <c r="AU29" s="8" t="s">
        <v>97</v>
      </c>
      <c r="BC29" s="8" t="s">
        <v>92</v>
      </c>
      <c r="BD29" s="8" t="s">
        <v>92</v>
      </c>
      <c r="BE29" s="8" t="s">
        <v>92</v>
      </c>
      <c r="BG29" s="8" t="s">
        <v>92</v>
      </c>
      <c r="BH29" s="8" t="s">
        <v>92</v>
      </c>
      <c r="BI29" s="8" t="s">
        <v>92</v>
      </c>
      <c r="BJ29" s="8" t="s">
        <v>92</v>
      </c>
      <c r="BM29" s="8" t="s">
        <v>92</v>
      </c>
      <c r="BN29" s="8" t="s">
        <v>92</v>
      </c>
      <c r="BO29" s="8" t="s">
        <v>92</v>
      </c>
      <c r="BQ29" s="8" t="s">
        <v>92</v>
      </c>
      <c r="BR29" s="8" t="s">
        <v>92</v>
      </c>
      <c r="BS29" s="8" t="s">
        <v>91</v>
      </c>
      <c r="BV29" s="8">
        <v>1573</v>
      </c>
      <c r="BW29" s="8">
        <v>96939</v>
      </c>
      <c r="BX29" s="9">
        <v>65</v>
      </c>
      <c r="BY29" s="10">
        <v>5834</v>
      </c>
      <c r="BZ29" s="8">
        <v>16616.215289681099</v>
      </c>
      <c r="CA29" s="8">
        <v>45.934330125618402</v>
      </c>
      <c r="CD29" s="8">
        <v>2019</v>
      </c>
      <c r="CE29" s="8">
        <v>5</v>
      </c>
      <c r="CF29" s="30">
        <f t="shared" si="0"/>
        <v>65</v>
      </c>
      <c r="CG29" s="31">
        <f>BY29</f>
        <v>5834</v>
      </c>
      <c r="CH29" s="18">
        <f t="shared" si="2"/>
        <v>15844.679549999923</v>
      </c>
      <c r="CI29" s="8">
        <f t="shared" si="3"/>
        <v>2003</v>
      </c>
      <c r="CJ29" s="8">
        <f t="shared" si="4"/>
        <v>65</v>
      </c>
      <c r="CK29" s="9">
        <f t="shared" si="5"/>
        <v>65</v>
      </c>
      <c r="CL29" s="26">
        <f>IF(AND(CK29&lt;&gt;"", CO29 ="Y"),BY29,"")</f>
        <v>5834</v>
      </c>
      <c r="CM29" s="8">
        <f t="shared" si="6"/>
        <v>15844.679549999923</v>
      </c>
      <c r="CN29" s="38">
        <f t="shared" si="7"/>
        <v>15844.679549999923</v>
      </c>
      <c r="CO29" s="8" t="str">
        <f t="shared" si="8"/>
        <v>Y</v>
      </c>
      <c r="CP29" s="8">
        <f t="shared" si="1"/>
        <v>163.44999999999999</v>
      </c>
      <c r="CQ29" s="8">
        <f t="shared" si="9"/>
        <v>2715.9203890983754</v>
      </c>
      <c r="CR29" s="8">
        <f t="shared" si="10"/>
        <v>2024</v>
      </c>
    </row>
    <row r="30" spans="1:96" s="8" customFormat="1">
      <c r="A30" s="8">
        <v>12653</v>
      </c>
      <c r="B30" s="8" t="s">
        <v>132</v>
      </c>
      <c r="C30" s="8">
        <v>1573</v>
      </c>
      <c r="D30" s="8" t="s">
        <v>144</v>
      </c>
      <c r="E30" s="8" t="s">
        <v>122</v>
      </c>
      <c r="F30" s="8" t="s">
        <v>145</v>
      </c>
      <c r="G30" s="8">
        <v>4</v>
      </c>
      <c r="H30" s="8" t="s">
        <v>111</v>
      </c>
      <c r="I30" s="8" t="s">
        <v>88</v>
      </c>
      <c r="K30" s="8" t="s">
        <v>89</v>
      </c>
      <c r="L30" s="8" t="s">
        <v>90</v>
      </c>
      <c r="M30" s="8" t="s">
        <v>90</v>
      </c>
      <c r="N30" s="8">
        <v>50829</v>
      </c>
      <c r="O30" s="8" t="s">
        <v>147</v>
      </c>
      <c r="P30" s="8">
        <v>65</v>
      </c>
      <c r="Q30" s="8">
        <v>0.9</v>
      </c>
      <c r="R30" s="8">
        <v>54</v>
      </c>
      <c r="S30" s="8">
        <v>59</v>
      </c>
      <c r="T30" s="8">
        <v>20</v>
      </c>
      <c r="U30" s="8" t="s">
        <v>91</v>
      </c>
      <c r="V30" s="8" t="s">
        <v>92</v>
      </c>
      <c r="W30" s="8" t="s">
        <v>92</v>
      </c>
      <c r="X30" s="8" t="s">
        <v>93</v>
      </c>
      <c r="Y30" s="8" t="s">
        <v>90</v>
      </c>
      <c r="Z30" s="8">
        <v>6</v>
      </c>
      <c r="AA30" s="8">
        <v>1973</v>
      </c>
      <c r="AB30" s="8" t="s">
        <v>92</v>
      </c>
      <c r="AC30" s="8" t="s">
        <v>92</v>
      </c>
      <c r="AD30" s="8" t="s">
        <v>91</v>
      </c>
      <c r="AE30" s="8" t="s">
        <v>113</v>
      </c>
      <c r="AF30" s="8">
        <v>2</v>
      </c>
      <c r="AG30" s="8" t="s">
        <v>90</v>
      </c>
      <c r="AH30" s="8" t="s">
        <v>96</v>
      </c>
      <c r="AR30" s="8" t="s">
        <v>91</v>
      </c>
      <c r="AS30" s="8" t="s">
        <v>91</v>
      </c>
      <c r="AT30" s="8" t="s">
        <v>92</v>
      </c>
      <c r="AU30" s="8" t="s">
        <v>97</v>
      </c>
      <c r="BC30" s="8" t="s">
        <v>92</v>
      </c>
      <c r="BD30" s="8" t="s">
        <v>92</v>
      </c>
      <c r="BE30" s="8" t="s">
        <v>92</v>
      </c>
      <c r="BG30" s="8" t="s">
        <v>92</v>
      </c>
      <c r="BH30" s="8" t="s">
        <v>92</v>
      </c>
      <c r="BI30" s="8" t="s">
        <v>92</v>
      </c>
      <c r="BJ30" s="8" t="s">
        <v>92</v>
      </c>
      <c r="BM30" s="8" t="s">
        <v>92</v>
      </c>
      <c r="BN30" s="8" t="s">
        <v>92</v>
      </c>
      <c r="BO30" s="8" t="s">
        <v>92</v>
      </c>
      <c r="BQ30" s="8" t="s">
        <v>92</v>
      </c>
      <c r="BR30" s="8" t="s">
        <v>92</v>
      </c>
      <c r="BS30" s="8" t="s">
        <v>91</v>
      </c>
      <c r="BV30" s="8">
        <v>1573</v>
      </c>
      <c r="BW30" s="8">
        <v>96939</v>
      </c>
      <c r="BX30" s="9">
        <v>65</v>
      </c>
      <c r="BY30" s="10">
        <v>5834</v>
      </c>
      <c r="BZ30" s="8">
        <v>16616.215289681099</v>
      </c>
      <c r="CA30" s="8">
        <v>45.934330125618402</v>
      </c>
      <c r="CD30" s="8">
        <v>2019</v>
      </c>
      <c r="CE30" s="8">
        <v>5</v>
      </c>
      <c r="CF30" s="30">
        <f t="shared" si="0"/>
        <v>65</v>
      </c>
      <c r="CG30" s="30"/>
      <c r="CH30" s="18" t="str">
        <f t="shared" si="2"/>
        <v/>
      </c>
      <c r="CI30" s="8">
        <f t="shared" si="3"/>
        <v>2003</v>
      </c>
      <c r="CJ30" s="8">
        <f t="shared" si="4"/>
        <v>65</v>
      </c>
      <c r="CK30" s="9">
        <f t="shared" si="5"/>
        <v>65</v>
      </c>
      <c r="CL30" s="26"/>
      <c r="CM30" s="8" t="str">
        <f t="shared" si="6"/>
        <v/>
      </c>
      <c r="CN30" s="38">
        <f t="shared" si="7"/>
        <v>15844.679549999923</v>
      </c>
      <c r="CO30" s="8" t="str">
        <f t="shared" si="8"/>
        <v/>
      </c>
      <c r="CP30" s="8">
        <f t="shared" si="1"/>
        <v>163.44999999999999</v>
      </c>
      <c r="CQ30" s="8">
        <f t="shared" si="9"/>
        <v>2715.9203890983754</v>
      </c>
      <c r="CR30" s="8">
        <f t="shared" si="10"/>
        <v>2024</v>
      </c>
    </row>
    <row r="31" spans="1:96" s="8" customFormat="1">
      <c r="A31" s="8">
        <v>12653</v>
      </c>
      <c r="B31" s="8" t="s">
        <v>132</v>
      </c>
      <c r="C31" s="8">
        <v>1573</v>
      </c>
      <c r="D31" s="8" t="s">
        <v>144</v>
      </c>
      <c r="E31" s="8" t="s">
        <v>122</v>
      </c>
      <c r="F31" s="8" t="s">
        <v>145</v>
      </c>
      <c r="G31" s="8">
        <v>5</v>
      </c>
      <c r="H31" s="8" t="s">
        <v>111</v>
      </c>
      <c r="I31" s="8" t="s">
        <v>88</v>
      </c>
      <c r="K31" s="8" t="s">
        <v>89</v>
      </c>
      <c r="L31" s="8" t="s">
        <v>90</v>
      </c>
      <c r="M31" s="8" t="s">
        <v>90</v>
      </c>
      <c r="N31" s="8">
        <v>50830</v>
      </c>
      <c r="O31" s="8" t="s">
        <v>148</v>
      </c>
      <c r="P31" s="8">
        <v>65</v>
      </c>
      <c r="Q31" s="8">
        <v>0.9</v>
      </c>
      <c r="R31" s="8">
        <v>54</v>
      </c>
      <c r="S31" s="8">
        <v>59</v>
      </c>
      <c r="T31" s="8">
        <v>20</v>
      </c>
      <c r="U31" s="8" t="s">
        <v>91</v>
      </c>
      <c r="V31" s="8" t="s">
        <v>92</v>
      </c>
      <c r="W31" s="8" t="s">
        <v>92</v>
      </c>
      <c r="X31" s="8" t="s">
        <v>93</v>
      </c>
      <c r="Y31" s="8" t="s">
        <v>90</v>
      </c>
      <c r="Z31" s="8">
        <v>5</v>
      </c>
      <c r="AA31" s="8">
        <v>1973</v>
      </c>
      <c r="AB31" s="8" t="s">
        <v>92</v>
      </c>
      <c r="AC31" s="8" t="s">
        <v>92</v>
      </c>
      <c r="AD31" s="8" t="s">
        <v>91</v>
      </c>
      <c r="AE31" s="8" t="s">
        <v>113</v>
      </c>
      <c r="AF31" s="8">
        <v>2</v>
      </c>
      <c r="AG31" s="8" t="s">
        <v>90</v>
      </c>
      <c r="AH31" s="8" t="s">
        <v>96</v>
      </c>
      <c r="AR31" s="8" t="s">
        <v>91</v>
      </c>
      <c r="AS31" s="8" t="s">
        <v>91</v>
      </c>
      <c r="AT31" s="8" t="s">
        <v>92</v>
      </c>
      <c r="AU31" s="8" t="s">
        <v>97</v>
      </c>
      <c r="BC31" s="8" t="s">
        <v>92</v>
      </c>
      <c r="BD31" s="8" t="s">
        <v>92</v>
      </c>
      <c r="BE31" s="8" t="s">
        <v>92</v>
      </c>
      <c r="BG31" s="8" t="s">
        <v>92</v>
      </c>
      <c r="BH31" s="8" t="s">
        <v>92</v>
      </c>
      <c r="BI31" s="8" t="s">
        <v>92</v>
      </c>
      <c r="BJ31" s="8" t="s">
        <v>92</v>
      </c>
      <c r="BM31" s="8" t="s">
        <v>92</v>
      </c>
      <c r="BN31" s="8" t="s">
        <v>92</v>
      </c>
      <c r="BO31" s="8" t="s">
        <v>92</v>
      </c>
      <c r="BQ31" s="8" t="s">
        <v>92</v>
      </c>
      <c r="BR31" s="8" t="s">
        <v>92</v>
      </c>
      <c r="BS31" s="8" t="s">
        <v>91</v>
      </c>
      <c r="BV31" s="8">
        <v>1573</v>
      </c>
      <c r="BW31" s="8">
        <v>96939</v>
      </c>
      <c r="BX31" s="9">
        <v>65</v>
      </c>
      <c r="BY31" s="10">
        <v>5834</v>
      </c>
      <c r="BZ31" s="8">
        <v>16616.215289681099</v>
      </c>
      <c r="CA31" s="8">
        <v>45.934330125618402</v>
      </c>
      <c r="CD31" s="8">
        <v>2019</v>
      </c>
      <c r="CE31" s="8">
        <v>4</v>
      </c>
      <c r="CF31" s="30">
        <f t="shared" si="0"/>
        <v>65</v>
      </c>
      <c r="CG31" s="30"/>
      <c r="CH31" s="18" t="str">
        <f t="shared" si="2"/>
        <v/>
      </c>
      <c r="CI31" s="8">
        <f t="shared" si="3"/>
        <v>2003</v>
      </c>
      <c r="CJ31" s="8">
        <f t="shared" si="4"/>
        <v>65</v>
      </c>
      <c r="CK31" s="9">
        <f t="shared" si="5"/>
        <v>65</v>
      </c>
      <c r="CL31" s="26"/>
      <c r="CM31" s="8" t="str">
        <f t="shared" si="6"/>
        <v/>
      </c>
      <c r="CN31" s="38">
        <f t="shared" si="7"/>
        <v>15844.679549999923</v>
      </c>
      <c r="CO31" s="8" t="str">
        <f t="shared" si="8"/>
        <v/>
      </c>
      <c r="CP31" s="8">
        <f t="shared" si="1"/>
        <v>163.44999999999999</v>
      </c>
      <c r="CQ31" s="8">
        <f t="shared" si="9"/>
        <v>2715.9203890983754</v>
      </c>
      <c r="CR31" s="8">
        <f t="shared" si="10"/>
        <v>2024</v>
      </c>
    </row>
    <row r="32" spans="1:96" s="8" customFormat="1">
      <c r="A32" s="8">
        <v>12653</v>
      </c>
      <c r="B32" s="8" t="s">
        <v>132</v>
      </c>
      <c r="C32" s="8">
        <v>1573</v>
      </c>
      <c r="D32" s="8" t="s">
        <v>144</v>
      </c>
      <c r="E32" s="8" t="s">
        <v>122</v>
      </c>
      <c r="F32" s="8" t="s">
        <v>145</v>
      </c>
      <c r="G32" s="8">
        <v>6</v>
      </c>
      <c r="H32" s="8" t="s">
        <v>111</v>
      </c>
      <c r="I32" s="8" t="s">
        <v>88</v>
      </c>
      <c r="K32" s="8" t="s">
        <v>89</v>
      </c>
      <c r="L32" s="8" t="s">
        <v>90</v>
      </c>
      <c r="M32" s="8" t="s">
        <v>90</v>
      </c>
      <c r="N32" s="8">
        <v>50831</v>
      </c>
      <c r="O32" s="8" t="s">
        <v>149</v>
      </c>
      <c r="P32" s="8">
        <v>65</v>
      </c>
      <c r="Q32" s="8">
        <v>0.9</v>
      </c>
      <c r="R32" s="8">
        <v>54</v>
      </c>
      <c r="S32" s="8">
        <v>59</v>
      </c>
      <c r="T32" s="8">
        <v>20</v>
      </c>
      <c r="U32" s="8" t="s">
        <v>91</v>
      </c>
      <c r="V32" s="8" t="s">
        <v>92</v>
      </c>
      <c r="W32" s="8" t="s">
        <v>92</v>
      </c>
      <c r="X32" s="8" t="s">
        <v>93</v>
      </c>
      <c r="Y32" s="8" t="s">
        <v>90</v>
      </c>
      <c r="Z32" s="8">
        <v>5</v>
      </c>
      <c r="AA32" s="8">
        <v>1973</v>
      </c>
      <c r="AB32" s="8" t="s">
        <v>92</v>
      </c>
      <c r="AC32" s="8" t="s">
        <v>92</v>
      </c>
      <c r="AD32" s="8" t="s">
        <v>91</v>
      </c>
      <c r="AE32" s="8" t="s">
        <v>113</v>
      </c>
      <c r="AF32" s="8">
        <v>2</v>
      </c>
      <c r="AG32" s="8" t="s">
        <v>90</v>
      </c>
      <c r="AH32" s="8" t="s">
        <v>96</v>
      </c>
      <c r="AR32" s="8" t="s">
        <v>91</v>
      </c>
      <c r="AS32" s="8" t="s">
        <v>91</v>
      </c>
      <c r="AT32" s="8" t="s">
        <v>92</v>
      </c>
      <c r="AU32" s="8" t="s">
        <v>97</v>
      </c>
      <c r="BC32" s="8" t="s">
        <v>92</v>
      </c>
      <c r="BD32" s="8" t="s">
        <v>92</v>
      </c>
      <c r="BE32" s="8" t="s">
        <v>92</v>
      </c>
      <c r="BG32" s="8" t="s">
        <v>92</v>
      </c>
      <c r="BH32" s="8" t="s">
        <v>92</v>
      </c>
      <c r="BI32" s="8" t="s">
        <v>92</v>
      </c>
      <c r="BJ32" s="8" t="s">
        <v>92</v>
      </c>
      <c r="BM32" s="8" t="s">
        <v>92</v>
      </c>
      <c r="BN32" s="8" t="s">
        <v>92</v>
      </c>
      <c r="BO32" s="8" t="s">
        <v>92</v>
      </c>
      <c r="BQ32" s="8" t="s">
        <v>92</v>
      </c>
      <c r="BR32" s="8" t="s">
        <v>92</v>
      </c>
      <c r="BS32" s="8" t="s">
        <v>91</v>
      </c>
      <c r="BV32" s="8">
        <v>1573</v>
      </c>
      <c r="BW32" s="8">
        <v>96939</v>
      </c>
      <c r="BX32" s="9">
        <v>65</v>
      </c>
      <c r="BY32" s="10">
        <v>5834</v>
      </c>
      <c r="BZ32" s="8">
        <v>16616.215289681099</v>
      </c>
      <c r="CA32" s="8">
        <v>45.934330125618402</v>
      </c>
      <c r="CD32" s="8">
        <v>2019</v>
      </c>
      <c r="CE32" s="8">
        <v>4</v>
      </c>
      <c r="CF32" s="30">
        <f t="shared" si="0"/>
        <v>65</v>
      </c>
      <c r="CG32" s="30"/>
      <c r="CH32" s="18" t="str">
        <f t="shared" si="2"/>
        <v/>
      </c>
      <c r="CI32" s="8">
        <f t="shared" si="3"/>
        <v>2003</v>
      </c>
      <c r="CJ32" s="8">
        <f t="shared" si="4"/>
        <v>65</v>
      </c>
      <c r="CK32" s="9">
        <f t="shared" si="5"/>
        <v>65</v>
      </c>
      <c r="CL32" s="26"/>
      <c r="CM32" s="8" t="str">
        <f t="shared" si="6"/>
        <v/>
      </c>
      <c r="CN32" s="38">
        <f t="shared" si="7"/>
        <v>15844.679549999923</v>
      </c>
      <c r="CO32" s="8" t="str">
        <f t="shared" si="8"/>
        <v/>
      </c>
      <c r="CP32" s="8">
        <f t="shared" si="1"/>
        <v>163.44999999999999</v>
      </c>
      <c r="CQ32" s="8">
        <f t="shared" si="9"/>
        <v>2715.9203890983754</v>
      </c>
      <c r="CR32" s="8">
        <f t="shared" si="10"/>
        <v>2024</v>
      </c>
    </row>
    <row r="33" spans="1:96" s="8" customFormat="1">
      <c r="A33" s="8">
        <v>65389</v>
      </c>
      <c r="B33" s="8" t="s">
        <v>150</v>
      </c>
      <c r="C33" s="8">
        <v>2406</v>
      </c>
      <c r="D33" s="8" t="s">
        <v>151</v>
      </c>
      <c r="E33" s="8" t="s">
        <v>152</v>
      </c>
      <c r="F33" s="8" t="s">
        <v>153</v>
      </c>
      <c r="G33" s="8">
        <v>5</v>
      </c>
      <c r="H33" s="8" t="s">
        <v>87</v>
      </c>
      <c r="I33" s="8" t="s">
        <v>88</v>
      </c>
      <c r="K33" s="8" t="s">
        <v>112</v>
      </c>
      <c r="L33" s="8" t="s">
        <v>90</v>
      </c>
      <c r="M33" s="8" t="s">
        <v>90</v>
      </c>
      <c r="N33" s="8">
        <v>93140</v>
      </c>
      <c r="O33" s="8" t="s">
        <v>154</v>
      </c>
      <c r="P33" s="8">
        <v>96.1</v>
      </c>
      <c r="Q33" s="8">
        <v>0.85</v>
      </c>
      <c r="R33" s="8">
        <v>86</v>
      </c>
      <c r="S33" s="8">
        <v>86</v>
      </c>
      <c r="T33" s="8">
        <v>56.6</v>
      </c>
      <c r="U33" s="8" t="s">
        <v>91</v>
      </c>
      <c r="V33" s="8" t="s">
        <v>92</v>
      </c>
      <c r="W33" s="8" t="s">
        <v>92</v>
      </c>
      <c r="X33" s="8" t="s">
        <v>93</v>
      </c>
      <c r="Y33" s="8" t="s">
        <v>90</v>
      </c>
      <c r="Z33" s="8">
        <v>6</v>
      </c>
      <c r="AA33" s="8">
        <v>2000</v>
      </c>
      <c r="AB33" s="8" t="s">
        <v>92</v>
      </c>
      <c r="AC33" s="8" t="s">
        <v>92</v>
      </c>
      <c r="AD33" s="8" t="s">
        <v>91</v>
      </c>
      <c r="AE33" s="8" t="s">
        <v>113</v>
      </c>
      <c r="AF33" s="8">
        <v>2</v>
      </c>
      <c r="AG33" s="8" t="s">
        <v>90</v>
      </c>
      <c r="AH33" s="8" t="s">
        <v>95</v>
      </c>
      <c r="AI33" s="8" t="s">
        <v>96</v>
      </c>
      <c r="AR33" s="8" t="s">
        <v>91</v>
      </c>
      <c r="AS33" s="8" t="s">
        <v>91</v>
      </c>
      <c r="AT33" s="8" t="s">
        <v>92</v>
      </c>
      <c r="AU33" s="8" t="s">
        <v>97</v>
      </c>
      <c r="BC33" s="8" t="s">
        <v>92</v>
      </c>
      <c r="BD33" s="8" t="s">
        <v>92</v>
      </c>
      <c r="BE33" s="8" t="s">
        <v>92</v>
      </c>
      <c r="BG33" s="8" t="s">
        <v>92</v>
      </c>
      <c r="BH33" s="8" t="s">
        <v>92</v>
      </c>
      <c r="BI33" s="8" t="s">
        <v>92</v>
      </c>
      <c r="BJ33" s="8" t="s">
        <v>92</v>
      </c>
      <c r="BM33" s="8" t="s">
        <v>92</v>
      </c>
      <c r="BN33" s="8" t="s">
        <v>92</v>
      </c>
      <c r="BO33" s="8" t="s">
        <v>92</v>
      </c>
      <c r="BQ33" s="8" t="s">
        <v>92</v>
      </c>
      <c r="BR33" s="8" t="s">
        <v>92</v>
      </c>
      <c r="BS33" s="8" t="s">
        <v>98</v>
      </c>
      <c r="BT33" s="8" t="s">
        <v>98</v>
      </c>
      <c r="BU33" s="8" t="s">
        <v>98</v>
      </c>
      <c r="BV33" s="8">
        <v>2406</v>
      </c>
      <c r="BW33" s="8">
        <v>862158</v>
      </c>
      <c r="BX33" s="9">
        <v>96.1</v>
      </c>
      <c r="BY33" s="13">
        <v>66274</v>
      </c>
      <c r="BZ33" s="8">
        <v>13008.9929685849</v>
      </c>
      <c r="CA33" s="8">
        <v>35.227353175881397</v>
      </c>
      <c r="CD33" s="8">
        <v>2035</v>
      </c>
      <c r="CE33" s="8">
        <v>9</v>
      </c>
      <c r="CF33" s="17">
        <f t="shared" si="0"/>
        <v>96.1</v>
      </c>
      <c r="CG33" s="19">
        <f>BY33</f>
        <v>66274</v>
      </c>
      <c r="CH33" s="18">
        <f t="shared" si="2"/>
        <v>100872.4859999995</v>
      </c>
      <c r="CI33" s="8">
        <f t="shared" si="3"/>
        <v>2030</v>
      </c>
      <c r="CJ33" s="8">
        <f t="shared" si="4"/>
        <v>96.1</v>
      </c>
      <c r="CK33" s="6" t="str">
        <f t="shared" si="5"/>
        <v/>
      </c>
      <c r="CL33" s="26" t="str">
        <f>IF(CK33&lt;&gt;"",BY33,"")</f>
        <v/>
      </c>
      <c r="CM33" s="8" t="str">
        <f t="shared" si="6"/>
        <v/>
      </c>
      <c r="CN33" s="38">
        <f t="shared" si="7"/>
        <v>100872.4859999995</v>
      </c>
      <c r="CO33" s="8" t="str">
        <f t="shared" si="8"/>
        <v>Y</v>
      </c>
      <c r="CP33" s="8">
        <f t="shared" si="1"/>
        <v>117</v>
      </c>
      <c r="CQ33" s="8">
        <f t="shared" si="9"/>
        <v>1522.0521773244334</v>
      </c>
      <c r="CR33" s="8">
        <f t="shared" si="10"/>
        <v>2027</v>
      </c>
    </row>
    <row r="34" spans="1:96" s="8" customFormat="1">
      <c r="A34" s="8">
        <v>65389</v>
      </c>
      <c r="B34" s="8" t="s">
        <v>150</v>
      </c>
      <c r="C34" s="8">
        <v>2406</v>
      </c>
      <c r="D34" s="8" t="s">
        <v>151</v>
      </c>
      <c r="E34" s="8" t="s">
        <v>152</v>
      </c>
      <c r="F34" s="8" t="s">
        <v>153</v>
      </c>
      <c r="G34" s="8">
        <v>6</v>
      </c>
      <c r="H34" s="8" t="s">
        <v>87</v>
      </c>
      <c r="I34" s="8" t="s">
        <v>88</v>
      </c>
      <c r="K34" s="8" t="s">
        <v>112</v>
      </c>
      <c r="L34" s="8" t="s">
        <v>90</v>
      </c>
      <c r="M34" s="8" t="s">
        <v>90</v>
      </c>
      <c r="N34" s="8">
        <v>93141</v>
      </c>
      <c r="O34" s="8" t="s">
        <v>154</v>
      </c>
      <c r="P34" s="8">
        <v>96.1</v>
      </c>
      <c r="Q34" s="8">
        <v>0.85</v>
      </c>
      <c r="R34" s="8">
        <v>86</v>
      </c>
      <c r="S34" s="8">
        <v>86</v>
      </c>
      <c r="T34" s="8">
        <v>56.6</v>
      </c>
      <c r="U34" s="8" t="s">
        <v>91</v>
      </c>
      <c r="V34" s="8" t="s">
        <v>92</v>
      </c>
      <c r="W34" s="8" t="s">
        <v>92</v>
      </c>
      <c r="X34" s="8" t="s">
        <v>93</v>
      </c>
      <c r="Y34" s="8" t="s">
        <v>90</v>
      </c>
      <c r="Z34" s="8">
        <v>6</v>
      </c>
      <c r="AA34" s="8">
        <v>2000</v>
      </c>
      <c r="AB34" s="8" t="s">
        <v>92</v>
      </c>
      <c r="AC34" s="8" t="s">
        <v>92</v>
      </c>
      <c r="AD34" s="8" t="s">
        <v>91</v>
      </c>
      <c r="AE34" s="8" t="s">
        <v>113</v>
      </c>
      <c r="AF34" s="8">
        <v>2</v>
      </c>
      <c r="AG34" s="8" t="s">
        <v>90</v>
      </c>
      <c r="AH34" s="8" t="s">
        <v>95</v>
      </c>
      <c r="AI34" s="8" t="s">
        <v>96</v>
      </c>
      <c r="AR34" s="8" t="s">
        <v>91</v>
      </c>
      <c r="AS34" s="8" t="s">
        <v>91</v>
      </c>
      <c r="AT34" s="8" t="s">
        <v>92</v>
      </c>
      <c r="AU34" s="8" t="s">
        <v>97</v>
      </c>
      <c r="AY34" s="8" t="s">
        <v>91</v>
      </c>
      <c r="BC34" s="8" t="s">
        <v>92</v>
      </c>
      <c r="BD34" s="8" t="s">
        <v>92</v>
      </c>
      <c r="BE34" s="8" t="s">
        <v>92</v>
      </c>
      <c r="BG34" s="8" t="s">
        <v>92</v>
      </c>
      <c r="BH34" s="8" t="s">
        <v>92</v>
      </c>
      <c r="BI34" s="8" t="s">
        <v>92</v>
      </c>
      <c r="BJ34" s="8" t="s">
        <v>92</v>
      </c>
      <c r="BM34" s="8" t="s">
        <v>92</v>
      </c>
      <c r="BN34" s="8" t="s">
        <v>92</v>
      </c>
      <c r="BO34" s="8" t="s">
        <v>92</v>
      </c>
      <c r="BQ34" s="8" t="s">
        <v>92</v>
      </c>
      <c r="BR34" s="8" t="s">
        <v>92</v>
      </c>
      <c r="BS34" s="8" t="s">
        <v>98</v>
      </c>
      <c r="BT34" s="8" t="s">
        <v>98</v>
      </c>
      <c r="BU34" s="8" t="s">
        <v>98</v>
      </c>
      <c r="BV34" s="8">
        <v>2406</v>
      </c>
      <c r="BW34" s="8">
        <v>862158</v>
      </c>
      <c r="BX34" s="9">
        <v>96.1</v>
      </c>
      <c r="BY34" s="13">
        <v>66274</v>
      </c>
      <c r="BZ34" s="8">
        <v>13008.9929685849</v>
      </c>
      <c r="CA34" s="8">
        <v>35.227353175881397</v>
      </c>
      <c r="CD34" s="8">
        <v>2035</v>
      </c>
      <c r="CE34" s="8">
        <v>9</v>
      </c>
      <c r="CF34" s="17">
        <f t="shared" ref="CF34:CF65" si="11">IF(CD34&lt;2040,P34,"")</f>
        <v>96.1</v>
      </c>
      <c r="CG34" s="17"/>
      <c r="CH34" s="18" t="str">
        <f t="shared" si="2"/>
        <v/>
      </c>
      <c r="CI34" s="8">
        <f t="shared" si="3"/>
        <v>2030</v>
      </c>
      <c r="CJ34" s="8">
        <f t="shared" si="4"/>
        <v>96.1</v>
      </c>
      <c r="CK34" s="6" t="str">
        <f t="shared" si="5"/>
        <v/>
      </c>
      <c r="CL34" s="26"/>
      <c r="CM34" s="8" t="str">
        <f t="shared" si="6"/>
        <v/>
      </c>
      <c r="CN34" s="38">
        <f t="shared" si="7"/>
        <v>100872.4859999995</v>
      </c>
      <c r="CO34" s="8" t="str">
        <f t="shared" si="8"/>
        <v/>
      </c>
      <c r="CP34" s="8">
        <f t="shared" ref="CP34:CP65" si="12">VLOOKUP(AH34,Fuel_CO2,2,FALSE)</f>
        <v>117</v>
      </c>
      <c r="CQ34" s="8">
        <f t="shared" si="9"/>
        <v>1522.0521773244334</v>
      </c>
      <c r="CR34" s="8">
        <f t="shared" si="10"/>
        <v>2027</v>
      </c>
    </row>
    <row r="35" spans="1:96" s="8" customFormat="1">
      <c r="A35" s="8">
        <v>65389</v>
      </c>
      <c r="B35" s="8" t="s">
        <v>150</v>
      </c>
      <c r="C35" s="8">
        <v>2406</v>
      </c>
      <c r="D35" s="8" t="s">
        <v>151</v>
      </c>
      <c r="E35" s="8" t="s">
        <v>152</v>
      </c>
      <c r="F35" s="8" t="s">
        <v>153</v>
      </c>
      <c r="G35" s="8">
        <v>7</v>
      </c>
      <c r="H35" s="8" t="s">
        <v>87</v>
      </c>
      <c r="I35" s="8" t="s">
        <v>88</v>
      </c>
      <c r="K35" s="8" t="s">
        <v>112</v>
      </c>
      <c r="L35" s="8" t="s">
        <v>90</v>
      </c>
      <c r="M35" s="8" t="s">
        <v>90</v>
      </c>
      <c r="N35" s="8">
        <v>71856675</v>
      </c>
      <c r="O35" s="8" t="s">
        <v>154</v>
      </c>
      <c r="P35" s="8">
        <v>96.1</v>
      </c>
      <c r="Q35" s="8">
        <v>0.85</v>
      </c>
      <c r="R35" s="8">
        <v>84</v>
      </c>
      <c r="S35" s="8">
        <v>84</v>
      </c>
      <c r="T35" s="8">
        <v>55.3</v>
      </c>
      <c r="U35" s="8" t="s">
        <v>91</v>
      </c>
      <c r="V35" s="8" t="s">
        <v>92</v>
      </c>
      <c r="W35" s="8" t="s">
        <v>92</v>
      </c>
      <c r="X35" s="8" t="s">
        <v>93</v>
      </c>
      <c r="Y35" s="8" t="s">
        <v>90</v>
      </c>
      <c r="Z35" s="8">
        <v>6</v>
      </c>
      <c r="AA35" s="8">
        <v>1995</v>
      </c>
      <c r="AB35" s="8" t="s">
        <v>92</v>
      </c>
      <c r="AC35" s="8" t="s">
        <v>92</v>
      </c>
      <c r="AD35" s="8" t="s">
        <v>91</v>
      </c>
      <c r="AE35" s="8" t="s">
        <v>113</v>
      </c>
      <c r="AF35" s="8">
        <v>2</v>
      </c>
      <c r="AG35" s="8" t="s">
        <v>90</v>
      </c>
      <c r="AH35" s="8" t="s">
        <v>95</v>
      </c>
      <c r="AI35" s="8" t="s">
        <v>96</v>
      </c>
      <c r="AR35" s="8" t="s">
        <v>91</v>
      </c>
      <c r="AS35" s="8" t="s">
        <v>91</v>
      </c>
      <c r="AT35" s="8" t="s">
        <v>92</v>
      </c>
      <c r="AU35" s="8" t="s">
        <v>97</v>
      </c>
      <c r="AY35" s="8" t="s">
        <v>91</v>
      </c>
      <c r="BC35" s="8" t="s">
        <v>92</v>
      </c>
      <c r="BD35" s="8" t="s">
        <v>92</v>
      </c>
      <c r="BE35" s="8" t="s">
        <v>92</v>
      </c>
      <c r="BG35" s="8" t="s">
        <v>92</v>
      </c>
      <c r="BH35" s="8" t="s">
        <v>92</v>
      </c>
      <c r="BI35" s="8" t="s">
        <v>92</v>
      </c>
      <c r="BJ35" s="8" t="s">
        <v>92</v>
      </c>
      <c r="BM35" s="8" t="s">
        <v>92</v>
      </c>
      <c r="BN35" s="8" t="s">
        <v>92</v>
      </c>
      <c r="BO35" s="8" t="s">
        <v>92</v>
      </c>
      <c r="BQ35" s="8" t="s">
        <v>92</v>
      </c>
      <c r="BR35" s="8" t="s">
        <v>92</v>
      </c>
      <c r="BS35" s="8" t="s">
        <v>98</v>
      </c>
      <c r="BT35" s="8" t="s">
        <v>98</v>
      </c>
      <c r="BU35" s="8" t="s">
        <v>98</v>
      </c>
      <c r="BV35" s="8">
        <v>2406</v>
      </c>
      <c r="BW35" s="8">
        <v>862158</v>
      </c>
      <c r="BX35" s="9">
        <v>96.1</v>
      </c>
      <c r="BY35" s="13">
        <v>66274</v>
      </c>
      <c r="BZ35" s="8">
        <v>13008.9929685849</v>
      </c>
      <c r="CA35" s="8">
        <v>35.227353175881397</v>
      </c>
      <c r="CD35" s="8">
        <v>2030</v>
      </c>
      <c r="CE35" s="8">
        <v>9</v>
      </c>
      <c r="CF35" s="17">
        <f t="shared" si="11"/>
        <v>96.1</v>
      </c>
      <c r="CG35" s="17"/>
      <c r="CH35" s="18" t="str">
        <f t="shared" si="2"/>
        <v/>
      </c>
      <c r="CI35" s="8">
        <f t="shared" si="3"/>
        <v>2025</v>
      </c>
      <c r="CJ35" s="8">
        <f t="shared" si="4"/>
        <v>96.1</v>
      </c>
      <c r="CK35" s="6" t="str">
        <f t="shared" si="5"/>
        <v/>
      </c>
      <c r="CL35" s="26"/>
      <c r="CM35" s="8" t="str">
        <f t="shared" si="6"/>
        <v/>
      </c>
      <c r="CN35" s="38">
        <f t="shared" si="7"/>
        <v>100872.4859999995</v>
      </c>
      <c r="CO35" s="8" t="str">
        <f t="shared" si="8"/>
        <v/>
      </c>
      <c r="CP35" s="8">
        <f t="shared" si="12"/>
        <v>117</v>
      </c>
      <c r="CQ35" s="8">
        <f t="shared" si="9"/>
        <v>1522.0521773244334</v>
      </c>
      <c r="CR35" s="8">
        <f t="shared" si="10"/>
        <v>2027</v>
      </c>
    </row>
    <row r="36" spans="1:96" s="8" customFormat="1">
      <c r="A36" s="8">
        <v>65389</v>
      </c>
      <c r="B36" s="8" t="s">
        <v>150</v>
      </c>
      <c r="C36" s="8">
        <v>2406</v>
      </c>
      <c r="D36" s="8" t="s">
        <v>151</v>
      </c>
      <c r="E36" s="8" t="s">
        <v>152</v>
      </c>
      <c r="F36" s="8" t="s">
        <v>153</v>
      </c>
      <c r="G36" s="8">
        <v>8</v>
      </c>
      <c r="H36" s="8" t="s">
        <v>87</v>
      </c>
      <c r="I36" s="8" t="s">
        <v>88</v>
      </c>
      <c r="K36" s="8" t="s">
        <v>112</v>
      </c>
      <c r="L36" s="8" t="s">
        <v>90</v>
      </c>
      <c r="M36" s="8" t="s">
        <v>90</v>
      </c>
      <c r="N36" s="8">
        <v>718566677</v>
      </c>
      <c r="O36" s="8" t="s">
        <v>154</v>
      </c>
      <c r="P36" s="8">
        <v>96.1</v>
      </c>
      <c r="Q36" s="8">
        <v>0.85</v>
      </c>
      <c r="R36" s="8">
        <v>80.2</v>
      </c>
      <c r="S36" s="8">
        <v>80.2</v>
      </c>
      <c r="T36" s="8">
        <v>53.3</v>
      </c>
      <c r="U36" s="8" t="s">
        <v>91</v>
      </c>
      <c r="V36" s="8" t="s">
        <v>92</v>
      </c>
      <c r="W36" s="8" t="s">
        <v>92</v>
      </c>
      <c r="X36" s="8" t="s">
        <v>93</v>
      </c>
      <c r="Y36" s="8" t="s">
        <v>90</v>
      </c>
      <c r="Z36" s="8">
        <v>6</v>
      </c>
      <c r="AA36" s="8">
        <v>1995</v>
      </c>
      <c r="AB36" s="8" t="s">
        <v>92</v>
      </c>
      <c r="AC36" s="8" t="s">
        <v>92</v>
      </c>
      <c r="AD36" s="8" t="s">
        <v>91</v>
      </c>
      <c r="AE36" s="8" t="s">
        <v>113</v>
      </c>
      <c r="AF36" s="8">
        <v>2</v>
      </c>
      <c r="AG36" s="8" t="s">
        <v>90</v>
      </c>
      <c r="AH36" s="8" t="s">
        <v>95</v>
      </c>
      <c r="AI36" s="8" t="s">
        <v>96</v>
      </c>
      <c r="AR36" s="8" t="s">
        <v>91</v>
      </c>
      <c r="AT36" s="8" t="s">
        <v>92</v>
      </c>
      <c r="AU36" s="8" t="s">
        <v>97</v>
      </c>
      <c r="AY36" s="8" t="s">
        <v>91</v>
      </c>
      <c r="BC36" s="8" t="s">
        <v>92</v>
      </c>
      <c r="BD36" s="8" t="s">
        <v>92</v>
      </c>
      <c r="BE36" s="8" t="s">
        <v>92</v>
      </c>
      <c r="BG36" s="8" t="s">
        <v>92</v>
      </c>
      <c r="BH36" s="8" t="s">
        <v>92</v>
      </c>
      <c r="BI36" s="8" t="s">
        <v>92</v>
      </c>
      <c r="BJ36" s="8" t="s">
        <v>92</v>
      </c>
      <c r="BM36" s="8" t="s">
        <v>92</v>
      </c>
      <c r="BN36" s="8" t="s">
        <v>92</v>
      </c>
      <c r="BO36" s="8" t="s">
        <v>92</v>
      </c>
      <c r="BQ36" s="8" t="s">
        <v>92</v>
      </c>
      <c r="BR36" s="8" t="s">
        <v>92</v>
      </c>
      <c r="BS36" s="8" t="s">
        <v>98</v>
      </c>
      <c r="BT36" s="8" t="s">
        <v>98</v>
      </c>
      <c r="BU36" s="8" t="s">
        <v>98</v>
      </c>
      <c r="BV36" s="8">
        <v>2406</v>
      </c>
      <c r="BW36" s="8">
        <v>862158</v>
      </c>
      <c r="BX36" s="9">
        <v>96.1</v>
      </c>
      <c r="BY36" s="13">
        <v>66274</v>
      </c>
      <c r="BZ36" s="8">
        <v>13008.9929685849</v>
      </c>
      <c r="CA36" s="8">
        <v>35.227353175881397</v>
      </c>
      <c r="CD36" s="8">
        <v>2030</v>
      </c>
      <c r="CE36" s="8">
        <v>9</v>
      </c>
      <c r="CF36" s="17">
        <f t="shared" si="11"/>
        <v>96.1</v>
      </c>
      <c r="CG36" s="17"/>
      <c r="CH36" s="18" t="str">
        <f t="shared" si="2"/>
        <v/>
      </c>
      <c r="CI36" s="8">
        <f t="shared" si="3"/>
        <v>2025</v>
      </c>
      <c r="CJ36" s="8">
        <f t="shared" si="4"/>
        <v>96.1</v>
      </c>
      <c r="CK36" s="6" t="str">
        <f t="shared" si="5"/>
        <v/>
      </c>
      <c r="CL36" s="26"/>
      <c r="CM36" s="8" t="str">
        <f t="shared" si="6"/>
        <v/>
      </c>
      <c r="CN36" s="38">
        <f t="shared" si="7"/>
        <v>100872.4859999995</v>
      </c>
      <c r="CO36" s="8" t="str">
        <f t="shared" si="8"/>
        <v/>
      </c>
      <c r="CP36" s="8">
        <f t="shared" si="12"/>
        <v>117</v>
      </c>
      <c r="CQ36" s="8">
        <f t="shared" si="9"/>
        <v>1522.0521773244334</v>
      </c>
      <c r="CR36" s="8">
        <f t="shared" si="10"/>
        <v>2027</v>
      </c>
    </row>
    <row r="37" spans="1:96" s="8" customFormat="1">
      <c r="A37" s="8">
        <v>15478</v>
      </c>
      <c r="B37" s="8" t="s">
        <v>155</v>
      </c>
      <c r="C37" s="8">
        <v>2410</v>
      </c>
      <c r="D37" s="8" t="s">
        <v>156</v>
      </c>
      <c r="E37" s="8" t="s">
        <v>152</v>
      </c>
      <c r="F37" s="8" t="s">
        <v>157</v>
      </c>
      <c r="G37" s="8">
        <v>3</v>
      </c>
      <c r="H37" s="8" t="s">
        <v>111</v>
      </c>
      <c r="I37" s="8" t="s">
        <v>88</v>
      </c>
      <c r="K37" s="8" t="s">
        <v>158</v>
      </c>
      <c r="L37" s="8" t="s">
        <v>90</v>
      </c>
      <c r="M37" s="8" t="s">
        <v>90</v>
      </c>
      <c r="N37" s="8">
        <v>50488</v>
      </c>
      <c r="O37" s="8" t="s">
        <v>159</v>
      </c>
      <c r="P37" s="8">
        <v>41.8</v>
      </c>
      <c r="Q37" s="8">
        <v>0.9</v>
      </c>
      <c r="R37" s="8">
        <v>38.4</v>
      </c>
      <c r="S37" s="8">
        <v>38.4</v>
      </c>
      <c r="T37" s="8">
        <v>38</v>
      </c>
      <c r="U37" s="8" t="s">
        <v>91</v>
      </c>
      <c r="V37" s="8" t="s">
        <v>92</v>
      </c>
      <c r="W37" s="8" t="s">
        <v>92</v>
      </c>
      <c r="X37" s="8" t="s">
        <v>118</v>
      </c>
      <c r="Y37" s="8" t="s">
        <v>91</v>
      </c>
      <c r="Z37" s="8">
        <v>6</v>
      </c>
      <c r="AA37" s="8">
        <v>1971</v>
      </c>
      <c r="AB37" s="8" t="s">
        <v>92</v>
      </c>
      <c r="AC37" s="8" t="s">
        <v>92</v>
      </c>
      <c r="AD37" s="8" t="s">
        <v>91</v>
      </c>
      <c r="AE37" s="8" t="s">
        <v>113</v>
      </c>
      <c r="AF37" s="8">
        <v>2</v>
      </c>
      <c r="AG37" s="8" t="s">
        <v>90</v>
      </c>
      <c r="AH37" s="8" t="s">
        <v>96</v>
      </c>
      <c r="AR37" s="8" t="s">
        <v>91</v>
      </c>
      <c r="AS37" s="8" t="s">
        <v>91</v>
      </c>
      <c r="AT37" s="8" t="s">
        <v>92</v>
      </c>
      <c r="AU37" s="8" t="s">
        <v>119</v>
      </c>
      <c r="BC37" s="8" t="s">
        <v>92</v>
      </c>
      <c r="BD37" s="8" t="s">
        <v>92</v>
      </c>
      <c r="BE37" s="8" t="s">
        <v>92</v>
      </c>
      <c r="BG37" s="8" t="s">
        <v>92</v>
      </c>
      <c r="BH37" s="8" t="s">
        <v>92</v>
      </c>
      <c r="BI37" s="8" t="s">
        <v>92</v>
      </c>
      <c r="BJ37" s="8" t="s">
        <v>92</v>
      </c>
      <c r="BM37" s="8" t="s">
        <v>92</v>
      </c>
      <c r="BN37" s="8" t="s">
        <v>92</v>
      </c>
      <c r="BO37" s="8" t="s">
        <v>92</v>
      </c>
      <c r="BQ37" s="8" t="s">
        <v>92</v>
      </c>
      <c r="BR37" s="8" t="s">
        <v>92</v>
      </c>
      <c r="BS37" s="8" t="s">
        <v>91</v>
      </c>
      <c r="BT37" s="8" t="s">
        <v>91</v>
      </c>
      <c r="BU37" s="8" t="s">
        <v>91</v>
      </c>
      <c r="BV37" s="8">
        <v>2410</v>
      </c>
      <c r="BW37" s="8">
        <v>0</v>
      </c>
      <c r="BX37" s="9">
        <v>41.8</v>
      </c>
      <c r="BY37" s="13">
        <v>0</v>
      </c>
      <c r="CA37" s="8">
        <v>36.912204365505403</v>
      </c>
      <c r="CD37" s="8">
        <v>2008</v>
      </c>
      <c r="CE37" s="8">
        <v>5</v>
      </c>
      <c r="CF37" s="17"/>
      <c r="CG37" s="17"/>
      <c r="CH37" s="18" t="str">
        <f t="shared" si="2"/>
        <v/>
      </c>
      <c r="CI37" s="8">
        <f t="shared" si="3"/>
        <v>2001</v>
      </c>
      <c r="CJ37" s="8">
        <f t="shared" si="4"/>
        <v>41.8</v>
      </c>
      <c r="CK37" s="6">
        <f t="shared" si="5"/>
        <v>41.8</v>
      </c>
      <c r="CL37" s="26">
        <f t="shared" ref="CL37:CL38" si="13">IF(CK37&lt;&gt;"",BY37,"")</f>
        <v>0</v>
      </c>
      <c r="CM37" s="8">
        <f t="shared" si="6"/>
        <v>0</v>
      </c>
      <c r="CN37" s="38"/>
      <c r="CO37" s="8" t="str">
        <f t="shared" si="8"/>
        <v>Y</v>
      </c>
      <c r="CP37" s="8">
        <f t="shared" si="12"/>
        <v>163.44999999999999</v>
      </c>
      <c r="CQ37" s="8">
        <f t="shared" si="9"/>
        <v>0</v>
      </c>
      <c r="CR37" s="8" t="str">
        <f t="shared" si="10"/>
        <v/>
      </c>
    </row>
    <row r="38" spans="1:96" s="8" customFormat="1">
      <c r="A38" s="8">
        <v>19856</v>
      </c>
      <c r="B38" s="8" t="s">
        <v>160</v>
      </c>
      <c r="C38" s="8">
        <v>2434</v>
      </c>
      <c r="D38" s="8" t="s">
        <v>161</v>
      </c>
      <c r="E38" s="8" t="s">
        <v>152</v>
      </c>
      <c r="F38" s="8" t="s">
        <v>162</v>
      </c>
      <c r="G38" s="8">
        <v>11</v>
      </c>
      <c r="H38" s="8" t="s">
        <v>87</v>
      </c>
      <c r="I38" s="8" t="s">
        <v>88</v>
      </c>
      <c r="K38" s="8" t="s">
        <v>89</v>
      </c>
      <c r="L38" s="8" t="s">
        <v>90</v>
      </c>
      <c r="M38" s="8" t="s">
        <v>90</v>
      </c>
      <c r="N38" s="8" t="s">
        <v>163</v>
      </c>
      <c r="P38" s="8">
        <v>68.2</v>
      </c>
      <c r="Q38" s="8">
        <v>0.85</v>
      </c>
      <c r="R38" s="8">
        <v>55</v>
      </c>
      <c r="S38" s="8">
        <v>60</v>
      </c>
      <c r="T38" s="8">
        <v>55</v>
      </c>
      <c r="U38" s="8" t="s">
        <v>91</v>
      </c>
      <c r="V38" s="8" t="s">
        <v>92</v>
      </c>
      <c r="W38" s="8" t="s">
        <v>92</v>
      </c>
      <c r="X38" s="8" t="s">
        <v>93</v>
      </c>
      <c r="Y38" s="8" t="s">
        <v>90</v>
      </c>
      <c r="Z38" s="8">
        <v>6</v>
      </c>
      <c r="AA38" s="8">
        <v>2012</v>
      </c>
      <c r="AB38" s="8" t="s">
        <v>92</v>
      </c>
      <c r="AC38" s="8" t="s">
        <v>92</v>
      </c>
      <c r="AD38" s="8" t="s">
        <v>91</v>
      </c>
      <c r="AE38" s="8" t="s">
        <v>94</v>
      </c>
      <c r="AF38" s="8">
        <v>1</v>
      </c>
      <c r="AG38" s="8" t="s">
        <v>90</v>
      </c>
      <c r="AH38" s="8" t="s">
        <v>95</v>
      </c>
      <c r="AI38" s="8" t="s">
        <v>96</v>
      </c>
      <c r="AR38" s="8" t="s">
        <v>91</v>
      </c>
      <c r="AS38" s="8" t="s">
        <v>91</v>
      </c>
      <c r="AT38" s="8" t="s">
        <v>92</v>
      </c>
      <c r="AU38" s="8" t="s">
        <v>119</v>
      </c>
      <c r="BC38" s="8" t="s">
        <v>92</v>
      </c>
      <c r="BD38" s="8" t="s">
        <v>92</v>
      </c>
      <c r="BE38" s="8" t="s">
        <v>92</v>
      </c>
      <c r="BG38" s="8" t="s">
        <v>92</v>
      </c>
      <c r="BH38" s="8" t="s">
        <v>92</v>
      </c>
      <c r="BI38" s="8" t="s">
        <v>92</v>
      </c>
      <c r="BJ38" s="8" t="s">
        <v>92</v>
      </c>
      <c r="BM38" s="8" t="s">
        <v>92</v>
      </c>
      <c r="BN38" s="8" t="s">
        <v>92</v>
      </c>
      <c r="BO38" s="8" t="s">
        <v>92</v>
      </c>
      <c r="BQ38" s="8" t="s">
        <v>92</v>
      </c>
      <c r="BR38" s="8" t="s">
        <v>92</v>
      </c>
      <c r="BS38" s="8" t="s">
        <v>98</v>
      </c>
      <c r="BT38" s="8" t="s">
        <v>91</v>
      </c>
      <c r="BU38" s="8" t="s">
        <v>98</v>
      </c>
      <c r="BV38" s="8">
        <v>2434</v>
      </c>
      <c r="BW38" s="8">
        <v>704800</v>
      </c>
      <c r="BX38" s="9">
        <v>68.2</v>
      </c>
      <c r="BY38" s="13">
        <v>67498</v>
      </c>
      <c r="BZ38" s="8">
        <v>10441.7908678775</v>
      </c>
      <c r="CA38" s="8">
        <v>24.029583335586601</v>
      </c>
      <c r="CD38" s="8">
        <v>2036</v>
      </c>
      <c r="CE38" s="8">
        <v>6</v>
      </c>
      <c r="CF38" s="17">
        <f t="shared" si="11"/>
        <v>68.2</v>
      </c>
      <c r="CG38" s="19">
        <f t="shared" ref="CG38:CG39" si="14">BY38</f>
        <v>67498</v>
      </c>
      <c r="CH38" s="18">
        <f t="shared" si="2"/>
        <v>82461.599999999482</v>
      </c>
      <c r="CI38" s="8">
        <f t="shared" si="3"/>
        <v>2042</v>
      </c>
      <c r="CJ38" s="8" t="str">
        <f t="shared" si="4"/>
        <v/>
      </c>
      <c r="CK38" s="6" t="str">
        <f t="shared" si="5"/>
        <v/>
      </c>
      <c r="CL38" s="26" t="str">
        <f t="shared" si="13"/>
        <v/>
      </c>
      <c r="CM38" s="8" t="str">
        <f t="shared" si="6"/>
        <v/>
      </c>
      <c r="CN38" s="38">
        <f t="shared" si="7"/>
        <v>82461.599999999482</v>
      </c>
      <c r="CO38" s="8" t="str">
        <f t="shared" si="8"/>
        <v>Y</v>
      </c>
      <c r="CP38" s="8">
        <f t="shared" si="12"/>
        <v>117</v>
      </c>
      <c r="CQ38" s="8">
        <f t="shared" si="9"/>
        <v>1221.6895315416675</v>
      </c>
      <c r="CR38" s="8">
        <f t="shared" si="10"/>
        <v>2035</v>
      </c>
    </row>
    <row r="39" spans="1:96" s="8" customFormat="1">
      <c r="A39" s="8">
        <v>59919</v>
      </c>
      <c r="B39" s="8" t="s">
        <v>164</v>
      </c>
      <c r="C39" s="8">
        <v>2832</v>
      </c>
      <c r="D39" s="8" t="s">
        <v>165</v>
      </c>
      <c r="E39" s="8" t="s">
        <v>166</v>
      </c>
      <c r="F39" s="8" t="s">
        <v>167</v>
      </c>
      <c r="G39" s="8" t="s">
        <v>101</v>
      </c>
      <c r="H39" s="8" t="s">
        <v>111</v>
      </c>
      <c r="I39" s="8" t="s">
        <v>88</v>
      </c>
      <c r="K39" s="8" t="s">
        <v>89</v>
      </c>
      <c r="L39" s="8" t="s">
        <v>90</v>
      </c>
      <c r="M39" s="8" t="s">
        <v>90</v>
      </c>
      <c r="P39" s="8">
        <v>16.5</v>
      </c>
      <c r="Q39" s="8">
        <v>0.85</v>
      </c>
      <c r="R39" s="8">
        <v>14</v>
      </c>
      <c r="S39" s="8">
        <v>20</v>
      </c>
      <c r="T39" s="8">
        <v>3</v>
      </c>
      <c r="U39" s="8" t="s">
        <v>91</v>
      </c>
      <c r="V39" s="8" t="s">
        <v>92</v>
      </c>
      <c r="W39" s="8" t="s">
        <v>92</v>
      </c>
      <c r="X39" s="8" t="s">
        <v>93</v>
      </c>
      <c r="Y39" s="8" t="s">
        <v>90</v>
      </c>
      <c r="Z39" s="8">
        <v>7</v>
      </c>
      <c r="AA39" s="8">
        <v>1971</v>
      </c>
      <c r="AB39" s="8" t="s">
        <v>92</v>
      </c>
      <c r="AC39" s="8" t="s">
        <v>92</v>
      </c>
      <c r="AD39" s="8" t="s">
        <v>91</v>
      </c>
      <c r="AE39" s="8" t="s">
        <v>113</v>
      </c>
      <c r="AF39" s="8">
        <v>2</v>
      </c>
      <c r="AG39" s="8" t="s">
        <v>90</v>
      </c>
      <c r="AH39" s="8" t="s">
        <v>96</v>
      </c>
      <c r="AR39" s="8" t="s">
        <v>91</v>
      </c>
      <c r="AS39" s="8" t="s">
        <v>91</v>
      </c>
      <c r="AT39" s="8" t="s">
        <v>92</v>
      </c>
      <c r="AU39" s="8" t="s">
        <v>168</v>
      </c>
      <c r="BC39" s="8" t="s">
        <v>92</v>
      </c>
      <c r="BD39" s="8" t="s">
        <v>92</v>
      </c>
      <c r="BE39" s="8" t="s">
        <v>92</v>
      </c>
      <c r="BG39" s="8" t="s">
        <v>92</v>
      </c>
      <c r="BH39" s="8" t="s">
        <v>92</v>
      </c>
      <c r="BI39" s="8" t="s">
        <v>92</v>
      </c>
      <c r="BJ39" s="8" t="s">
        <v>92</v>
      </c>
      <c r="BM39" s="8" t="s">
        <v>92</v>
      </c>
      <c r="BN39" s="8" t="s">
        <v>92</v>
      </c>
      <c r="BO39" s="8" t="s">
        <v>92</v>
      </c>
      <c r="BP39" s="8" t="s">
        <v>91</v>
      </c>
      <c r="BQ39" s="8" t="s">
        <v>92</v>
      </c>
      <c r="BR39" s="8" t="s">
        <v>92</v>
      </c>
      <c r="BS39" s="8" t="s">
        <v>91</v>
      </c>
      <c r="BT39" s="8" t="s">
        <v>91</v>
      </c>
      <c r="BU39" s="8" t="s">
        <v>91</v>
      </c>
      <c r="BV39" s="8">
        <v>2832</v>
      </c>
      <c r="BW39" s="8">
        <v>25277</v>
      </c>
      <c r="BX39" s="9">
        <v>16.5</v>
      </c>
      <c r="BY39" s="13">
        <v>1404</v>
      </c>
      <c r="BZ39" s="8">
        <v>18003.561253561202</v>
      </c>
      <c r="CA39" s="8">
        <v>42.5901577378485</v>
      </c>
      <c r="CD39" s="8">
        <v>2014</v>
      </c>
      <c r="CE39" s="8">
        <v>2</v>
      </c>
      <c r="CF39" s="17">
        <f t="shared" si="11"/>
        <v>16.5</v>
      </c>
      <c r="CG39" s="19">
        <f t="shared" si="14"/>
        <v>1404</v>
      </c>
      <c r="CH39" s="18">
        <f t="shared" si="2"/>
        <v>4131.5256499999878</v>
      </c>
      <c r="CI39" s="8">
        <f t="shared" si="3"/>
        <v>2001</v>
      </c>
      <c r="CJ39" s="8">
        <f t="shared" si="4"/>
        <v>16.5</v>
      </c>
      <c r="CK39" s="6">
        <f t="shared" si="5"/>
        <v>16.5</v>
      </c>
      <c r="CL39" s="26">
        <f>IF(AND(CK39&lt;&gt;"", CO39 ="Y"),BY39,"")</f>
        <v>1404</v>
      </c>
      <c r="CM39" s="8">
        <f t="shared" si="6"/>
        <v>4131.5256499999878</v>
      </c>
      <c r="CN39" s="38">
        <f t="shared" si="7"/>
        <v>4131.5256499999878</v>
      </c>
      <c r="CO39" s="8" t="str">
        <f t="shared" si="8"/>
        <v>Y</v>
      </c>
      <c r="CP39" s="8">
        <f t="shared" si="12"/>
        <v>163.44999999999999</v>
      </c>
      <c r="CQ39" s="8">
        <f t="shared" si="9"/>
        <v>2942.6820868945783</v>
      </c>
      <c r="CR39" s="8">
        <f t="shared" si="10"/>
        <v>2024</v>
      </c>
    </row>
    <row r="40" spans="1:96" s="8" customFormat="1">
      <c r="A40" s="8">
        <v>59919</v>
      </c>
      <c r="B40" s="8" t="s">
        <v>164</v>
      </c>
      <c r="C40" s="8">
        <v>2832</v>
      </c>
      <c r="D40" s="8" t="s">
        <v>165</v>
      </c>
      <c r="E40" s="8" t="s">
        <v>166</v>
      </c>
      <c r="F40" s="8" t="s">
        <v>167</v>
      </c>
      <c r="G40" s="8" t="s">
        <v>102</v>
      </c>
      <c r="H40" s="8" t="s">
        <v>111</v>
      </c>
      <c r="I40" s="8" t="s">
        <v>88</v>
      </c>
      <c r="K40" s="8" t="s">
        <v>89</v>
      </c>
      <c r="L40" s="8" t="s">
        <v>90</v>
      </c>
      <c r="M40" s="8" t="s">
        <v>90</v>
      </c>
      <c r="P40" s="8">
        <v>16.5</v>
      </c>
      <c r="Q40" s="8">
        <v>0.85</v>
      </c>
      <c r="R40" s="8">
        <v>14</v>
      </c>
      <c r="S40" s="8">
        <v>20</v>
      </c>
      <c r="T40" s="8">
        <v>3</v>
      </c>
      <c r="U40" s="8" t="s">
        <v>91</v>
      </c>
      <c r="V40" s="8" t="s">
        <v>92</v>
      </c>
      <c r="W40" s="8" t="s">
        <v>92</v>
      </c>
      <c r="X40" s="8" t="s">
        <v>93</v>
      </c>
      <c r="Y40" s="8" t="s">
        <v>90</v>
      </c>
      <c r="Z40" s="8">
        <v>8</v>
      </c>
      <c r="AA40" s="8">
        <v>1971</v>
      </c>
      <c r="AB40" s="8" t="s">
        <v>92</v>
      </c>
      <c r="AC40" s="8" t="s">
        <v>92</v>
      </c>
      <c r="AD40" s="8" t="s">
        <v>91</v>
      </c>
      <c r="AE40" s="8" t="s">
        <v>113</v>
      </c>
      <c r="AF40" s="8">
        <v>2</v>
      </c>
      <c r="AG40" s="8" t="s">
        <v>90</v>
      </c>
      <c r="AH40" s="8" t="s">
        <v>96</v>
      </c>
      <c r="AR40" s="8" t="s">
        <v>91</v>
      </c>
      <c r="AS40" s="8" t="s">
        <v>91</v>
      </c>
      <c r="AT40" s="8" t="s">
        <v>92</v>
      </c>
      <c r="AU40" s="8" t="s">
        <v>168</v>
      </c>
      <c r="BC40" s="8" t="s">
        <v>92</v>
      </c>
      <c r="BD40" s="8" t="s">
        <v>92</v>
      </c>
      <c r="BE40" s="8" t="s">
        <v>92</v>
      </c>
      <c r="BG40" s="8" t="s">
        <v>92</v>
      </c>
      <c r="BH40" s="8" t="s">
        <v>92</v>
      </c>
      <c r="BI40" s="8" t="s">
        <v>92</v>
      </c>
      <c r="BJ40" s="8" t="s">
        <v>92</v>
      </c>
      <c r="BM40" s="8" t="s">
        <v>92</v>
      </c>
      <c r="BN40" s="8" t="s">
        <v>92</v>
      </c>
      <c r="BO40" s="8" t="s">
        <v>92</v>
      </c>
      <c r="BP40" s="8" t="s">
        <v>91</v>
      </c>
      <c r="BQ40" s="8" t="s">
        <v>92</v>
      </c>
      <c r="BR40" s="8" t="s">
        <v>92</v>
      </c>
      <c r="BS40" s="8" t="s">
        <v>91</v>
      </c>
      <c r="BT40" s="8" t="s">
        <v>91</v>
      </c>
      <c r="BU40" s="8" t="s">
        <v>91</v>
      </c>
      <c r="BV40" s="8">
        <v>2832</v>
      </c>
      <c r="BW40" s="8">
        <v>25277</v>
      </c>
      <c r="BX40" s="9">
        <v>16.5</v>
      </c>
      <c r="BY40" s="13">
        <v>1404</v>
      </c>
      <c r="BZ40" s="8">
        <v>18003.561253561202</v>
      </c>
      <c r="CA40" s="8">
        <v>42.5901577378485</v>
      </c>
      <c r="CD40" s="8">
        <v>2014</v>
      </c>
      <c r="CE40" s="8">
        <v>3</v>
      </c>
      <c r="CF40" s="17">
        <f t="shared" si="11"/>
        <v>16.5</v>
      </c>
      <c r="CG40" s="17"/>
      <c r="CH40" s="18" t="str">
        <f t="shared" si="2"/>
        <v/>
      </c>
      <c r="CI40" s="8">
        <f t="shared" si="3"/>
        <v>2001</v>
      </c>
      <c r="CJ40" s="8">
        <f t="shared" si="4"/>
        <v>16.5</v>
      </c>
      <c r="CK40" s="6">
        <f t="shared" si="5"/>
        <v>16.5</v>
      </c>
      <c r="CL40" s="26"/>
      <c r="CM40" s="8" t="str">
        <f t="shared" si="6"/>
        <v/>
      </c>
      <c r="CN40" s="38">
        <f t="shared" si="7"/>
        <v>4131.5256499999878</v>
      </c>
      <c r="CO40" s="8" t="str">
        <f t="shared" si="8"/>
        <v/>
      </c>
      <c r="CP40" s="8">
        <f t="shared" si="12"/>
        <v>163.44999999999999</v>
      </c>
      <c r="CQ40" s="8">
        <f t="shared" si="9"/>
        <v>2942.6820868945783</v>
      </c>
      <c r="CR40" s="8">
        <f t="shared" si="10"/>
        <v>2024</v>
      </c>
    </row>
    <row r="41" spans="1:96" s="8" customFormat="1">
      <c r="A41" s="8">
        <v>59919</v>
      </c>
      <c r="B41" s="8" t="s">
        <v>164</v>
      </c>
      <c r="C41" s="8">
        <v>2832</v>
      </c>
      <c r="D41" s="8" t="s">
        <v>165</v>
      </c>
      <c r="E41" s="8" t="s">
        <v>166</v>
      </c>
      <c r="F41" s="8" t="s">
        <v>167</v>
      </c>
      <c r="G41" s="8" t="s">
        <v>103</v>
      </c>
      <c r="H41" s="8" t="s">
        <v>111</v>
      </c>
      <c r="I41" s="8" t="s">
        <v>88</v>
      </c>
      <c r="K41" s="8" t="s">
        <v>89</v>
      </c>
      <c r="L41" s="8" t="s">
        <v>90</v>
      </c>
      <c r="M41" s="8" t="s">
        <v>90</v>
      </c>
      <c r="P41" s="8">
        <v>16.5</v>
      </c>
      <c r="Q41" s="8">
        <v>0.85</v>
      </c>
      <c r="R41" s="8">
        <v>14</v>
      </c>
      <c r="S41" s="8">
        <v>20</v>
      </c>
      <c r="T41" s="8">
        <v>3</v>
      </c>
      <c r="U41" s="8" t="s">
        <v>91</v>
      </c>
      <c r="V41" s="8" t="s">
        <v>92</v>
      </c>
      <c r="W41" s="8" t="s">
        <v>92</v>
      </c>
      <c r="X41" s="8" t="s">
        <v>93</v>
      </c>
      <c r="Y41" s="8" t="s">
        <v>90</v>
      </c>
      <c r="Z41" s="8">
        <v>9</v>
      </c>
      <c r="AA41" s="8">
        <v>1971</v>
      </c>
      <c r="AB41" s="8" t="s">
        <v>92</v>
      </c>
      <c r="AC41" s="8" t="s">
        <v>92</v>
      </c>
      <c r="AD41" s="8" t="s">
        <v>91</v>
      </c>
      <c r="AE41" s="8" t="s">
        <v>113</v>
      </c>
      <c r="AF41" s="8">
        <v>2</v>
      </c>
      <c r="AG41" s="8" t="s">
        <v>90</v>
      </c>
      <c r="AH41" s="8" t="s">
        <v>96</v>
      </c>
      <c r="AR41" s="8" t="s">
        <v>91</v>
      </c>
      <c r="AS41" s="8" t="s">
        <v>91</v>
      </c>
      <c r="AT41" s="8" t="s">
        <v>92</v>
      </c>
      <c r="AU41" s="8" t="s">
        <v>168</v>
      </c>
      <c r="BC41" s="8" t="s">
        <v>92</v>
      </c>
      <c r="BD41" s="8" t="s">
        <v>92</v>
      </c>
      <c r="BE41" s="8" t="s">
        <v>92</v>
      </c>
      <c r="BG41" s="8" t="s">
        <v>92</v>
      </c>
      <c r="BH41" s="8" t="s">
        <v>92</v>
      </c>
      <c r="BI41" s="8" t="s">
        <v>92</v>
      </c>
      <c r="BJ41" s="8" t="s">
        <v>92</v>
      </c>
      <c r="BM41" s="8" t="s">
        <v>92</v>
      </c>
      <c r="BN41" s="8" t="s">
        <v>92</v>
      </c>
      <c r="BO41" s="8" t="s">
        <v>92</v>
      </c>
      <c r="BP41" s="8" t="s">
        <v>91</v>
      </c>
      <c r="BQ41" s="8" t="s">
        <v>92</v>
      </c>
      <c r="BR41" s="8" t="s">
        <v>92</v>
      </c>
      <c r="BS41" s="8" t="s">
        <v>91</v>
      </c>
      <c r="BT41" s="8" t="s">
        <v>91</v>
      </c>
      <c r="BU41" s="8" t="s">
        <v>91</v>
      </c>
      <c r="BV41" s="8">
        <v>2832</v>
      </c>
      <c r="BW41" s="8">
        <v>25277</v>
      </c>
      <c r="BX41" s="9">
        <v>16.5</v>
      </c>
      <c r="BY41" s="13">
        <v>1404</v>
      </c>
      <c r="BZ41" s="8">
        <v>18003.561253561202</v>
      </c>
      <c r="CA41" s="8">
        <v>42.5901577378485</v>
      </c>
      <c r="CD41" s="8">
        <v>2014</v>
      </c>
      <c r="CE41" s="8">
        <v>4</v>
      </c>
      <c r="CF41" s="17">
        <f t="shared" si="11"/>
        <v>16.5</v>
      </c>
      <c r="CG41" s="17"/>
      <c r="CH41" s="18" t="str">
        <f t="shared" si="2"/>
        <v/>
      </c>
      <c r="CI41" s="8">
        <f t="shared" si="3"/>
        <v>2001</v>
      </c>
      <c r="CJ41" s="8">
        <f t="shared" si="4"/>
        <v>16.5</v>
      </c>
      <c r="CK41" s="6">
        <f t="shared" si="5"/>
        <v>16.5</v>
      </c>
      <c r="CL41" s="26"/>
      <c r="CM41" s="8" t="str">
        <f t="shared" si="6"/>
        <v/>
      </c>
      <c r="CN41" s="38">
        <f t="shared" si="7"/>
        <v>4131.5256499999878</v>
      </c>
      <c r="CO41" s="8" t="str">
        <f t="shared" si="8"/>
        <v/>
      </c>
      <c r="CP41" s="8">
        <f t="shared" si="12"/>
        <v>163.44999999999999</v>
      </c>
      <c r="CQ41" s="8">
        <f t="shared" si="9"/>
        <v>2942.6820868945783</v>
      </c>
      <c r="CR41" s="8">
        <f t="shared" si="10"/>
        <v>2024</v>
      </c>
    </row>
    <row r="42" spans="1:96" s="8" customFormat="1">
      <c r="A42" s="8">
        <v>59919</v>
      </c>
      <c r="B42" s="8" t="s">
        <v>164</v>
      </c>
      <c r="C42" s="8">
        <v>2832</v>
      </c>
      <c r="D42" s="8" t="s">
        <v>165</v>
      </c>
      <c r="E42" s="8" t="s">
        <v>166</v>
      </c>
      <c r="F42" s="8" t="s">
        <v>167</v>
      </c>
      <c r="G42" s="8" t="s">
        <v>104</v>
      </c>
      <c r="H42" s="8" t="s">
        <v>111</v>
      </c>
      <c r="I42" s="8" t="s">
        <v>88</v>
      </c>
      <c r="K42" s="8" t="s">
        <v>89</v>
      </c>
      <c r="L42" s="8" t="s">
        <v>90</v>
      </c>
      <c r="M42" s="8" t="s">
        <v>90</v>
      </c>
      <c r="P42" s="8">
        <v>16.5</v>
      </c>
      <c r="Q42" s="8">
        <v>0.85</v>
      </c>
      <c r="R42" s="8">
        <v>14</v>
      </c>
      <c r="S42" s="8">
        <v>20</v>
      </c>
      <c r="T42" s="8">
        <v>3</v>
      </c>
      <c r="U42" s="8" t="s">
        <v>91</v>
      </c>
      <c r="V42" s="8" t="s">
        <v>92</v>
      </c>
      <c r="W42" s="8" t="s">
        <v>92</v>
      </c>
      <c r="X42" s="8" t="s">
        <v>93</v>
      </c>
      <c r="Y42" s="8" t="s">
        <v>90</v>
      </c>
      <c r="Z42" s="8">
        <v>10</v>
      </c>
      <c r="AA42" s="8">
        <v>1971</v>
      </c>
      <c r="AB42" s="8" t="s">
        <v>92</v>
      </c>
      <c r="AC42" s="8" t="s">
        <v>92</v>
      </c>
      <c r="AD42" s="8" t="s">
        <v>91</v>
      </c>
      <c r="AE42" s="8" t="s">
        <v>113</v>
      </c>
      <c r="AF42" s="8">
        <v>2</v>
      </c>
      <c r="AG42" s="8" t="s">
        <v>90</v>
      </c>
      <c r="AH42" s="8" t="s">
        <v>96</v>
      </c>
      <c r="AR42" s="8" t="s">
        <v>91</v>
      </c>
      <c r="AS42" s="8" t="s">
        <v>91</v>
      </c>
      <c r="AT42" s="8" t="s">
        <v>92</v>
      </c>
      <c r="AU42" s="8" t="s">
        <v>168</v>
      </c>
      <c r="BC42" s="8" t="s">
        <v>92</v>
      </c>
      <c r="BD42" s="8" t="s">
        <v>92</v>
      </c>
      <c r="BE42" s="8" t="s">
        <v>92</v>
      </c>
      <c r="BG42" s="8" t="s">
        <v>92</v>
      </c>
      <c r="BH42" s="8" t="s">
        <v>92</v>
      </c>
      <c r="BI42" s="8" t="s">
        <v>92</v>
      </c>
      <c r="BJ42" s="8" t="s">
        <v>92</v>
      </c>
      <c r="BM42" s="8" t="s">
        <v>92</v>
      </c>
      <c r="BN42" s="8" t="s">
        <v>92</v>
      </c>
      <c r="BO42" s="8" t="s">
        <v>92</v>
      </c>
      <c r="BP42" s="8" t="s">
        <v>91</v>
      </c>
      <c r="BQ42" s="8" t="s">
        <v>92</v>
      </c>
      <c r="BR42" s="8" t="s">
        <v>92</v>
      </c>
      <c r="BS42" s="8" t="s">
        <v>91</v>
      </c>
      <c r="BT42" s="8" t="s">
        <v>91</v>
      </c>
      <c r="BU42" s="8" t="s">
        <v>91</v>
      </c>
      <c r="BV42" s="8">
        <v>2832</v>
      </c>
      <c r="BW42" s="8">
        <v>25277</v>
      </c>
      <c r="BX42" s="9">
        <v>16.5</v>
      </c>
      <c r="BY42" s="13">
        <v>1404</v>
      </c>
      <c r="BZ42" s="8">
        <v>18003.561253561202</v>
      </c>
      <c r="CA42" s="8">
        <v>42.5901577378485</v>
      </c>
      <c r="CD42" s="8">
        <v>2014</v>
      </c>
      <c r="CE42" s="8">
        <v>5</v>
      </c>
      <c r="CF42" s="17">
        <f t="shared" si="11"/>
        <v>16.5</v>
      </c>
      <c r="CG42" s="17"/>
      <c r="CH42" s="18" t="str">
        <f t="shared" si="2"/>
        <v/>
      </c>
      <c r="CI42" s="8">
        <f t="shared" si="3"/>
        <v>2001</v>
      </c>
      <c r="CJ42" s="8">
        <f t="shared" si="4"/>
        <v>16.5</v>
      </c>
      <c r="CK42" s="6">
        <f t="shared" si="5"/>
        <v>16.5</v>
      </c>
      <c r="CL42" s="26"/>
      <c r="CM42" s="8" t="str">
        <f t="shared" si="6"/>
        <v/>
      </c>
      <c r="CN42" s="38">
        <f t="shared" si="7"/>
        <v>4131.5256499999878</v>
      </c>
      <c r="CO42" s="8" t="str">
        <f t="shared" si="8"/>
        <v/>
      </c>
      <c r="CP42" s="8">
        <f t="shared" si="12"/>
        <v>163.44999999999999</v>
      </c>
      <c r="CQ42" s="8">
        <f t="shared" si="9"/>
        <v>2942.6820868945783</v>
      </c>
      <c r="CR42" s="8">
        <f t="shared" si="10"/>
        <v>2024</v>
      </c>
    </row>
    <row r="43" spans="1:96" s="8" customFormat="1">
      <c r="A43" s="8">
        <v>15276</v>
      </c>
      <c r="B43" s="8" t="s">
        <v>169</v>
      </c>
      <c r="C43" s="8">
        <v>3148</v>
      </c>
      <c r="D43" s="8" t="s">
        <v>170</v>
      </c>
      <c r="E43" s="8" t="s">
        <v>171</v>
      </c>
      <c r="F43" s="8" t="s">
        <v>172</v>
      </c>
      <c r="G43" s="8" t="s">
        <v>173</v>
      </c>
      <c r="H43" s="8" t="s">
        <v>87</v>
      </c>
      <c r="I43" s="8" t="s">
        <v>88</v>
      </c>
      <c r="K43" s="8" t="s">
        <v>112</v>
      </c>
      <c r="L43" s="8" t="s">
        <v>90</v>
      </c>
      <c r="M43" s="8" t="s">
        <v>90</v>
      </c>
      <c r="N43" s="8">
        <v>48934161</v>
      </c>
      <c r="O43" s="8">
        <v>48934161</v>
      </c>
      <c r="P43" s="8">
        <v>23.6</v>
      </c>
      <c r="Q43" s="8">
        <v>0.9</v>
      </c>
      <c r="R43" s="8">
        <v>18</v>
      </c>
      <c r="S43" s="8">
        <v>18</v>
      </c>
      <c r="T43" s="8">
        <v>18</v>
      </c>
      <c r="U43" s="8" t="s">
        <v>91</v>
      </c>
      <c r="V43" s="8" t="s">
        <v>92</v>
      </c>
      <c r="W43" s="8" t="s">
        <v>92</v>
      </c>
      <c r="X43" s="8" t="s">
        <v>93</v>
      </c>
      <c r="Y43" s="8" t="s">
        <v>90</v>
      </c>
      <c r="Z43" s="8">
        <v>6</v>
      </c>
      <c r="AA43" s="8">
        <v>1971</v>
      </c>
      <c r="AB43" s="8">
        <v>6</v>
      </c>
      <c r="AC43" s="8">
        <v>2023</v>
      </c>
      <c r="AD43" s="8" t="s">
        <v>91</v>
      </c>
      <c r="AE43" s="8" t="s">
        <v>113</v>
      </c>
      <c r="AF43" s="8">
        <v>2</v>
      </c>
      <c r="AG43" s="8" t="s">
        <v>90</v>
      </c>
      <c r="AH43" s="8" t="s">
        <v>95</v>
      </c>
      <c r="AR43" s="8" t="s">
        <v>91</v>
      </c>
      <c r="AS43" s="8" t="s">
        <v>91</v>
      </c>
      <c r="AT43" s="8" t="s">
        <v>92</v>
      </c>
      <c r="AU43" s="8" t="s">
        <v>97</v>
      </c>
      <c r="BC43" s="8" t="s">
        <v>92</v>
      </c>
      <c r="BD43" s="8" t="s">
        <v>92</v>
      </c>
      <c r="BE43" s="8" t="s">
        <v>92</v>
      </c>
      <c r="BG43" s="8" t="s">
        <v>92</v>
      </c>
      <c r="BH43" s="8" t="s">
        <v>92</v>
      </c>
      <c r="BI43" s="8" t="s">
        <v>92</v>
      </c>
      <c r="BJ43" s="8" t="s">
        <v>92</v>
      </c>
      <c r="BM43" s="8" t="s">
        <v>92</v>
      </c>
      <c r="BN43" s="8" t="s">
        <v>92</v>
      </c>
      <c r="BO43" s="8" t="s">
        <v>92</v>
      </c>
      <c r="BQ43" s="8" t="s">
        <v>92</v>
      </c>
      <c r="BR43" s="8" t="s">
        <v>92</v>
      </c>
      <c r="BS43" s="8" t="s">
        <v>91</v>
      </c>
      <c r="BT43" s="8" t="s">
        <v>91</v>
      </c>
      <c r="BU43" s="8" t="s">
        <v>91</v>
      </c>
      <c r="BV43" s="8">
        <v>3148</v>
      </c>
      <c r="BW43" s="8">
        <v>40480</v>
      </c>
      <c r="BX43" s="9">
        <v>23.6</v>
      </c>
      <c r="BY43" s="13">
        <v>2301</v>
      </c>
      <c r="BZ43" s="8">
        <v>17592.351151673101</v>
      </c>
      <c r="CA43" s="8">
        <v>44.358813492146403</v>
      </c>
      <c r="CD43" s="8">
        <v>2015</v>
      </c>
      <c r="CE43" s="8">
        <v>10</v>
      </c>
      <c r="CF43" s="17">
        <f t="shared" si="11"/>
        <v>23.6</v>
      </c>
      <c r="CG43" s="19">
        <f>BY43</f>
        <v>2301</v>
      </c>
      <c r="CH43" s="18">
        <f t="shared" si="2"/>
        <v>4736.159999999978</v>
      </c>
      <c r="CI43" s="8">
        <f t="shared" si="3"/>
        <v>2001</v>
      </c>
      <c r="CJ43" s="8">
        <f t="shared" si="4"/>
        <v>23.6</v>
      </c>
      <c r="CK43" s="6">
        <f t="shared" si="5"/>
        <v>23.6</v>
      </c>
      <c r="CL43" s="26">
        <f>IF(AND(CK43&lt;&gt;"", CO43 ="Y"),BY43,"")</f>
        <v>2301</v>
      </c>
      <c r="CM43" s="8">
        <f t="shared" si="6"/>
        <v>4736.159999999978</v>
      </c>
      <c r="CN43" s="38">
        <f t="shared" si="7"/>
        <v>4736.159999999978</v>
      </c>
      <c r="CO43" s="8" t="str">
        <f t="shared" si="8"/>
        <v>Y</v>
      </c>
      <c r="CP43" s="8">
        <f t="shared" si="12"/>
        <v>117</v>
      </c>
      <c r="CQ43" s="8">
        <f t="shared" si="9"/>
        <v>2058.305084745753</v>
      </c>
      <c r="CR43" s="8">
        <f t="shared" si="10"/>
        <v>2024</v>
      </c>
    </row>
    <row r="44" spans="1:96" s="8" customFormat="1">
      <c r="A44" s="8">
        <v>15276</v>
      </c>
      <c r="B44" s="8" t="s">
        <v>169</v>
      </c>
      <c r="C44" s="8">
        <v>3148</v>
      </c>
      <c r="D44" s="8" t="s">
        <v>170</v>
      </c>
      <c r="E44" s="8" t="s">
        <v>171</v>
      </c>
      <c r="F44" s="8" t="s">
        <v>172</v>
      </c>
      <c r="G44" s="8" t="s">
        <v>174</v>
      </c>
      <c r="H44" s="8" t="s">
        <v>87</v>
      </c>
      <c r="I44" s="8" t="s">
        <v>88</v>
      </c>
      <c r="K44" s="8" t="s">
        <v>112</v>
      </c>
      <c r="L44" s="8" t="s">
        <v>90</v>
      </c>
      <c r="M44" s="8" t="s">
        <v>90</v>
      </c>
      <c r="N44" s="8">
        <v>48934163</v>
      </c>
      <c r="O44" s="8">
        <v>48934163</v>
      </c>
      <c r="P44" s="8">
        <v>23.6</v>
      </c>
      <c r="Q44" s="8">
        <v>0.9</v>
      </c>
      <c r="R44" s="8">
        <v>17.3</v>
      </c>
      <c r="S44" s="8">
        <v>17.3</v>
      </c>
      <c r="T44" s="8">
        <v>17.3</v>
      </c>
      <c r="U44" s="8" t="s">
        <v>91</v>
      </c>
      <c r="V44" s="8" t="s">
        <v>92</v>
      </c>
      <c r="W44" s="8" t="s">
        <v>92</v>
      </c>
      <c r="X44" s="8" t="s">
        <v>93</v>
      </c>
      <c r="Y44" s="8" t="s">
        <v>90</v>
      </c>
      <c r="Z44" s="8">
        <v>6</v>
      </c>
      <c r="AA44" s="8">
        <v>1971</v>
      </c>
      <c r="AB44" s="8">
        <v>6</v>
      </c>
      <c r="AC44" s="8">
        <v>2023</v>
      </c>
      <c r="AD44" s="8" t="s">
        <v>91</v>
      </c>
      <c r="AE44" s="8" t="s">
        <v>113</v>
      </c>
      <c r="AF44" s="8">
        <v>2</v>
      </c>
      <c r="AG44" s="8" t="s">
        <v>90</v>
      </c>
      <c r="AH44" s="8" t="s">
        <v>95</v>
      </c>
      <c r="AR44" s="8" t="s">
        <v>91</v>
      </c>
      <c r="AS44" s="8" t="s">
        <v>91</v>
      </c>
      <c r="AT44" s="8" t="s">
        <v>92</v>
      </c>
      <c r="AU44" s="8" t="s">
        <v>97</v>
      </c>
      <c r="BC44" s="8" t="s">
        <v>92</v>
      </c>
      <c r="BD44" s="8" t="s">
        <v>92</v>
      </c>
      <c r="BE44" s="8" t="s">
        <v>92</v>
      </c>
      <c r="BG44" s="8" t="s">
        <v>92</v>
      </c>
      <c r="BH44" s="8" t="s">
        <v>92</v>
      </c>
      <c r="BI44" s="8" t="s">
        <v>92</v>
      </c>
      <c r="BJ44" s="8" t="s">
        <v>92</v>
      </c>
      <c r="BM44" s="8" t="s">
        <v>92</v>
      </c>
      <c r="BN44" s="8" t="s">
        <v>92</v>
      </c>
      <c r="BO44" s="8" t="s">
        <v>92</v>
      </c>
      <c r="BQ44" s="8" t="s">
        <v>92</v>
      </c>
      <c r="BR44" s="8" t="s">
        <v>92</v>
      </c>
      <c r="BS44" s="8" t="s">
        <v>91</v>
      </c>
      <c r="BT44" s="8" t="s">
        <v>91</v>
      </c>
      <c r="BU44" s="8" t="s">
        <v>91</v>
      </c>
      <c r="BV44" s="8">
        <v>3148</v>
      </c>
      <c r="BW44" s="8">
        <v>40480</v>
      </c>
      <c r="BX44" s="9">
        <v>23.6</v>
      </c>
      <c r="BY44" s="13">
        <v>2301</v>
      </c>
      <c r="BZ44" s="8">
        <v>17592.351151673101</v>
      </c>
      <c r="CA44" s="8">
        <v>44.358813492146403</v>
      </c>
      <c r="CD44" s="8">
        <v>2015</v>
      </c>
      <c r="CE44" s="8">
        <v>10</v>
      </c>
      <c r="CF44" s="17">
        <f t="shared" si="11"/>
        <v>23.6</v>
      </c>
      <c r="CG44" s="17"/>
      <c r="CH44" s="18" t="str">
        <f t="shared" si="2"/>
        <v/>
      </c>
      <c r="CI44" s="8">
        <f t="shared" si="3"/>
        <v>2001</v>
      </c>
      <c r="CJ44" s="8">
        <f t="shared" si="4"/>
        <v>23.6</v>
      </c>
      <c r="CK44" s="6">
        <f t="shared" si="5"/>
        <v>23.6</v>
      </c>
      <c r="CL44" s="26"/>
      <c r="CM44" s="8" t="str">
        <f t="shared" si="6"/>
        <v/>
      </c>
      <c r="CN44" s="38">
        <f t="shared" si="7"/>
        <v>4736.159999999978</v>
      </c>
      <c r="CO44" s="8" t="str">
        <f t="shared" si="8"/>
        <v/>
      </c>
      <c r="CP44" s="8">
        <f t="shared" si="12"/>
        <v>117</v>
      </c>
      <c r="CQ44" s="8">
        <f t="shared" si="9"/>
        <v>2058.305084745753</v>
      </c>
      <c r="CR44" s="8">
        <f t="shared" si="10"/>
        <v>2024</v>
      </c>
    </row>
    <row r="45" spans="1:96" s="8" customFormat="1">
      <c r="A45" s="8">
        <v>15276</v>
      </c>
      <c r="B45" s="8" t="s">
        <v>169</v>
      </c>
      <c r="C45" s="8">
        <v>3148</v>
      </c>
      <c r="D45" s="8" t="s">
        <v>170</v>
      </c>
      <c r="E45" s="8" t="s">
        <v>171</v>
      </c>
      <c r="F45" s="8" t="s">
        <v>172</v>
      </c>
      <c r="G45" s="8" t="s">
        <v>175</v>
      </c>
      <c r="H45" s="8" t="s">
        <v>87</v>
      </c>
      <c r="I45" s="8" t="s">
        <v>88</v>
      </c>
      <c r="K45" s="8" t="s">
        <v>112</v>
      </c>
      <c r="L45" s="8" t="s">
        <v>90</v>
      </c>
      <c r="M45" s="8" t="s">
        <v>90</v>
      </c>
      <c r="N45" s="8">
        <v>48934167</v>
      </c>
      <c r="O45" s="8">
        <v>48934167</v>
      </c>
      <c r="P45" s="8">
        <v>23.6</v>
      </c>
      <c r="Q45" s="8">
        <v>0.9</v>
      </c>
      <c r="R45" s="8">
        <v>17.2</v>
      </c>
      <c r="S45" s="8">
        <v>17.2</v>
      </c>
      <c r="T45" s="8">
        <v>17.2</v>
      </c>
      <c r="U45" s="8" t="s">
        <v>91</v>
      </c>
      <c r="V45" s="8" t="s">
        <v>92</v>
      </c>
      <c r="W45" s="8" t="s">
        <v>92</v>
      </c>
      <c r="X45" s="8" t="s">
        <v>93</v>
      </c>
      <c r="Y45" s="8" t="s">
        <v>90</v>
      </c>
      <c r="Z45" s="8">
        <v>6</v>
      </c>
      <c r="AA45" s="8">
        <v>1971</v>
      </c>
      <c r="AB45" s="8">
        <v>6</v>
      </c>
      <c r="AC45" s="8">
        <v>2023</v>
      </c>
      <c r="AD45" s="8" t="s">
        <v>91</v>
      </c>
      <c r="AE45" s="8" t="s">
        <v>113</v>
      </c>
      <c r="AF45" s="8">
        <v>2</v>
      </c>
      <c r="AG45" s="8" t="s">
        <v>90</v>
      </c>
      <c r="AH45" s="8" t="s">
        <v>95</v>
      </c>
      <c r="AR45" s="8" t="s">
        <v>91</v>
      </c>
      <c r="AS45" s="8" t="s">
        <v>91</v>
      </c>
      <c r="AT45" s="8" t="s">
        <v>92</v>
      </c>
      <c r="AU45" s="8" t="s">
        <v>97</v>
      </c>
      <c r="BC45" s="8" t="s">
        <v>92</v>
      </c>
      <c r="BD45" s="8" t="s">
        <v>92</v>
      </c>
      <c r="BE45" s="8" t="s">
        <v>92</v>
      </c>
      <c r="BG45" s="8" t="s">
        <v>92</v>
      </c>
      <c r="BH45" s="8" t="s">
        <v>92</v>
      </c>
      <c r="BI45" s="8" t="s">
        <v>92</v>
      </c>
      <c r="BJ45" s="8" t="s">
        <v>92</v>
      </c>
      <c r="BM45" s="8" t="s">
        <v>92</v>
      </c>
      <c r="BN45" s="8" t="s">
        <v>92</v>
      </c>
      <c r="BO45" s="8" t="s">
        <v>92</v>
      </c>
      <c r="BQ45" s="8" t="s">
        <v>92</v>
      </c>
      <c r="BR45" s="8" t="s">
        <v>92</v>
      </c>
      <c r="BS45" s="8" t="s">
        <v>91</v>
      </c>
      <c r="BT45" s="8" t="s">
        <v>91</v>
      </c>
      <c r="BU45" s="8" t="s">
        <v>91</v>
      </c>
      <c r="BV45" s="8">
        <v>3148</v>
      </c>
      <c r="BW45" s="8">
        <v>40480</v>
      </c>
      <c r="BX45" s="9">
        <v>23.6</v>
      </c>
      <c r="BY45" s="13">
        <v>2301</v>
      </c>
      <c r="BZ45" s="8">
        <v>17592.351151673101</v>
      </c>
      <c r="CA45" s="8">
        <v>44.358813492146403</v>
      </c>
      <c r="CD45" s="8">
        <v>2015</v>
      </c>
      <c r="CE45" s="8">
        <v>10</v>
      </c>
      <c r="CF45" s="17">
        <f t="shared" si="11"/>
        <v>23.6</v>
      </c>
      <c r="CG45" s="17"/>
      <c r="CH45" s="18" t="str">
        <f t="shared" si="2"/>
        <v/>
      </c>
      <c r="CI45" s="8">
        <f t="shared" si="3"/>
        <v>2001</v>
      </c>
      <c r="CJ45" s="8">
        <f t="shared" si="4"/>
        <v>23.6</v>
      </c>
      <c r="CK45" s="6">
        <f t="shared" si="5"/>
        <v>23.6</v>
      </c>
      <c r="CL45" s="26"/>
      <c r="CM45" s="8" t="str">
        <f t="shared" si="6"/>
        <v/>
      </c>
      <c r="CN45" s="38">
        <f t="shared" si="7"/>
        <v>4736.159999999978</v>
      </c>
      <c r="CO45" s="8" t="str">
        <f t="shared" si="8"/>
        <v/>
      </c>
      <c r="CP45" s="8">
        <f t="shared" si="12"/>
        <v>117</v>
      </c>
      <c r="CQ45" s="8">
        <f t="shared" si="9"/>
        <v>2058.305084745753</v>
      </c>
      <c r="CR45" s="8">
        <f t="shared" si="10"/>
        <v>2024</v>
      </c>
    </row>
    <row r="46" spans="1:96" s="8" customFormat="1">
      <c r="A46" s="8">
        <v>19876</v>
      </c>
      <c r="B46" s="8" t="s">
        <v>176</v>
      </c>
      <c r="C46" s="8">
        <v>3804</v>
      </c>
      <c r="D46" s="8" t="s">
        <v>177</v>
      </c>
      <c r="E46" s="8" t="s">
        <v>178</v>
      </c>
      <c r="F46" s="8" t="s">
        <v>179</v>
      </c>
      <c r="G46" s="8" t="s">
        <v>86</v>
      </c>
      <c r="H46" s="8" t="s">
        <v>111</v>
      </c>
      <c r="I46" s="8" t="s">
        <v>88</v>
      </c>
      <c r="K46" s="8" t="s">
        <v>89</v>
      </c>
      <c r="L46" s="8" t="s">
        <v>90</v>
      </c>
      <c r="M46" s="8" t="s">
        <v>90</v>
      </c>
      <c r="P46" s="8">
        <v>16</v>
      </c>
      <c r="Q46" s="8">
        <v>0.85</v>
      </c>
      <c r="R46" s="8">
        <v>12</v>
      </c>
      <c r="S46" s="8">
        <v>19</v>
      </c>
      <c r="T46" s="8">
        <v>3</v>
      </c>
      <c r="U46" s="8" t="s">
        <v>91</v>
      </c>
      <c r="V46" s="8" t="s">
        <v>92</v>
      </c>
      <c r="W46" s="8" t="s">
        <v>92</v>
      </c>
      <c r="X46" s="8" t="s">
        <v>93</v>
      </c>
      <c r="Y46" s="8" t="s">
        <v>90</v>
      </c>
      <c r="Z46" s="8">
        <v>5</v>
      </c>
      <c r="AA46" s="8">
        <v>1968</v>
      </c>
      <c r="AB46" s="8" t="s">
        <v>92</v>
      </c>
      <c r="AC46" s="8" t="s">
        <v>92</v>
      </c>
      <c r="AD46" s="8" t="s">
        <v>91</v>
      </c>
      <c r="AE46" s="8" t="s">
        <v>94</v>
      </c>
      <c r="AF46" s="8">
        <v>1</v>
      </c>
      <c r="AG46" s="8" t="s">
        <v>90</v>
      </c>
      <c r="AH46" s="8" t="s">
        <v>96</v>
      </c>
      <c r="AT46" s="8" t="s">
        <v>92</v>
      </c>
      <c r="AU46" s="8" t="s">
        <v>97</v>
      </c>
      <c r="BC46" s="8" t="s">
        <v>92</v>
      </c>
      <c r="BD46" s="8" t="s">
        <v>92</v>
      </c>
      <c r="BE46" s="8" t="s">
        <v>92</v>
      </c>
      <c r="BG46" s="8" t="s">
        <v>92</v>
      </c>
      <c r="BH46" s="8" t="s">
        <v>92</v>
      </c>
      <c r="BI46" s="8" t="s">
        <v>92</v>
      </c>
      <c r="BJ46" s="8" t="s">
        <v>92</v>
      </c>
      <c r="BM46" s="8" t="s">
        <v>92</v>
      </c>
      <c r="BN46" s="8" t="s">
        <v>92</v>
      </c>
      <c r="BO46" s="8" t="s">
        <v>92</v>
      </c>
      <c r="BQ46" s="8" t="s">
        <v>92</v>
      </c>
      <c r="BR46" s="8" t="s">
        <v>92</v>
      </c>
      <c r="BS46" s="8" t="s">
        <v>91</v>
      </c>
      <c r="BV46" s="8">
        <v>3804</v>
      </c>
      <c r="BW46" s="8">
        <v>64927</v>
      </c>
      <c r="BX46" s="9">
        <v>16</v>
      </c>
      <c r="BY46" s="13">
        <v>3546</v>
      </c>
      <c r="BZ46" s="8">
        <v>18309.9266779469</v>
      </c>
      <c r="CA46" s="8">
        <v>49.390820345575897</v>
      </c>
      <c r="CD46" s="8">
        <v>2017</v>
      </c>
      <c r="CE46" s="8">
        <v>10</v>
      </c>
      <c r="CF46" s="17">
        <f t="shared" si="11"/>
        <v>16</v>
      </c>
      <c r="CG46" s="19">
        <f>BY46</f>
        <v>3546</v>
      </c>
      <c r="CH46" s="18">
        <f t="shared" si="2"/>
        <v>10612.318149999952</v>
      </c>
      <c r="CI46" s="8">
        <f t="shared" si="3"/>
        <v>1998</v>
      </c>
      <c r="CJ46" s="8">
        <f t="shared" si="4"/>
        <v>16</v>
      </c>
      <c r="CK46" s="6">
        <f t="shared" si="5"/>
        <v>16</v>
      </c>
      <c r="CL46" s="26">
        <f>IF(AND(CK46&lt;&gt;"", CO46 ="Y"),BY46,"")</f>
        <v>3546</v>
      </c>
      <c r="CM46" s="8">
        <f t="shared" si="6"/>
        <v>10612.318149999952</v>
      </c>
      <c r="CN46" s="38">
        <f t="shared" si="7"/>
        <v>10612.318149999952</v>
      </c>
      <c r="CO46" s="8" t="str">
        <f t="shared" si="8"/>
        <v>Y</v>
      </c>
      <c r="CP46" s="8">
        <f t="shared" si="12"/>
        <v>163.44999999999999</v>
      </c>
      <c r="CQ46" s="8">
        <f t="shared" si="9"/>
        <v>2992.7575155104209</v>
      </c>
      <c r="CR46" s="8">
        <f t="shared" si="10"/>
        <v>2024</v>
      </c>
    </row>
    <row r="47" spans="1:96" s="8" customFormat="1">
      <c r="A47" s="8">
        <v>19876</v>
      </c>
      <c r="B47" s="8" t="s">
        <v>176</v>
      </c>
      <c r="C47" s="8">
        <v>3804</v>
      </c>
      <c r="D47" s="8" t="s">
        <v>177</v>
      </c>
      <c r="E47" s="8" t="s">
        <v>178</v>
      </c>
      <c r="F47" s="8" t="s">
        <v>179</v>
      </c>
      <c r="G47" s="8" t="s">
        <v>100</v>
      </c>
      <c r="H47" s="8" t="s">
        <v>111</v>
      </c>
      <c r="I47" s="8" t="s">
        <v>88</v>
      </c>
      <c r="K47" s="8" t="s">
        <v>89</v>
      </c>
      <c r="L47" s="8" t="s">
        <v>90</v>
      </c>
      <c r="M47" s="8" t="s">
        <v>90</v>
      </c>
      <c r="P47" s="8">
        <v>16</v>
      </c>
      <c r="Q47" s="8">
        <v>0.85</v>
      </c>
      <c r="R47" s="8">
        <v>12</v>
      </c>
      <c r="S47" s="8">
        <v>17</v>
      </c>
      <c r="T47" s="8">
        <v>3</v>
      </c>
      <c r="U47" s="8" t="s">
        <v>91</v>
      </c>
      <c r="V47" s="8" t="s">
        <v>92</v>
      </c>
      <c r="W47" s="8" t="s">
        <v>92</v>
      </c>
      <c r="X47" s="8" t="s">
        <v>93</v>
      </c>
      <c r="Y47" s="8" t="s">
        <v>90</v>
      </c>
      <c r="Z47" s="8">
        <v>5</v>
      </c>
      <c r="AA47" s="8">
        <v>1968</v>
      </c>
      <c r="AB47" s="8" t="s">
        <v>92</v>
      </c>
      <c r="AC47" s="8" t="s">
        <v>92</v>
      </c>
      <c r="AD47" s="8" t="s">
        <v>91</v>
      </c>
      <c r="AE47" s="8" t="s">
        <v>94</v>
      </c>
      <c r="AF47" s="8">
        <v>1</v>
      </c>
      <c r="AG47" s="8" t="s">
        <v>90</v>
      </c>
      <c r="AH47" s="8" t="s">
        <v>96</v>
      </c>
      <c r="AT47" s="8" t="s">
        <v>92</v>
      </c>
      <c r="AU47" s="8" t="s">
        <v>97</v>
      </c>
      <c r="BC47" s="8" t="s">
        <v>92</v>
      </c>
      <c r="BD47" s="8" t="s">
        <v>92</v>
      </c>
      <c r="BE47" s="8" t="s">
        <v>92</v>
      </c>
      <c r="BG47" s="8" t="s">
        <v>92</v>
      </c>
      <c r="BH47" s="8" t="s">
        <v>92</v>
      </c>
      <c r="BI47" s="8" t="s">
        <v>92</v>
      </c>
      <c r="BJ47" s="8" t="s">
        <v>92</v>
      </c>
      <c r="BM47" s="8" t="s">
        <v>92</v>
      </c>
      <c r="BN47" s="8" t="s">
        <v>92</v>
      </c>
      <c r="BO47" s="8" t="s">
        <v>92</v>
      </c>
      <c r="BQ47" s="8" t="s">
        <v>92</v>
      </c>
      <c r="BR47" s="8" t="s">
        <v>92</v>
      </c>
      <c r="BS47" s="8" t="s">
        <v>91</v>
      </c>
      <c r="BV47" s="8">
        <v>3804</v>
      </c>
      <c r="BW47" s="8">
        <v>64927</v>
      </c>
      <c r="BX47" s="9">
        <v>16</v>
      </c>
      <c r="BY47" s="13">
        <v>3546</v>
      </c>
      <c r="BZ47" s="8">
        <v>18309.9266779469</v>
      </c>
      <c r="CA47" s="8">
        <v>49.390820345575897</v>
      </c>
      <c r="CD47" s="8">
        <v>2017</v>
      </c>
      <c r="CE47" s="8">
        <v>10</v>
      </c>
      <c r="CF47" s="17">
        <f t="shared" si="11"/>
        <v>16</v>
      </c>
      <c r="CG47" s="17"/>
      <c r="CH47" s="18" t="str">
        <f t="shared" si="2"/>
        <v/>
      </c>
      <c r="CI47" s="8">
        <f t="shared" si="3"/>
        <v>1998</v>
      </c>
      <c r="CJ47" s="8">
        <f t="shared" si="4"/>
        <v>16</v>
      </c>
      <c r="CK47" s="6">
        <f t="shared" si="5"/>
        <v>16</v>
      </c>
      <c r="CL47" s="26"/>
      <c r="CM47" s="8" t="str">
        <f t="shared" si="6"/>
        <v/>
      </c>
      <c r="CN47" s="38">
        <f t="shared" si="7"/>
        <v>10612.318149999952</v>
      </c>
      <c r="CO47" s="8" t="str">
        <f t="shared" si="8"/>
        <v/>
      </c>
      <c r="CP47" s="8">
        <f t="shared" si="12"/>
        <v>163.44999999999999</v>
      </c>
      <c r="CQ47" s="8">
        <f t="shared" si="9"/>
        <v>2992.7575155104209</v>
      </c>
      <c r="CR47" s="8">
        <f t="shared" si="10"/>
        <v>2024</v>
      </c>
    </row>
    <row r="48" spans="1:96" s="8" customFormat="1">
      <c r="A48" s="8">
        <v>19876</v>
      </c>
      <c r="B48" s="8" t="s">
        <v>176</v>
      </c>
      <c r="C48" s="8">
        <v>3804</v>
      </c>
      <c r="D48" s="8" t="s">
        <v>177</v>
      </c>
      <c r="E48" s="8" t="s">
        <v>178</v>
      </c>
      <c r="F48" s="8" t="s">
        <v>179</v>
      </c>
      <c r="G48" s="8" t="s">
        <v>101</v>
      </c>
      <c r="H48" s="8" t="s">
        <v>111</v>
      </c>
      <c r="I48" s="8" t="s">
        <v>88</v>
      </c>
      <c r="K48" s="8" t="s">
        <v>89</v>
      </c>
      <c r="L48" s="8" t="s">
        <v>90</v>
      </c>
      <c r="M48" s="8" t="s">
        <v>90</v>
      </c>
      <c r="P48" s="8">
        <v>16</v>
      </c>
      <c r="Q48" s="8">
        <v>0.85</v>
      </c>
      <c r="R48" s="8">
        <v>12</v>
      </c>
      <c r="S48" s="8">
        <v>16</v>
      </c>
      <c r="T48" s="8">
        <v>3</v>
      </c>
      <c r="U48" s="8" t="s">
        <v>91</v>
      </c>
      <c r="V48" s="8" t="s">
        <v>92</v>
      </c>
      <c r="W48" s="8" t="s">
        <v>92</v>
      </c>
      <c r="X48" s="8" t="s">
        <v>93</v>
      </c>
      <c r="Y48" s="8" t="s">
        <v>90</v>
      </c>
      <c r="Z48" s="8">
        <v>5</v>
      </c>
      <c r="AA48" s="8">
        <v>1968</v>
      </c>
      <c r="AB48" s="8" t="s">
        <v>92</v>
      </c>
      <c r="AC48" s="8" t="s">
        <v>92</v>
      </c>
      <c r="AD48" s="8" t="s">
        <v>91</v>
      </c>
      <c r="AE48" s="8" t="s">
        <v>94</v>
      </c>
      <c r="AF48" s="8">
        <v>1</v>
      </c>
      <c r="AG48" s="8" t="s">
        <v>90</v>
      </c>
      <c r="AH48" s="8" t="s">
        <v>96</v>
      </c>
      <c r="AT48" s="8" t="s">
        <v>92</v>
      </c>
      <c r="AU48" s="8" t="s">
        <v>97</v>
      </c>
      <c r="BC48" s="8" t="s">
        <v>92</v>
      </c>
      <c r="BD48" s="8" t="s">
        <v>92</v>
      </c>
      <c r="BE48" s="8" t="s">
        <v>92</v>
      </c>
      <c r="BG48" s="8" t="s">
        <v>92</v>
      </c>
      <c r="BH48" s="8" t="s">
        <v>92</v>
      </c>
      <c r="BI48" s="8" t="s">
        <v>92</v>
      </c>
      <c r="BJ48" s="8" t="s">
        <v>92</v>
      </c>
      <c r="BM48" s="8" t="s">
        <v>92</v>
      </c>
      <c r="BN48" s="8" t="s">
        <v>92</v>
      </c>
      <c r="BO48" s="8" t="s">
        <v>92</v>
      </c>
      <c r="BQ48" s="8" t="s">
        <v>92</v>
      </c>
      <c r="BR48" s="8" t="s">
        <v>92</v>
      </c>
      <c r="BS48" s="8" t="s">
        <v>91</v>
      </c>
      <c r="BV48" s="8">
        <v>3804</v>
      </c>
      <c r="BW48" s="8">
        <v>64927</v>
      </c>
      <c r="BX48" s="9">
        <v>16</v>
      </c>
      <c r="BY48" s="13">
        <v>3546</v>
      </c>
      <c r="BZ48" s="8">
        <v>18309.9266779469</v>
      </c>
      <c r="CA48" s="8">
        <v>49.390820345575897</v>
      </c>
      <c r="CD48" s="8">
        <v>2017</v>
      </c>
      <c r="CE48" s="8">
        <v>10</v>
      </c>
      <c r="CF48" s="17">
        <f t="shared" si="11"/>
        <v>16</v>
      </c>
      <c r="CG48" s="17"/>
      <c r="CH48" s="18" t="str">
        <f t="shared" si="2"/>
        <v/>
      </c>
      <c r="CI48" s="8">
        <f t="shared" si="3"/>
        <v>1998</v>
      </c>
      <c r="CJ48" s="8">
        <f t="shared" si="4"/>
        <v>16</v>
      </c>
      <c r="CK48" s="6">
        <f t="shared" si="5"/>
        <v>16</v>
      </c>
      <c r="CL48" s="26"/>
      <c r="CM48" s="8" t="str">
        <f t="shared" si="6"/>
        <v/>
      </c>
      <c r="CN48" s="38">
        <f t="shared" si="7"/>
        <v>10612.318149999952</v>
      </c>
      <c r="CO48" s="8" t="str">
        <f t="shared" si="8"/>
        <v/>
      </c>
      <c r="CP48" s="8">
        <f t="shared" si="12"/>
        <v>163.44999999999999</v>
      </c>
      <c r="CQ48" s="8">
        <f t="shared" si="9"/>
        <v>2992.7575155104209</v>
      </c>
      <c r="CR48" s="8">
        <f t="shared" si="10"/>
        <v>2024</v>
      </c>
    </row>
    <row r="49" spans="1:96" s="8" customFormat="1">
      <c r="A49" s="8">
        <v>19876</v>
      </c>
      <c r="B49" s="8" t="s">
        <v>176</v>
      </c>
      <c r="C49" s="8">
        <v>3804</v>
      </c>
      <c r="D49" s="8" t="s">
        <v>177</v>
      </c>
      <c r="E49" s="8" t="s">
        <v>178</v>
      </c>
      <c r="F49" s="8" t="s">
        <v>179</v>
      </c>
      <c r="G49" s="8" t="s">
        <v>102</v>
      </c>
      <c r="H49" s="8" t="s">
        <v>111</v>
      </c>
      <c r="I49" s="8" t="s">
        <v>88</v>
      </c>
      <c r="K49" s="8" t="s">
        <v>89</v>
      </c>
      <c r="L49" s="8" t="s">
        <v>90</v>
      </c>
      <c r="M49" s="8" t="s">
        <v>90</v>
      </c>
      <c r="P49" s="8">
        <v>16</v>
      </c>
      <c r="Q49" s="8">
        <v>0.85</v>
      </c>
      <c r="R49" s="8">
        <v>12</v>
      </c>
      <c r="S49" s="8">
        <v>18</v>
      </c>
      <c r="T49" s="8">
        <v>3</v>
      </c>
      <c r="U49" s="8" t="s">
        <v>91</v>
      </c>
      <c r="V49" s="8" t="s">
        <v>92</v>
      </c>
      <c r="W49" s="8" t="s">
        <v>92</v>
      </c>
      <c r="X49" s="8" t="s">
        <v>93</v>
      </c>
      <c r="Y49" s="8" t="s">
        <v>90</v>
      </c>
      <c r="Z49" s="8">
        <v>5</v>
      </c>
      <c r="AA49" s="8">
        <v>1968</v>
      </c>
      <c r="AB49" s="8" t="s">
        <v>92</v>
      </c>
      <c r="AC49" s="8" t="s">
        <v>92</v>
      </c>
      <c r="AD49" s="8" t="s">
        <v>91</v>
      </c>
      <c r="AE49" s="8" t="s">
        <v>94</v>
      </c>
      <c r="AF49" s="8">
        <v>1</v>
      </c>
      <c r="AG49" s="8" t="s">
        <v>90</v>
      </c>
      <c r="AH49" s="8" t="s">
        <v>96</v>
      </c>
      <c r="AT49" s="8" t="s">
        <v>92</v>
      </c>
      <c r="AU49" s="8" t="s">
        <v>97</v>
      </c>
      <c r="BC49" s="8" t="s">
        <v>92</v>
      </c>
      <c r="BD49" s="8" t="s">
        <v>92</v>
      </c>
      <c r="BE49" s="8" t="s">
        <v>92</v>
      </c>
      <c r="BG49" s="8" t="s">
        <v>92</v>
      </c>
      <c r="BH49" s="8" t="s">
        <v>92</v>
      </c>
      <c r="BI49" s="8" t="s">
        <v>92</v>
      </c>
      <c r="BJ49" s="8" t="s">
        <v>92</v>
      </c>
      <c r="BM49" s="8" t="s">
        <v>92</v>
      </c>
      <c r="BN49" s="8" t="s">
        <v>92</v>
      </c>
      <c r="BO49" s="8" t="s">
        <v>92</v>
      </c>
      <c r="BQ49" s="8" t="s">
        <v>92</v>
      </c>
      <c r="BR49" s="8" t="s">
        <v>92</v>
      </c>
      <c r="BS49" s="8" t="s">
        <v>91</v>
      </c>
      <c r="BV49" s="8">
        <v>3804</v>
      </c>
      <c r="BW49" s="8">
        <v>64927</v>
      </c>
      <c r="BX49" s="9">
        <v>16</v>
      </c>
      <c r="BY49" s="13">
        <v>3546</v>
      </c>
      <c r="BZ49" s="8">
        <v>18309.9266779469</v>
      </c>
      <c r="CA49" s="8">
        <v>49.390820345575897</v>
      </c>
      <c r="CD49" s="8">
        <v>2017</v>
      </c>
      <c r="CE49" s="8">
        <v>10</v>
      </c>
      <c r="CF49" s="17">
        <f t="shared" si="11"/>
        <v>16</v>
      </c>
      <c r="CG49" s="17"/>
      <c r="CH49" s="18" t="str">
        <f t="shared" si="2"/>
        <v/>
      </c>
      <c r="CI49" s="8">
        <f t="shared" si="3"/>
        <v>1998</v>
      </c>
      <c r="CJ49" s="8">
        <f t="shared" si="4"/>
        <v>16</v>
      </c>
      <c r="CK49" s="6">
        <f t="shared" si="5"/>
        <v>16</v>
      </c>
      <c r="CL49" s="26"/>
      <c r="CM49" s="8" t="str">
        <f t="shared" si="6"/>
        <v/>
      </c>
      <c r="CN49" s="38">
        <f t="shared" si="7"/>
        <v>10612.318149999952</v>
      </c>
      <c r="CO49" s="8" t="str">
        <f t="shared" si="8"/>
        <v/>
      </c>
      <c r="CP49" s="8">
        <f t="shared" si="12"/>
        <v>163.44999999999999</v>
      </c>
      <c r="CQ49" s="8">
        <f t="shared" si="9"/>
        <v>2992.7575155104209</v>
      </c>
      <c r="CR49" s="8">
        <f t="shared" si="10"/>
        <v>2024</v>
      </c>
    </row>
    <row r="50" spans="1:96" s="8" customFormat="1">
      <c r="A50" s="8">
        <v>19876</v>
      </c>
      <c r="B50" s="8" t="s">
        <v>176</v>
      </c>
      <c r="C50" s="8">
        <v>3804</v>
      </c>
      <c r="D50" s="8" t="s">
        <v>177</v>
      </c>
      <c r="E50" s="8" t="s">
        <v>178</v>
      </c>
      <c r="F50" s="8" t="s">
        <v>179</v>
      </c>
      <c r="G50" s="8" t="s">
        <v>103</v>
      </c>
      <c r="H50" s="8" t="s">
        <v>111</v>
      </c>
      <c r="I50" s="8" t="s">
        <v>88</v>
      </c>
      <c r="K50" s="8" t="s">
        <v>89</v>
      </c>
      <c r="L50" s="8" t="s">
        <v>90</v>
      </c>
      <c r="M50" s="8" t="s">
        <v>90</v>
      </c>
      <c r="P50" s="8">
        <v>16</v>
      </c>
      <c r="Q50" s="8">
        <v>0.85</v>
      </c>
      <c r="R50" s="8">
        <v>12</v>
      </c>
      <c r="S50" s="8">
        <v>17</v>
      </c>
      <c r="T50" s="8">
        <v>3</v>
      </c>
      <c r="U50" s="8" t="s">
        <v>91</v>
      </c>
      <c r="V50" s="8" t="s">
        <v>92</v>
      </c>
      <c r="W50" s="8" t="s">
        <v>92</v>
      </c>
      <c r="X50" s="8" t="s">
        <v>93</v>
      </c>
      <c r="Y50" s="8" t="s">
        <v>90</v>
      </c>
      <c r="Z50" s="8">
        <v>5</v>
      </c>
      <c r="AA50" s="8">
        <v>1968</v>
      </c>
      <c r="AB50" s="8" t="s">
        <v>92</v>
      </c>
      <c r="AC50" s="8" t="s">
        <v>92</v>
      </c>
      <c r="AD50" s="8" t="s">
        <v>91</v>
      </c>
      <c r="AE50" s="8" t="s">
        <v>94</v>
      </c>
      <c r="AF50" s="8">
        <v>1</v>
      </c>
      <c r="AG50" s="8" t="s">
        <v>90</v>
      </c>
      <c r="AH50" s="8" t="s">
        <v>96</v>
      </c>
      <c r="AT50" s="8" t="s">
        <v>92</v>
      </c>
      <c r="AU50" s="8" t="s">
        <v>97</v>
      </c>
      <c r="BC50" s="8" t="s">
        <v>92</v>
      </c>
      <c r="BD50" s="8" t="s">
        <v>92</v>
      </c>
      <c r="BE50" s="8" t="s">
        <v>92</v>
      </c>
      <c r="BG50" s="8" t="s">
        <v>92</v>
      </c>
      <c r="BH50" s="8" t="s">
        <v>92</v>
      </c>
      <c r="BI50" s="8" t="s">
        <v>92</v>
      </c>
      <c r="BJ50" s="8" t="s">
        <v>92</v>
      </c>
      <c r="BM50" s="8" t="s">
        <v>92</v>
      </c>
      <c r="BN50" s="8" t="s">
        <v>92</v>
      </c>
      <c r="BO50" s="8" t="s">
        <v>92</v>
      </c>
      <c r="BQ50" s="8" t="s">
        <v>92</v>
      </c>
      <c r="BR50" s="8" t="s">
        <v>92</v>
      </c>
      <c r="BS50" s="8" t="s">
        <v>91</v>
      </c>
      <c r="BV50" s="8">
        <v>3804</v>
      </c>
      <c r="BW50" s="8">
        <v>64927</v>
      </c>
      <c r="BX50" s="9">
        <v>16</v>
      </c>
      <c r="BY50" s="13">
        <v>3546</v>
      </c>
      <c r="BZ50" s="8">
        <v>18309.9266779469</v>
      </c>
      <c r="CA50" s="8">
        <v>49.390820345575897</v>
      </c>
      <c r="CD50" s="8">
        <v>2017</v>
      </c>
      <c r="CE50" s="8">
        <v>10</v>
      </c>
      <c r="CF50" s="17">
        <f t="shared" si="11"/>
        <v>16</v>
      </c>
      <c r="CG50" s="17"/>
      <c r="CH50" s="18" t="str">
        <f t="shared" si="2"/>
        <v/>
      </c>
      <c r="CI50" s="8">
        <f t="shared" si="3"/>
        <v>1998</v>
      </c>
      <c r="CJ50" s="8">
        <f t="shared" si="4"/>
        <v>16</v>
      </c>
      <c r="CK50" s="6">
        <f t="shared" si="5"/>
        <v>16</v>
      </c>
      <c r="CL50" s="26"/>
      <c r="CM50" s="8" t="str">
        <f t="shared" si="6"/>
        <v/>
      </c>
      <c r="CN50" s="38">
        <f t="shared" si="7"/>
        <v>10612.318149999952</v>
      </c>
      <c r="CO50" s="8" t="str">
        <f t="shared" si="8"/>
        <v/>
      </c>
      <c r="CP50" s="8">
        <f t="shared" si="12"/>
        <v>163.44999999999999</v>
      </c>
      <c r="CQ50" s="8">
        <f t="shared" si="9"/>
        <v>2992.7575155104209</v>
      </c>
      <c r="CR50" s="8">
        <f t="shared" si="10"/>
        <v>2024</v>
      </c>
    </row>
    <row r="51" spans="1:96" s="8" customFormat="1">
      <c r="A51" s="8">
        <v>19876</v>
      </c>
      <c r="B51" s="8" t="s">
        <v>176</v>
      </c>
      <c r="C51" s="8">
        <v>3804</v>
      </c>
      <c r="D51" s="8" t="s">
        <v>177</v>
      </c>
      <c r="E51" s="8" t="s">
        <v>178</v>
      </c>
      <c r="F51" s="8" t="s">
        <v>179</v>
      </c>
      <c r="G51" s="8" t="s">
        <v>104</v>
      </c>
      <c r="H51" s="8" t="s">
        <v>111</v>
      </c>
      <c r="I51" s="8" t="s">
        <v>88</v>
      </c>
      <c r="K51" s="8" t="s">
        <v>89</v>
      </c>
      <c r="L51" s="8" t="s">
        <v>90</v>
      </c>
      <c r="M51" s="8" t="s">
        <v>90</v>
      </c>
      <c r="P51" s="8">
        <v>16</v>
      </c>
      <c r="Q51" s="8">
        <v>0.85</v>
      </c>
      <c r="R51" s="8">
        <v>12</v>
      </c>
      <c r="S51" s="8">
        <v>19</v>
      </c>
      <c r="T51" s="8">
        <v>3</v>
      </c>
      <c r="U51" s="8" t="s">
        <v>91</v>
      </c>
      <c r="V51" s="8" t="s">
        <v>92</v>
      </c>
      <c r="W51" s="8" t="s">
        <v>92</v>
      </c>
      <c r="X51" s="8" t="s">
        <v>93</v>
      </c>
      <c r="Y51" s="8" t="s">
        <v>90</v>
      </c>
      <c r="Z51" s="8">
        <v>5</v>
      </c>
      <c r="AA51" s="8">
        <v>1968</v>
      </c>
      <c r="AB51" s="8" t="s">
        <v>92</v>
      </c>
      <c r="AC51" s="8" t="s">
        <v>92</v>
      </c>
      <c r="AD51" s="8" t="s">
        <v>91</v>
      </c>
      <c r="AE51" s="8" t="s">
        <v>94</v>
      </c>
      <c r="AF51" s="8">
        <v>1</v>
      </c>
      <c r="AG51" s="8" t="s">
        <v>90</v>
      </c>
      <c r="AH51" s="8" t="s">
        <v>96</v>
      </c>
      <c r="AT51" s="8" t="s">
        <v>92</v>
      </c>
      <c r="AU51" s="8" t="s">
        <v>97</v>
      </c>
      <c r="BC51" s="8" t="s">
        <v>92</v>
      </c>
      <c r="BD51" s="8" t="s">
        <v>92</v>
      </c>
      <c r="BE51" s="8" t="s">
        <v>92</v>
      </c>
      <c r="BG51" s="8" t="s">
        <v>92</v>
      </c>
      <c r="BH51" s="8" t="s">
        <v>92</v>
      </c>
      <c r="BI51" s="8" t="s">
        <v>92</v>
      </c>
      <c r="BJ51" s="8" t="s">
        <v>92</v>
      </c>
      <c r="BM51" s="8" t="s">
        <v>92</v>
      </c>
      <c r="BN51" s="8" t="s">
        <v>92</v>
      </c>
      <c r="BO51" s="8" t="s">
        <v>92</v>
      </c>
      <c r="BQ51" s="8" t="s">
        <v>92</v>
      </c>
      <c r="BR51" s="8" t="s">
        <v>92</v>
      </c>
      <c r="BS51" s="8" t="s">
        <v>91</v>
      </c>
      <c r="BV51" s="8">
        <v>3804</v>
      </c>
      <c r="BW51" s="8">
        <v>64927</v>
      </c>
      <c r="BX51" s="9">
        <v>16</v>
      </c>
      <c r="BY51" s="13">
        <v>3546</v>
      </c>
      <c r="BZ51" s="8">
        <v>18309.9266779469</v>
      </c>
      <c r="CA51" s="8">
        <v>49.390820345575897</v>
      </c>
      <c r="CD51" s="8">
        <v>2017</v>
      </c>
      <c r="CE51" s="8">
        <v>10</v>
      </c>
      <c r="CF51" s="17">
        <f t="shared" si="11"/>
        <v>16</v>
      </c>
      <c r="CG51" s="17"/>
      <c r="CH51" s="18" t="str">
        <f t="shared" si="2"/>
        <v/>
      </c>
      <c r="CI51" s="8">
        <f t="shared" si="3"/>
        <v>1998</v>
      </c>
      <c r="CJ51" s="8">
        <f t="shared" si="4"/>
        <v>16</v>
      </c>
      <c r="CK51" s="6">
        <f t="shared" si="5"/>
        <v>16</v>
      </c>
      <c r="CL51" s="26"/>
      <c r="CM51" s="8" t="str">
        <f t="shared" si="6"/>
        <v/>
      </c>
      <c r="CN51" s="38">
        <f t="shared" si="7"/>
        <v>10612.318149999952</v>
      </c>
      <c r="CO51" s="8" t="str">
        <f t="shared" si="8"/>
        <v/>
      </c>
      <c r="CP51" s="8">
        <f t="shared" si="12"/>
        <v>163.44999999999999</v>
      </c>
      <c r="CQ51" s="8">
        <f t="shared" si="9"/>
        <v>2992.7575155104209</v>
      </c>
      <c r="CR51" s="8">
        <f t="shared" si="10"/>
        <v>2024</v>
      </c>
    </row>
    <row r="52" spans="1:96" s="8" customFormat="1">
      <c r="A52" s="8">
        <v>19876</v>
      </c>
      <c r="B52" s="8" t="s">
        <v>176</v>
      </c>
      <c r="C52" s="8">
        <v>3954</v>
      </c>
      <c r="D52" s="8" t="s">
        <v>180</v>
      </c>
      <c r="E52" s="8" t="s">
        <v>181</v>
      </c>
      <c r="F52" s="8" t="s">
        <v>182</v>
      </c>
      <c r="G52" s="8" t="s">
        <v>183</v>
      </c>
      <c r="H52" s="8" t="s">
        <v>111</v>
      </c>
      <c r="I52" s="8" t="s">
        <v>88</v>
      </c>
      <c r="K52" s="8" t="s">
        <v>89</v>
      </c>
      <c r="L52" s="8" t="s">
        <v>90</v>
      </c>
      <c r="M52" s="8" t="s">
        <v>90</v>
      </c>
      <c r="P52" s="8">
        <v>18.5</v>
      </c>
      <c r="Q52" s="8">
        <v>0.85</v>
      </c>
      <c r="R52" s="8">
        <v>11</v>
      </c>
      <c r="S52" s="8">
        <v>15</v>
      </c>
      <c r="T52" s="8">
        <v>5</v>
      </c>
      <c r="U52" s="8" t="s">
        <v>91</v>
      </c>
      <c r="V52" s="8" t="s">
        <v>92</v>
      </c>
      <c r="W52" s="8" t="s">
        <v>92</v>
      </c>
      <c r="X52" s="8" t="s">
        <v>93</v>
      </c>
      <c r="Y52" s="8" t="s">
        <v>90</v>
      </c>
      <c r="Z52" s="8">
        <v>10</v>
      </c>
      <c r="AA52" s="8">
        <v>1967</v>
      </c>
      <c r="AB52" s="8" t="s">
        <v>92</v>
      </c>
      <c r="AC52" s="8" t="s">
        <v>92</v>
      </c>
      <c r="AD52" s="8" t="s">
        <v>91</v>
      </c>
      <c r="AE52" s="8" t="s">
        <v>94</v>
      </c>
      <c r="AF52" s="8">
        <v>1</v>
      </c>
      <c r="AG52" s="8" t="s">
        <v>90</v>
      </c>
      <c r="AH52" s="8" t="s">
        <v>96</v>
      </c>
      <c r="AT52" s="8" t="s">
        <v>92</v>
      </c>
      <c r="AU52" s="8" t="s">
        <v>97</v>
      </c>
      <c r="BC52" s="8" t="s">
        <v>92</v>
      </c>
      <c r="BD52" s="8" t="s">
        <v>92</v>
      </c>
      <c r="BE52" s="8" t="s">
        <v>92</v>
      </c>
      <c r="BG52" s="8" t="s">
        <v>92</v>
      </c>
      <c r="BH52" s="8" t="s">
        <v>92</v>
      </c>
      <c r="BI52" s="8" t="s">
        <v>92</v>
      </c>
      <c r="BJ52" s="8" t="s">
        <v>92</v>
      </c>
      <c r="BM52" s="8" t="s">
        <v>92</v>
      </c>
      <c r="BN52" s="8" t="s">
        <v>92</v>
      </c>
      <c r="BO52" s="8" t="s">
        <v>92</v>
      </c>
      <c r="BQ52" s="8" t="s">
        <v>92</v>
      </c>
      <c r="BR52" s="8" t="s">
        <v>92</v>
      </c>
      <c r="BS52" s="8" t="s">
        <v>91</v>
      </c>
      <c r="BV52" s="8">
        <v>3954</v>
      </c>
      <c r="BW52" s="8">
        <v>1009</v>
      </c>
      <c r="BX52" s="9">
        <v>18.5</v>
      </c>
      <c r="BY52" s="13">
        <v>69</v>
      </c>
      <c r="BZ52" s="8">
        <v>14623.1884057971</v>
      </c>
      <c r="CA52" s="8">
        <v>50.809444446391602</v>
      </c>
      <c r="CD52" s="8">
        <v>2018</v>
      </c>
      <c r="CE52" s="8">
        <v>8</v>
      </c>
      <c r="CF52" s="17">
        <f t="shared" si="11"/>
        <v>18.5</v>
      </c>
      <c r="CG52" s="19">
        <f t="shared" ref="CG52:CG53" si="15">BY52</f>
        <v>69</v>
      </c>
      <c r="CH52" s="18">
        <f t="shared" si="2"/>
        <v>164.92104999999995</v>
      </c>
      <c r="CI52" s="8">
        <f t="shared" si="3"/>
        <v>1997</v>
      </c>
      <c r="CJ52" s="8">
        <f t="shared" si="4"/>
        <v>18.5</v>
      </c>
      <c r="CK52" s="6">
        <f t="shared" si="5"/>
        <v>18.5</v>
      </c>
      <c r="CL52" s="26">
        <f>IF(AND(CK52&lt;&gt;"", CO52 ="Y"),BY52,"")</f>
        <v>69</v>
      </c>
      <c r="CM52" s="8">
        <f t="shared" si="6"/>
        <v>164.92104999999995</v>
      </c>
      <c r="CN52" s="38">
        <f t="shared" si="7"/>
        <v>164.92104999999995</v>
      </c>
      <c r="CO52" s="8" t="str">
        <f t="shared" si="8"/>
        <v>Y</v>
      </c>
      <c r="CP52" s="8">
        <f t="shared" si="12"/>
        <v>163.44999999999999</v>
      </c>
      <c r="CQ52" s="8">
        <f t="shared" si="9"/>
        <v>2390.1601449275358</v>
      </c>
      <c r="CR52" s="8">
        <f t="shared" si="10"/>
        <v>2024</v>
      </c>
    </row>
    <row r="53" spans="1:96" s="8" customFormat="1">
      <c r="A53" s="8">
        <v>5625</v>
      </c>
      <c r="B53" s="8" t="s">
        <v>185</v>
      </c>
      <c r="C53" s="8">
        <v>4257</v>
      </c>
      <c r="D53" s="8" t="s">
        <v>186</v>
      </c>
      <c r="E53" s="8" t="s">
        <v>122</v>
      </c>
      <c r="F53" s="8" t="s">
        <v>187</v>
      </c>
      <c r="G53" s="8">
        <v>203</v>
      </c>
      <c r="H53" s="8" t="s">
        <v>111</v>
      </c>
      <c r="I53" s="8" t="s">
        <v>88</v>
      </c>
      <c r="K53" s="8" t="s">
        <v>89</v>
      </c>
      <c r="L53" s="8" t="s">
        <v>90</v>
      </c>
      <c r="M53" s="8" t="s">
        <v>90</v>
      </c>
      <c r="P53" s="8">
        <v>5.4</v>
      </c>
      <c r="Q53" s="8">
        <v>0.8</v>
      </c>
      <c r="R53" s="8">
        <v>4.5</v>
      </c>
      <c r="S53" s="8">
        <v>5.0999999999999996</v>
      </c>
      <c r="T53" s="8">
        <v>0</v>
      </c>
      <c r="U53" s="8" t="s">
        <v>91</v>
      </c>
      <c r="V53" s="8" t="s">
        <v>92</v>
      </c>
      <c r="W53" s="8" t="s">
        <v>92</v>
      </c>
      <c r="X53" s="8" t="s">
        <v>93</v>
      </c>
      <c r="Y53" s="8" t="s">
        <v>90</v>
      </c>
      <c r="Z53" s="8">
        <v>11</v>
      </c>
      <c r="AA53" s="8">
        <v>2004</v>
      </c>
      <c r="AB53" s="8" t="s">
        <v>92</v>
      </c>
      <c r="AC53" s="8" t="s">
        <v>92</v>
      </c>
      <c r="AD53" s="8" t="s">
        <v>91</v>
      </c>
      <c r="AE53" s="8" t="s">
        <v>94</v>
      </c>
      <c r="AF53" s="8">
        <v>1</v>
      </c>
      <c r="AG53" s="8" t="s">
        <v>90</v>
      </c>
      <c r="AH53" s="8" t="s">
        <v>96</v>
      </c>
      <c r="AR53" s="8" t="s">
        <v>91</v>
      </c>
      <c r="AS53" s="8" t="s">
        <v>91</v>
      </c>
      <c r="AT53" s="8" t="s">
        <v>92</v>
      </c>
      <c r="AU53" s="8" t="s">
        <v>97</v>
      </c>
      <c r="BC53" s="8" t="s">
        <v>92</v>
      </c>
      <c r="BD53" s="8" t="s">
        <v>92</v>
      </c>
      <c r="BE53" s="8" t="s">
        <v>92</v>
      </c>
      <c r="BG53" s="8" t="s">
        <v>92</v>
      </c>
      <c r="BH53" s="8" t="s">
        <v>92</v>
      </c>
      <c r="BI53" s="8" t="s">
        <v>92</v>
      </c>
      <c r="BJ53" s="8" t="s">
        <v>92</v>
      </c>
      <c r="BM53" s="8" t="s">
        <v>92</v>
      </c>
      <c r="BN53" s="8" t="s">
        <v>92</v>
      </c>
      <c r="BO53" s="8" t="s">
        <v>92</v>
      </c>
      <c r="BP53" s="8" t="s">
        <v>91</v>
      </c>
      <c r="BQ53" s="8" t="s">
        <v>92</v>
      </c>
      <c r="BR53" s="8" t="s">
        <v>92</v>
      </c>
      <c r="BS53" s="8" t="s">
        <v>91</v>
      </c>
      <c r="BT53" s="8" t="s">
        <v>91</v>
      </c>
      <c r="BU53" s="8" t="s">
        <v>91</v>
      </c>
      <c r="BV53" s="8">
        <v>4257</v>
      </c>
      <c r="BW53" s="8">
        <v>21119</v>
      </c>
      <c r="BX53" s="9">
        <v>5.4</v>
      </c>
      <c r="BY53" s="13">
        <v>1484</v>
      </c>
      <c r="BZ53" s="8">
        <v>14231.1320754716</v>
      </c>
      <c r="CA53" s="8">
        <v>29.276650794504398</v>
      </c>
      <c r="CD53" s="8">
        <v>2034</v>
      </c>
      <c r="CE53" s="8">
        <v>2</v>
      </c>
      <c r="CF53" s="17">
        <f t="shared" si="11"/>
        <v>5.4</v>
      </c>
      <c r="CG53" s="19">
        <f t="shared" si="15"/>
        <v>1484</v>
      </c>
      <c r="CH53" s="18">
        <f t="shared" si="2"/>
        <v>3451.9005499999762</v>
      </c>
      <c r="CI53" s="8">
        <f t="shared" si="3"/>
        <v>2034</v>
      </c>
      <c r="CJ53" s="8">
        <f t="shared" si="4"/>
        <v>5.4</v>
      </c>
      <c r="CK53" s="6" t="str">
        <f t="shared" si="5"/>
        <v/>
      </c>
      <c r="CL53" s="26" t="str">
        <f t="shared" ref="CL53" si="16">IF(CK53&lt;&gt;"",BY53,"")</f>
        <v/>
      </c>
      <c r="CM53" s="8" t="str">
        <f t="shared" si="6"/>
        <v/>
      </c>
      <c r="CN53" s="38">
        <f t="shared" si="7"/>
        <v>3451.9005499999762</v>
      </c>
      <c r="CO53" s="8" t="str">
        <f t="shared" si="8"/>
        <v>Y</v>
      </c>
      <c r="CP53" s="8">
        <f t="shared" si="12"/>
        <v>163.44999999999999</v>
      </c>
      <c r="CQ53" s="8">
        <f t="shared" si="9"/>
        <v>2326.0785377358329</v>
      </c>
      <c r="CR53" s="8">
        <f t="shared" si="10"/>
        <v>2024</v>
      </c>
    </row>
    <row r="54" spans="1:96" s="8" customFormat="1">
      <c r="A54" s="8">
        <v>5625</v>
      </c>
      <c r="B54" s="8" t="s">
        <v>185</v>
      </c>
      <c r="C54" s="8">
        <v>4257</v>
      </c>
      <c r="D54" s="8" t="s">
        <v>186</v>
      </c>
      <c r="E54" s="8" t="s">
        <v>122</v>
      </c>
      <c r="F54" s="8" t="s">
        <v>187</v>
      </c>
      <c r="G54" s="8">
        <v>204</v>
      </c>
      <c r="H54" s="8" t="s">
        <v>111</v>
      </c>
      <c r="I54" s="8" t="s">
        <v>88</v>
      </c>
      <c r="K54" s="8" t="s">
        <v>89</v>
      </c>
      <c r="L54" s="8" t="s">
        <v>90</v>
      </c>
      <c r="M54" s="8" t="s">
        <v>90</v>
      </c>
      <c r="P54" s="8">
        <v>5.4</v>
      </c>
      <c r="Q54" s="8">
        <v>0.8</v>
      </c>
      <c r="R54" s="8">
        <v>4.5</v>
      </c>
      <c r="S54" s="8">
        <v>5.0999999999999996</v>
      </c>
      <c r="T54" s="8">
        <v>0</v>
      </c>
      <c r="U54" s="8" t="s">
        <v>91</v>
      </c>
      <c r="V54" s="8" t="s">
        <v>92</v>
      </c>
      <c r="W54" s="8" t="s">
        <v>92</v>
      </c>
      <c r="X54" s="8" t="s">
        <v>93</v>
      </c>
      <c r="Y54" s="8" t="s">
        <v>90</v>
      </c>
      <c r="Z54" s="8">
        <v>11</v>
      </c>
      <c r="AA54" s="8">
        <v>2004</v>
      </c>
      <c r="AB54" s="8" t="s">
        <v>92</v>
      </c>
      <c r="AC54" s="8" t="s">
        <v>92</v>
      </c>
      <c r="AD54" s="8" t="s">
        <v>91</v>
      </c>
      <c r="AE54" s="8" t="s">
        <v>94</v>
      </c>
      <c r="AF54" s="8">
        <v>1</v>
      </c>
      <c r="AG54" s="8" t="s">
        <v>90</v>
      </c>
      <c r="AH54" s="8" t="s">
        <v>96</v>
      </c>
      <c r="AR54" s="8" t="s">
        <v>91</v>
      </c>
      <c r="AS54" s="8" t="s">
        <v>91</v>
      </c>
      <c r="AT54" s="8" t="s">
        <v>92</v>
      </c>
      <c r="AU54" s="8" t="s">
        <v>97</v>
      </c>
      <c r="BC54" s="8" t="s">
        <v>92</v>
      </c>
      <c r="BD54" s="8" t="s">
        <v>92</v>
      </c>
      <c r="BE54" s="8" t="s">
        <v>92</v>
      </c>
      <c r="BG54" s="8" t="s">
        <v>92</v>
      </c>
      <c r="BH54" s="8" t="s">
        <v>92</v>
      </c>
      <c r="BI54" s="8" t="s">
        <v>92</v>
      </c>
      <c r="BJ54" s="8" t="s">
        <v>92</v>
      </c>
      <c r="BM54" s="8" t="s">
        <v>92</v>
      </c>
      <c r="BN54" s="8" t="s">
        <v>92</v>
      </c>
      <c r="BO54" s="8" t="s">
        <v>92</v>
      </c>
      <c r="BP54" s="8" t="s">
        <v>91</v>
      </c>
      <c r="BQ54" s="8" t="s">
        <v>92</v>
      </c>
      <c r="BR54" s="8" t="s">
        <v>92</v>
      </c>
      <c r="BS54" s="8" t="s">
        <v>91</v>
      </c>
      <c r="BT54" s="8" t="s">
        <v>91</v>
      </c>
      <c r="BU54" s="8" t="s">
        <v>91</v>
      </c>
      <c r="BV54" s="8">
        <v>4257</v>
      </c>
      <c r="BW54" s="8">
        <v>21119</v>
      </c>
      <c r="BX54" s="9">
        <v>5.4</v>
      </c>
      <c r="BY54" s="13">
        <v>1484</v>
      </c>
      <c r="BZ54" s="8">
        <v>14231.1320754716</v>
      </c>
      <c r="CA54" s="8">
        <v>29.276650794504398</v>
      </c>
      <c r="CD54" s="8">
        <v>2034</v>
      </c>
      <c r="CE54" s="8">
        <v>2</v>
      </c>
      <c r="CF54" s="17">
        <f t="shared" si="11"/>
        <v>5.4</v>
      </c>
      <c r="CG54" s="17"/>
      <c r="CH54" s="18" t="str">
        <f t="shared" si="2"/>
        <v/>
      </c>
      <c r="CI54" s="8">
        <f t="shared" si="3"/>
        <v>2034</v>
      </c>
      <c r="CJ54" s="8">
        <f t="shared" si="4"/>
        <v>5.4</v>
      </c>
      <c r="CK54" s="6" t="str">
        <f t="shared" si="5"/>
        <v/>
      </c>
      <c r="CL54" s="26"/>
      <c r="CM54" s="8" t="str">
        <f t="shared" si="6"/>
        <v/>
      </c>
      <c r="CN54" s="38">
        <f t="shared" si="7"/>
        <v>3451.9005499999762</v>
      </c>
      <c r="CO54" s="8" t="str">
        <f t="shared" si="8"/>
        <v/>
      </c>
      <c r="CP54" s="8">
        <f t="shared" si="12"/>
        <v>163.44999999999999</v>
      </c>
      <c r="CQ54" s="8">
        <f t="shared" si="9"/>
        <v>2326.0785377358329</v>
      </c>
      <c r="CR54" s="8">
        <f t="shared" si="10"/>
        <v>2024</v>
      </c>
    </row>
    <row r="55" spans="1:96" s="8" customFormat="1">
      <c r="A55" s="8">
        <v>55729</v>
      </c>
      <c r="B55" s="8" t="s">
        <v>188</v>
      </c>
      <c r="C55" s="8">
        <v>7158</v>
      </c>
      <c r="D55" s="8" t="s">
        <v>189</v>
      </c>
      <c r="E55" s="8" t="s">
        <v>166</v>
      </c>
      <c r="F55" s="8" t="s">
        <v>190</v>
      </c>
      <c r="G55" s="8" t="s">
        <v>86</v>
      </c>
      <c r="H55" s="8" t="s">
        <v>87</v>
      </c>
      <c r="I55" s="8" t="s">
        <v>88</v>
      </c>
      <c r="K55" s="8" t="s">
        <v>89</v>
      </c>
      <c r="L55" s="8" t="s">
        <v>90</v>
      </c>
      <c r="M55" s="8" t="s">
        <v>90</v>
      </c>
      <c r="P55" s="8">
        <v>95.3</v>
      </c>
      <c r="Q55" s="8">
        <v>0.8</v>
      </c>
      <c r="R55" s="8">
        <v>78</v>
      </c>
      <c r="S55" s="8">
        <v>94</v>
      </c>
      <c r="T55" s="8">
        <v>4</v>
      </c>
      <c r="U55" s="8" t="s">
        <v>91</v>
      </c>
      <c r="V55" s="8" t="s">
        <v>92</v>
      </c>
      <c r="W55" s="8" t="s">
        <v>92</v>
      </c>
      <c r="X55" s="8" t="s">
        <v>93</v>
      </c>
      <c r="Y55" s="8" t="s">
        <v>90</v>
      </c>
      <c r="Z55" s="8">
        <v>5</v>
      </c>
      <c r="AA55" s="8">
        <v>1993</v>
      </c>
      <c r="AB55" s="8" t="s">
        <v>92</v>
      </c>
      <c r="AC55" s="8" t="s">
        <v>92</v>
      </c>
      <c r="AD55" s="8" t="s">
        <v>91</v>
      </c>
      <c r="AE55" s="8" t="s">
        <v>94</v>
      </c>
      <c r="AF55" s="8">
        <v>1</v>
      </c>
      <c r="AG55" s="8" t="s">
        <v>90</v>
      </c>
      <c r="AH55" s="8" t="s">
        <v>95</v>
      </c>
      <c r="AI55" s="8" t="s">
        <v>96</v>
      </c>
      <c r="AR55" s="8" t="s">
        <v>91</v>
      </c>
      <c r="AS55" s="8" t="s">
        <v>91</v>
      </c>
      <c r="AT55" s="8" t="s">
        <v>92</v>
      </c>
      <c r="AU55" s="8" t="s">
        <v>97</v>
      </c>
      <c r="BC55" s="8" t="s">
        <v>92</v>
      </c>
      <c r="BD55" s="8" t="s">
        <v>92</v>
      </c>
      <c r="BE55" s="8" t="s">
        <v>92</v>
      </c>
      <c r="BG55" s="8" t="s">
        <v>92</v>
      </c>
      <c r="BH55" s="8" t="s">
        <v>92</v>
      </c>
      <c r="BI55" s="8" t="s">
        <v>92</v>
      </c>
      <c r="BJ55" s="8" t="s">
        <v>92</v>
      </c>
      <c r="BM55" s="8" t="s">
        <v>92</v>
      </c>
      <c r="BN55" s="8" t="s">
        <v>92</v>
      </c>
      <c r="BO55" s="8" t="s">
        <v>92</v>
      </c>
      <c r="BQ55" s="8" t="s">
        <v>92</v>
      </c>
      <c r="BR55" s="8" t="s">
        <v>92</v>
      </c>
      <c r="BS55" s="8" t="s">
        <v>98</v>
      </c>
      <c r="BT55" s="8" t="s">
        <v>91</v>
      </c>
      <c r="BU55" s="8" t="s">
        <v>91</v>
      </c>
      <c r="BV55" s="8">
        <v>7158</v>
      </c>
      <c r="BW55" s="8">
        <v>1927754</v>
      </c>
      <c r="BX55" s="9">
        <v>95.3</v>
      </c>
      <c r="BY55" s="13">
        <v>101264</v>
      </c>
      <c r="BZ55" s="8">
        <v>19036.913414441398</v>
      </c>
      <c r="CA55" s="8">
        <v>45.863416665521399</v>
      </c>
      <c r="CD55" s="8">
        <v>2039</v>
      </c>
      <c r="CE55" s="8">
        <v>3</v>
      </c>
      <c r="CF55" s="17">
        <f t="shared" si="11"/>
        <v>95.3</v>
      </c>
      <c r="CG55" s="19">
        <f>BY55</f>
        <v>101264</v>
      </c>
      <c r="CH55" s="18">
        <f t="shared" si="2"/>
        <v>225547.21799999932</v>
      </c>
      <c r="CI55" s="8">
        <f t="shared" si="3"/>
        <v>2023</v>
      </c>
      <c r="CJ55" s="8">
        <f t="shared" si="4"/>
        <v>95.3</v>
      </c>
      <c r="CK55" s="6" t="str">
        <f t="shared" si="5"/>
        <v/>
      </c>
      <c r="CL55" s="26" t="str">
        <f>IF(CK55&lt;&gt;"",BY55,"")</f>
        <v/>
      </c>
      <c r="CM55" s="8" t="str">
        <f t="shared" si="6"/>
        <v/>
      </c>
      <c r="CN55" s="38">
        <f t="shared" si="7"/>
        <v>225547.21799999932</v>
      </c>
      <c r="CO55" s="8" t="str">
        <f t="shared" si="8"/>
        <v>Y</v>
      </c>
      <c r="CP55" s="8">
        <f t="shared" si="12"/>
        <v>117</v>
      </c>
      <c r="CQ55" s="8">
        <f t="shared" si="9"/>
        <v>2227.3188694896439</v>
      </c>
      <c r="CR55" s="8">
        <f t="shared" si="10"/>
        <v>2024</v>
      </c>
    </row>
    <row r="56" spans="1:96" s="8" customFormat="1">
      <c r="A56" s="8">
        <v>55729</v>
      </c>
      <c r="B56" s="8" t="s">
        <v>188</v>
      </c>
      <c r="C56" s="8">
        <v>7158</v>
      </c>
      <c r="D56" s="8" t="s">
        <v>189</v>
      </c>
      <c r="E56" s="8" t="s">
        <v>166</v>
      </c>
      <c r="F56" s="8" t="s">
        <v>190</v>
      </c>
      <c r="G56" s="8" t="s">
        <v>100</v>
      </c>
      <c r="H56" s="8" t="s">
        <v>87</v>
      </c>
      <c r="I56" s="8" t="s">
        <v>88</v>
      </c>
      <c r="K56" s="8" t="s">
        <v>89</v>
      </c>
      <c r="L56" s="8" t="s">
        <v>90</v>
      </c>
      <c r="M56" s="8" t="s">
        <v>90</v>
      </c>
      <c r="P56" s="8">
        <v>95.3</v>
      </c>
      <c r="Q56" s="8">
        <v>0.8</v>
      </c>
      <c r="R56" s="8">
        <v>80</v>
      </c>
      <c r="S56" s="8">
        <v>94</v>
      </c>
      <c r="T56" s="8">
        <v>4</v>
      </c>
      <c r="U56" s="8" t="s">
        <v>91</v>
      </c>
      <c r="V56" s="8" t="s">
        <v>92</v>
      </c>
      <c r="W56" s="8" t="s">
        <v>92</v>
      </c>
      <c r="X56" s="8" t="s">
        <v>93</v>
      </c>
      <c r="Y56" s="8" t="s">
        <v>90</v>
      </c>
      <c r="Z56" s="8">
        <v>7</v>
      </c>
      <c r="AA56" s="8">
        <v>1992</v>
      </c>
      <c r="AB56" s="8" t="s">
        <v>92</v>
      </c>
      <c r="AC56" s="8" t="s">
        <v>92</v>
      </c>
      <c r="AD56" s="8" t="s">
        <v>91</v>
      </c>
      <c r="AE56" s="8" t="s">
        <v>94</v>
      </c>
      <c r="AF56" s="8">
        <v>1</v>
      </c>
      <c r="AG56" s="8" t="s">
        <v>90</v>
      </c>
      <c r="AH56" s="8" t="s">
        <v>95</v>
      </c>
      <c r="AI56" s="8" t="s">
        <v>96</v>
      </c>
      <c r="AR56" s="8" t="s">
        <v>91</v>
      </c>
      <c r="AS56" s="8" t="s">
        <v>91</v>
      </c>
      <c r="AT56" s="8" t="s">
        <v>92</v>
      </c>
      <c r="AU56" s="8" t="s">
        <v>97</v>
      </c>
      <c r="BC56" s="8" t="s">
        <v>92</v>
      </c>
      <c r="BD56" s="8" t="s">
        <v>92</v>
      </c>
      <c r="BE56" s="8" t="s">
        <v>92</v>
      </c>
      <c r="BG56" s="8" t="s">
        <v>92</v>
      </c>
      <c r="BH56" s="8" t="s">
        <v>92</v>
      </c>
      <c r="BI56" s="8" t="s">
        <v>92</v>
      </c>
      <c r="BJ56" s="8" t="s">
        <v>92</v>
      </c>
      <c r="BM56" s="8" t="s">
        <v>92</v>
      </c>
      <c r="BN56" s="8" t="s">
        <v>92</v>
      </c>
      <c r="BO56" s="8" t="s">
        <v>92</v>
      </c>
      <c r="BQ56" s="8" t="s">
        <v>92</v>
      </c>
      <c r="BR56" s="8" t="s">
        <v>92</v>
      </c>
      <c r="BS56" s="8" t="s">
        <v>98</v>
      </c>
      <c r="BT56" s="8" t="s">
        <v>91</v>
      </c>
      <c r="BU56" s="8" t="s">
        <v>91</v>
      </c>
      <c r="BV56" s="8">
        <v>7158</v>
      </c>
      <c r="BW56" s="8">
        <v>1927754</v>
      </c>
      <c r="BX56" s="9">
        <v>95.3</v>
      </c>
      <c r="BY56" s="13">
        <v>101264</v>
      </c>
      <c r="BZ56" s="8">
        <v>19036.913414441398</v>
      </c>
      <c r="CA56" s="8">
        <v>45.863416665521399</v>
      </c>
      <c r="CD56" s="8">
        <v>2038</v>
      </c>
      <c r="CE56" s="8">
        <v>5</v>
      </c>
      <c r="CF56" s="17">
        <f t="shared" si="11"/>
        <v>95.3</v>
      </c>
      <c r="CG56" s="17"/>
      <c r="CH56" s="18" t="str">
        <f t="shared" si="2"/>
        <v/>
      </c>
      <c r="CI56" s="8">
        <f t="shared" si="3"/>
        <v>2022</v>
      </c>
      <c r="CJ56" s="8">
        <f t="shared" si="4"/>
        <v>95.3</v>
      </c>
      <c r="CK56" s="6" t="str">
        <f t="shared" si="5"/>
        <v/>
      </c>
      <c r="CL56" s="26"/>
      <c r="CM56" s="8" t="str">
        <f t="shared" si="6"/>
        <v/>
      </c>
      <c r="CN56" s="38">
        <f t="shared" si="7"/>
        <v>225547.21799999932</v>
      </c>
      <c r="CO56" s="8" t="str">
        <f t="shared" si="8"/>
        <v/>
      </c>
      <c r="CP56" s="8">
        <f t="shared" si="12"/>
        <v>117</v>
      </c>
      <c r="CQ56" s="8">
        <f t="shared" si="9"/>
        <v>2227.3188694896439</v>
      </c>
      <c r="CR56" s="8">
        <f t="shared" si="10"/>
        <v>2024</v>
      </c>
    </row>
    <row r="57" spans="1:96" s="8" customFormat="1">
      <c r="A57" s="8">
        <v>55729</v>
      </c>
      <c r="B57" s="8" t="s">
        <v>188</v>
      </c>
      <c r="C57" s="8">
        <v>7158</v>
      </c>
      <c r="D57" s="8" t="s">
        <v>189</v>
      </c>
      <c r="E57" s="8" t="s">
        <v>166</v>
      </c>
      <c r="F57" s="8" t="s">
        <v>190</v>
      </c>
      <c r="G57" s="8" t="s">
        <v>101</v>
      </c>
      <c r="H57" s="8" t="s">
        <v>87</v>
      </c>
      <c r="I57" s="8" t="s">
        <v>88</v>
      </c>
      <c r="K57" s="8" t="s">
        <v>89</v>
      </c>
      <c r="L57" s="8" t="s">
        <v>90</v>
      </c>
      <c r="M57" s="8" t="s">
        <v>90</v>
      </c>
      <c r="P57" s="8">
        <v>95.3</v>
      </c>
      <c r="Q57" s="8">
        <v>0.8</v>
      </c>
      <c r="R57" s="8">
        <v>80</v>
      </c>
      <c r="S57" s="8">
        <v>94</v>
      </c>
      <c r="T57" s="8">
        <v>4</v>
      </c>
      <c r="U57" s="8" t="s">
        <v>91</v>
      </c>
      <c r="V57" s="8" t="s">
        <v>92</v>
      </c>
      <c r="W57" s="8" t="s">
        <v>92</v>
      </c>
      <c r="X57" s="8" t="s">
        <v>93</v>
      </c>
      <c r="Y57" s="8" t="s">
        <v>90</v>
      </c>
      <c r="Z57" s="8">
        <v>5</v>
      </c>
      <c r="AA57" s="8">
        <v>1992</v>
      </c>
      <c r="AB57" s="8" t="s">
        <v>92</v>
      </c>
      <c r="AC57" s="8" t="s">
        <v>92</v>
      </c>
      <c r="AD57" s="8" t="s">
        <v>91</v>
      </c>
      <c r="AE57" s="8" t="s">
        <v>94</v>
      </c>
      <c r="AF57" s="8">
        <v>1</v>
      </c>
      <c r="AG57" s="8" t="s">
        <v>90</v>
      </c>
      <c r="AH57" s="8" t="s">
        <v>95</v>
      </c>
      <c r="AI57" s="8" t="s">
        <v>96</v>
      </c>
      <c r="AR57" s="8" t="s">
        <v>91</v>
      </c>
      <c r="AS57" s="8" t="s">
        <v>91</v>
      </c>
      <c r="AT57" s="8" t="s">
        <v>92</v>
      </c>
      <c r="AU57" s="8" t="s">
        <v>97</v>
      </c>
      <c r="BC57" s="8" t="s">
        <v>92</v>
      </c>
      <c r="BD57" s="8" t="s">
        <v>92</v>
      </c>
      <c r="BE57" s="8" t="s">
        <v>92</v>
      </c>
      <c r="BG57" s="8" t="s">
        <v>92</v>
      </c>
      <c r="BH57" s="8" t="s">
        <v>92</v>
      </c>
      <c r="BI57" s="8" t="s">
        <v>92</v>
      </c>
      <c r="BJ57" s="8" t="s">
        <v>92</v>
      </c>
      <c r="BM57" s="8" t="s">
        <v>92</v>
      </c>
      <c r="BN57" s="8" t="s">
        <v>92</v>
      </c>
      <c r="BO57" s="8" t="s">
        <v>92</v>
      </c>
      <c r="BQ57" s="8" t="s">
        <v>92</v>
      </c>
      <c r="BR57" s="8" t="s">
        <v>92</v>
      </c>
      <c r="BS57" s="8" t="s">
        <v>98</v>
      </c>
      <c r="BT57" s="8" t="s">
        <v>91</v>
      </c>
      <c r="BU57" s="8" t="s">
        <v>91</v>
      </c>
      <c r="BV57" s="8">
        <v>7158</v>
      </c>
      <c r="BW57" s="8">
        <v>1927754</v>
      </c>
      <c r="BX57" s="9">
        <v>95.3</v>
      </c>
      <c r="BY57" s="13">
        <v>101264</v>
      </c>
      <c r="BZ57" s="8">
        <v>19036.913414441398</v>
      </c>
      <c r="CA57" s="8">
        <v>45.863416665521399</v>
      </c>
      <c r="CD57" s="8">
        <v>2038</v>
      </c>
      <c r="CE57" s="8">
        <v>3</v>
      </c>
      <c r="CF57" s="17">
        <f t="shared" si="11"/>
        <v>95.3</v>
      </c>
      <c r="CG57" s="17"/>
      <c r="CH57" s="18" t="str">
        <f t="shared" si="2"/>
        <v/>
      </c>
      <c r="CI57" s="8">
        <f t="shared" si="3"/>
        <v>2022</v>
      </c>
      <c r="CJ57" s="8">
        <f t="shared" si="4"/>
        <v>95.3</v>
      </c>
      <c r="CK57" s="6" t="str">
        <f t="shared" si="5"/>
        <v/>
      </c>
      <c r="CL57" s="26"/>
      <c r="CM57" s="8" t="str">
        <f t="shared" si="6"/>
        <v/>
      </c>
      <c r="CN57" s="38">
        <f t="shared" si="7"/>
        <v>225547.21799999932</v>
      </c>
      <c r="CO57" s="8" t="str">
        <f t="shared" si="8"/>
        <v/>
      </c>
      <c r="CP57" s="8">
        <f t="shared" si="12"/>
        <v>117</v>
      </c>
      <c r="CQ57" s="8">
        <f t="shared" si="9"/>
        <v>2227.3188694896439</v>
      </c>
      <c r="CR57" s="8">
        <f t="shared" si="10"/>
        <v>2024</v>
      </c>
    </row>
    <row r="58" spans="1:96" s="8" customFormat="1">
      <c r="A58" s="8">
        <v>55729</v>
      </c>
      <c r="B58" s="8" t="s">
        <v>188</v>
      </c>
      <c r="C58" s="8">
        <v>7158</v>
      </c>
      <c r="D58" s="8" t="s">
        <v>189</v>
      </c>
      <c r="E58" s="8" t="s">
        <v>166</v>
      </c>
      <c r="F58" s="8" t="s">
        <v>190</v>
      </c>
      <c r="G58" s="8" t="s">
        <v>102</v>
      </c>
      <c r="H58" s="8" t="s">
        <v>87</v>
      </c>
      <c r="I58" s="8" t="s">
        <v>88</v>
      </c>
      <c r="K58" s="8" t="s">
        <v>89</v>
      </c>
      <c r="L58" s="8" t="s">
        <v>90</v>
      </c>
      <c r="M58" s="8" t="s">
        <v>90</v>
      </c>
      <c r="P58" s="8">
        <v>95.3</v>
      </c>
      <c r="Q58" s="8">
        <v>0.8</v>
      </c>
      <c r="R58" s="8">
        <v>78</v>
      </c>
      <c r="S58" s="8">
        <v>94</v>
      </c>
      <c r="T58" s="8">
        <v>4</v>
      </c>
      <c r="U58" s="8" t="s">
        <v>91</v>
      </c>
      <c r="V58" s="8" t="s">
        <v>92</v>
      </c>
      <c r="W58" s="8" t="s">
        <v>92</v>
      </c>
      <c r="X58" s="8" t="s">
        <v>93</v>
      </c>
      <c r="Y58" s="8" t="s">
        <v>90</v>
      </c>
      <c r="Z58" s="8">
        <v>7</v>
      </c>
      <c r="AA58" s="8">
        <v>1992</v>
      </c>
      <c r="AB58" s="8" t="s">
        <v>92</v>
      </c>
      <c r="AC58" s="8" t="s">
        <v>92</v>
      </c>
      <c r="AD58" s="8" t="s">
        <v>91</v>
      </c>
      <c r="AE58" s="8" t="s">
        <v>94</v>
      </c>
      <c r="AF58" s="8">
        <v>1</v>
      </c>
      <c r="AG58" s="8" t="s">
        <v>90</v>
      </c>
      <c r="AH58" s="8" t="s">
        <v>95</v>
      </c>
      <c r="AI58" s="8" t="s">
        <v>96</v>
      </c>
      <c r="AR58" s="8" t="s">
        <v>91</v>
      </c>
      <c r="AS58" s="8" t="s">
        <v>91</v>
      </c>
      <c r="AT58" s="8" t="s">
        <v>92</v>
      </c>
      <c r="AU58" s="8" t="s">
        <v>97</v>
      </c>
      <c r="BC58" s="8" t="s">
        <v>92</v>
      </c>
      <c r="BD58" s="8" t="s">
        <v>92</v>
      </c>
      <c r="BE58" s="8" t="s">
        <v>92</v>
      </c>
      <c r="BG58" s="8" t="s">
        <v>92</v>
      </c>
      <c r="BH58" s="8" t="s">
        <v>92</v>
      </c>
      <c r="BI58" s="8" t="s">
        <v>92</v>
      </c>
      <c r="BJ58" s="8" t="s">
        <v>92</v>
      </c>
      <c r="BM58" s="8" t="s">
        <v>92</v>
      </c>
      <c r="BN58" s="8" t="s">
        <v>92</v>
      </c>
      <c r="BO58" s="8" t="s">
        <v>92</v>
      </c>
      <c r="BQ58" s="8" t="s">
        <v>92</v>
      </c>
      <c r="BR58" s="8" t="s">
        <v>92</v>
      </c>
      <c r="BS58" s="8" t="s">
        <v>98</v>
      </c>
      <c r="BT58" s="8" t="s">
        <v>91</v>
      </c>
      <c r="BU58" s="8" t="s">
        <v>91</v>
      </c>
      <c r="BV58" s="8">
        <v>7158</v>
      </c>
      <c r="BW58" s="8">
        <v>1927754</v>
      </c>
      <c r="BX58" s="9">
        <v>95.3</v>
      </c>
      <c r="BY58" s="13">
        <v>101264</v>
      </c>
      <c r="BZ58" s="8">
        <v>19036.913414441398</v>
      </c>
      <c r="CA58" s="8">
        <v>45.863416665521399</v>
      </c>
      <c r="CD58" s="8">
        <v>2038</v>
      </c>
      <c r="CE58" s="8">
        <v>5</v>
      </c>
      <c r="CF58" s="17">
        <f t="shared" si="11"/>
        <v>95.3</v>
      </c>
      <c r="CG58" s="17"/>
      <c r="CH58" s="18" t="str">
        <f t="shared" si="2"/>
        <v/>
      </c>
      <c r="CI58" s="8">
        <f t="shared" si="3"/>
        <v>2022</v>
      </c>
      <c r="CJ58" s="8">
        <f t="shared" si="4"/>
        <v>95.3</v>
      </c>
      <c r="CK58" s="6" t="str">
        <f t="shared" si="5"/>
        <v/>
      </c>
      <c r="CL58" s="26"/>
      <c r="CM58" s="8" t="str">
        <f t="shared" si="6"/>
        <v/>
      </c>
      <c r="CN58" s="38">
        <f t="shared" si="7"/>
        <v>225547.21799999932</v>
      </c>
      <c r="CO58" s="8" t="str">
        <f t="shared" si="8"/>
        <v/>
      </c>
      <c r="CP58" s="8">
        <f t="shared" si="12"/>
        <v>117</v>
      </c>
      <c r="CQ58" s="8">
        <f t="shared" si="9"/>
        <v>2227.3188694896439</v>
      </c>
      <c r="CR58" s="8">
        <f t="shared" si="10"/>
        <v>2024</v>
      </c>
    </row>
    <row r="59" spans="1:96" s="8" customFormat="1">
      <c r="A59" s="8">
        <v>55729</v>
      </c>
      <c r="B59" s="8" t="s">
        <v>188</v>
      </c>
      <c r="C59" s="8">
        <v>7158</v>
      </c>
      <c r="D59" s="8" t="s">
        <v>189</v>
      </c>
      <c r="E59" s="8" t="s">
        <v>166</v>
      </c>
      <c r="F59" s="8" t="s">
        <v>190</v>
      </c>
      <c r="G59" s="8" t="s">
        <v>103</v>
      </c>
      <c r="H59" s="8" t="s">
        <v>87</v>
      </c>
      <c r="I59" s="8" t="s">
        <v>88</v>
      </c>
      <c r="K59" s="8" t="s">
        <v>89</v>
      </c>
      <c r="L59" s="8" t="s">
        <v>90</v>
      </c>
      <c r="M59" s="8" t="s">
        <v>90</v>
      </c>
      <c r="P59" s="8">
        <v>95.3</v>
      </c>
      <c r="Q59" s="8">
        <v>0.8</v>
      </c>
      <c r="R59" s="8">
        <v>80</v>
      </c>
      <c r="S59" s="8">
        <v>94</v>
      </c>
      <c r="T59" s="8">
        <v>4</v>
      </c>
      <c r="U59" s="8" t="s">
        <v>91</v>
      </c>
      <c r="V59" s="8" t="s">
        <v>92</v>
      </c>
      <c r="W59" s="8" t="s">
        <v>92</v>
      </c>
      <c r="X59" s="8" t="s">
        <v>93</v>
      </c>
      <c r="Y59" s="8" t="s">
        <v>90</v>
      </c>
      <c r="Z59" s="8">
        <v>5</v>
      </c>
      <c r="AA59" s="8">
        <v>1992</v>
      </c>
      <c r="AB59" s="8" t="s">
        <v>92</v>
      </c>
      <c r="AC59" s="8" t="s">
        <v>92</v>
      </c>
      <c r="AD59" s="8" t="s">
        <v>91</v>
      </c>
      <c r="AE59" s="8" t="s">
        <v>94</v>
      </c>
      <c r="AF59" s="8">
        <v>1</v>
      </c>
      <c r="AG59" s="8" t="s">
        <v>90</v>
      </c>
      <c r="AH59" s="8" t="s">
        <v>95</v>
      </c>
      <c r="AI59" s="8" t="s">
        <v>96</v>
      </c>
      <c r="AR59" s="8" t="s">
        <v>91</v>
      </c>
      <c r="AS59" s="8" t="s">
        <v>91</v>
      </c>
      <c r="AT59" s="8" t="s">
        <v>92</v>
      </c>
      <c r="AU59" s="8" t="s">
        <v>97</v>
      </c>
      <c r="BC59" s="8" t="s">
        <v>92</v>
      </c>
      <c r="BD59" s="8" t="s">
        <v>92</v>
      </c>
      <c r="BE59" s="8" t="s">
        <v>92</v>
      </c>
      <c r="BG59" s="8" t="s">
        <v>92</v>
      </c>
      <c r="BH59" s="8" t="s">
        <v>92</v>
      </c>
      <c r="BI59" s="8" t="s">
        <v>92</v>
      </c>
      <c r="BJ59" s="8" t="s">
        <v>92</v>
      </c>
      <c r="BM59" s="8" t="s">
        <v>92</v>
      </c>
      <c r="BN59" s="8" t="s">
        <v>92</v>
      </c>
      <c r="BO59" s="8" t="s">
        <v>92</v>
      </c>
      <c r="BQ59" s="8" t="s">
        <v>92</v>
      </c>
      <c r="BR59" s="8" t="s">
        <v>92</v>
      </c>
      <c r="BS59" s="8" t="s">
        <v>98</v>
      </c>
      <c r="BT59" s="8" t="s">
        <v>91</v>
      </c>
      <c r="BU59" s="8" t="s">
        <v>91</v>
      </c>
      <c r="BV59" s="8">
        <v>7158</v>
      </c>
      <c r="BW59" s="8">
        <v>1927754</v>
      </c>
      <c r="BX59" s="9">
        <v>95.3</v>
      </c>
      <c r="BY59" s="13">
        <v>101264</v>
      </c>
      <c r="BZ59" s="8">
        <v>19036.913414441398</v>
      </c>
      <c r="CA59" s="8">
        <v>45.863416665521399</v>
      </c>
      <c r="CD59" s="8">
        <v>2038</v>
      </c>
      <c r="CE59" s="8">
        <v>3</v>
      </c>
      <c r="CF59" s="17">
        <f t="shared" si="11"/>
        <v>95.3</v>
      </c>
      <c r="CG59" s="17"/>
      <c r="CH59" s="18" t="str">
        <f t="shared" si="2"/>
        <v/>
      </c>
      <c r="CI59" s="8">
        <f t="shared" si="3"/>
        <v>2022</v>
      </c>
      <c r="CJ59" s="8">
        <f t="shared" si="4"/>
        <v>95.3</v>
      </c>
      <c r="CK59" s="6" t="str">
        <f t="shared" si="5"/>
        <v/>
      </c>
      <c r="CL59" s="26"/>
      <c r="CM59" s="8" t="str">
        <f t="shared" si="6"/>
        <v/>
      </c>
      <c r="CN59" s="38">
        <f t="shared" si="7"/>
        <v>225547.21799999932</v>
      </c>
      <c r="CO59" s="8" t="str">
        <f t="shared" si="8"/>
        <v/>
      </c>
      <c r="CP59" s="8">
        <f t="shared" si="12"/>
        <v>117</v>
      </c>
      <c r="CQ59" s="8">
        <f t="shared" si="9"/>
        <v>2227.3188694896439</v>
      </c>
      <c r="CR59" s="8">
        <f t="shared" si="10"/>
        <v>2024</v>
      </c>
    </row>
    <row r="60" spans="1:96" s="8" customFormat="1">
      <c r="A60" s="8">
        <v>55729</v>
      </c>
      <c r="B60" s="8" t="s">
        <v>188</v>
      </c>
      <c r="C60" s="8">
        <v>7158</v>
      </c>
      <c r="D60" s="8" t="s">
        <v>189</v>
      </c>
      <c r="E60" s="8" t="s">
        <v>166</v>
      </c>
      <c r="F60" s="8" t="s">
        <v>190</v>
      </c>
      <c r="G60" s="8" t="s">
        <v>104</v>
      </c>
      <c r="H60" s="8" t="s">
        <v>87</v>
      </c>
      <c r="I60" s="8" t="s">
        <v>88</v>
      </c>
      <c r="K60" s="8" t="s">
        <v>89</v>
      </c>
      <c r="L60" s="8" t="s">
        <v>90</v>
      </c>
      <c r="M60" s="8" t="s">
        <v>90</v>
      </c>
      <c r="P60" s="8">
        <v>95.3</v>
      </c>
      <c r="Q60" s="8">
        <v>0.8</v>
      </c>
      <c r="R60" s="8">
        <v>80</v>
      </c>
      <c r="S60" s="8">
        <v>94</v>
      </c>
      <c r="T60" s="8">
        <v>4</v>
      </c>
      <c r="U60" s="8" t="s">
        <v>91</v>
      </c>
      <c r="V60" s="8" t="s">
        <v>92</v>
      </c>
      <c r="W60" s="8" t="s">
        <v>92</v>
      </c>
      <c r="X60" s="8" t="s">
        <v>93</v>
      </c>
      <c r="Y60" s="8" t="s">
        <v>90</v>
      </c>
      <c r="Z60" s="8">
        <v>5</v>
      </c>
      <c r="AA60" s="8">
        <v>1992</v>
      </c>
      <c r="AB60" s="8" t="s">
        <v>92</v>
      </c>
      <c r="AC60" s="8" t="s">
        <v>92</v>
      </c>
      <c r="AD60" s="8" t="s">
        <v>91</v>
      </c>
      <c r="AE60" s="8" t="s">
        <v>94</v>
      </c>
      <c r="AF60" s="8">
        <v>1</v>
      </c>
      <c r="AG60" s="8" t="s">
        <v>90</v>
      </c>
      <c r="AH60" s="8" t="s">
        <v>95</v>
      </c>
      <c r="AI60" s="8" t="s">
        <v>96</v>
      </c>
      <c r="AR60" s="8" t="s">
        <v>91</v>
      </c>
      <c r="AS60" s="8" t="s">
        <v>91</v>
      </c>
      <c r="AT60" s="8" t="s">
        <v>92</v>
      </c>
      <c r="AU60" s="8" t="s">
        <v>97</v>
      </c>
      <c r="BC60" s="8" t="s">
        <v>92</v>
      </c>
      <c r="BD60" s="8" t="s">
        <v>92</v>
      </c>
      <c r="BE60" s="8" t="s">
        <v>92</v>
      </c>
      <c r="BG60" s="8" t="s">
        <v>92</v>
      </c>
      <c r="BH60" s="8" t="s">
        <v>92</v>
      </c>
      <c r="BI60" s="8" t="s">
        <v>92</v>
      </c>
      <c r="BJ60" s="8" t="s">
        <v>92</v>
      </c>
      <c r="BM60" s="8" t="s">
        <v>92</v>
      </c>
      <c r="BN60" s="8" t="s">
        <v>92</v>
      </c>
      <c r="BO60" s="8" t="s">
        <v>92</v>
      </c>
      <c r="BQ60" s="8" t="s">
        <v>92</v>
      </c>
      <c r="BR60" s="8" t="s">
        <v>92</v>
      </c>
      <c r="BS60" s="8" t="s">
        <v>98</v>
      </c>
      <c r="BT60" s="8" t="s">
        <v>91</v>
      </c>
      <c r="BU60" s="8" t="s">
        <v>91</v>
      </c>
      <c r="BV60" s="8">
        <v>7158</v>
      </c>
      <c r="BW60" s="8">
        <v>1927754</v>
      </c>
      <c r="BX60" s="9">
        <v>95.3</v>
      </c>
      <c r="BY60" s="13">
        <v>101264</v>
      </c>
      <c r="BZ60" s="8">
        <v>19036.913414441398</v>
      </c>
      <c r="CA60" s="8">
        <v>45.863416665521399</v>
      </c>
      <c r="CD60" s="8">
        <v>2038</v>
      </c>
      <c r="CE60" s="8">
        <v>3</v>
      </c>
      <c r="CF60" s="17">
        <f t="shared" si="11"/>
        <v>95.3</v>
      </c>
      <c r="CG60" s="17"/>
      <c r="CH60" s="18" t="str">
        <f t="shared" si="2"/>
        <v/>
      </c>
      <c r="CI60" s="8">
        <f t="shared" si="3"/>
        <v>2022</v>
      </c>
      <c r="CJ60" s="8">
        <f t="shared" si="4"/>
        <v>95.3</v>
      </c>
      <c r="CK60" s="6" t="str">
        <f t="shared" si="5"/>
        <v/>
      </c>
      <c r="CL60" s="26"/>
      <c r="CM60" s="8" t="str">
        <f t="shared" si="6"/>
        <v/>
      </c>
      <c r="CN60" s="38">
        <f t="shared" si="7"/>
        <v>225547.21799999932</v>
      </c>
      <c r="CO60" s="8" t="str">
        <f t="shared" si="8"/>
        <v/>
      </c>
      <c r="CP60" s="8">
        <f t="shared" si="12"/>
        <v>117</v>
      </c>
      <c r="CQ60" s="8">
        <f t="shared" si="9"/>
        <v>2227.3188694896439</v>
      </c>
      <c r="CR60" s="8">
        <f t="shared" si="10"/>
        <v>2024</v>
      </c>
    </row>
    <row r="61" spans="1:96" s="8" customFormat="1">
      <c r="A61" s="8">
        <v>19876</v>
      </c>
      <c r="B61" s="8" t="s">
        <v>176</v>
      </c>
      <c r="C61" s="8">
        <v>7839</v>
      </c>
      <c r="D61" s="8" t="s">
        <v>191</v>
      </c>
      <c r="E61" s="8" t="s">
        <v>178</v>
      </c>
      <c r="F61" s="8" t="s">
        <v>192</v>
      </c>
      <c r="G61" s="8">
        <v>1</v>
      </c>
      <c r="H61" s="8" t="s">
        <v>87</v>
      </c>
      <c r="I61" s="8" t="s">
        <v>88</v>
      </c>
      <c r="K61" s="8" t="s">
        <v>89</v>
      </c>
      <c r="L61" s="8" t="s">
        <v>90</v>
      </c>
      <c r="M61" s="8" t="s">
        <v>90</v>
      </c>
      <c r="P61" s="8">
        <v>178.5</v>
      </c>
      <c r="Q61" s="8">
        <v>0.85</v>
      </c>
      <c r="R61" s="8">
        <v>151</v>
      </c>
      <c r="S61" s="8">
        <v>183</v>
      </c>
      <c r="T61" s="8">
        <v>90</v>
      </c>
      <c r="U61" s="8" t="s">
        <v>91</v>
      </c>
      <c r="V61" s="8" t="s">
        <v>92</v>
      </c>
      <c r="W61" s="8" t="s">
        <v>92</v>
      </c>
      <c r="X61" s="8" t="s">
        <v>93</v>
      </c>
      <c r="Y61" s="8" t="s">
        <v>90</v>
      </c>
      <c r="Z61" s="8">
        <v>5</v>
      </c>
      <c r="AA61" s="8">
        <v>2001</v>
      </c>
      <c r="AB61" s="8" t="s">
        <v>92</v>
      </c>
      <c r="AC61" s="8" t="s">
        <v>92</v>
      </c>
      <c r="AD61" s="8" t="s">
        <v>91</v>
      </c>
      <c r="AE61" s="8" t="s">
        <v>94</v>
      </c>
      <c r="AF61" s="8">
        <v>1</v>
      </c>
      <c r="AG61" s="8" t="s">
        <v>90</v>
      </c>
      <c r="AH61" s="8" t="s">
        <v>95</v>
      </c>
      <c r="AI61" s="8" t="s">
        <v>96</v>
      </c>
      <c r="AT61" s="8" t="s">
        <v>92</v>
      </c>
      <c r="AU61" s="8" t="s">
        <v>97</v>
      </c>
      <c r="BC61" s="8" t="s">
        <v>92</v>
      </c>
      <c r="BD61" s="8" t="s">
        <v>92</v>
      </c>
      <c r="BE61" s="8" t="s">
        <v>92</v>
      </c>
      <c r="BG61" s="8" t="s">
        <v>92</v>
      </c>
      <c r="BH61" s="8" t="s">
        <v>92</v>
      </c>
      <c r="BI61" s="8" t="s">
        <v>92</v>
      </c>
      <c r="BJ61" s="8" t="s">
        <v>92</v>
      </c>
      <c r="BM61" s="8" t="s">
        <v>92</v>
      </c>
      <c r="BN61" s="8" t="s">
        <v>92</v>
      </c>
      <c r="BO61" s="8" t="s">
        <v>92</v>
      </c>
      <c r="BQ61" s="8" t="s">
        <v>92</v>
      </c>
      <c r="BR61" s="8" t="s">
        <v>92</v>
      </c>
      <c r="BS61" s="8" t="s">
        <v>98</v>
      </c>
      <c r="BT61" s="8" t="s">
        <v>91</v>
      </c>
      <c r="BU61" s="8" t="s">
        <v>98</v>
      </c>
      <c r="BV61" s="8">
        <v>7839</v>
      </c>
      <c r="BW61" s="8">
        <v>8881385</v>
      </c>
      <c r="BX61" s="9">
        <v>178.5</v>
      </c>
      <c r="BY61" s="13">
        <v>875311.00399999996</v>
      </c>
      <c r="BZ61" s="8">
        <v>10146.547866317</v>
      </c>
      <c r="CA61" s="8">
        <v>38.839027776299901</v>
      </c>
      <c r="CD61" s="8">
        <v>2040</v>
      </c>
      <c r="CE61" s="8">
        <v>3</v>
      </c>
      <c r="CF61" s="17" t="str">
        <f t="shared" si="11"/>
        <v/>
      </c>
      <c r="CG61" s="17"/>
      <c r="CH61" s="18" t="str">
        <f t="shared" si="2"/>
        <v/>
      </c>
      <c r="CI61" s="8">
        <f t="shared" si="3"/>
        <v>2031</v>
      </c>
      <c r="CJ61" s="8">
        <f t="shared" si="4"/>
        <v>178.5</v>
      </c>
      <c r="CK61" s="6" t="str">
        <f t="shared" si="5"/>
        <v/>
      </c>
      <c r="CL61" s="26" t="str">
        <f>IF(CK61&lt;&gt;"",BY61,"")</f>
        <v/>
      </c>
      <c r="CM61" s="8" t="str">
        <f t="shared" si="6"/>
        <v/>
      </c>
      <c r="CN61" s="38">
        <f t="shared" si="7"/>
        <v>1039122.0449999988</v>
      </c>
      <c r="CO61" s="8" t="str">
        <f t="shared" si="8"/>
        <v>Y</v>
      </c>
      <c r="CP61" s="8">
        <f t="shared" si="12"/>
        <v>117</v>
      </c>
      <c r="CQ61" s="8">
        <f t="shared" si="9"/>
        <v>1187.1461003590889</v>
      </c>
      <c r="CR61" s="8">
        <f t="shared" si="10"/>
        <v>2035</v>
      </c>
    </row>
    <row r="62" spans="1:96" s="8" customFormat="1">
      <c r="A62" s="8">
        <v>19876</v>
      </c>
      <c r="B62" s="8" t="s">
        <v>176</v>
      </c>
      <c r="C62" s="8">
        <v>7839</v>
      </c>
      <c r="D62" s="8" t="s">
        <v>191</v>
      </c>
      <c r="E62" s="8" t="s">
        <v>178</v>
      </c>
      <c r="F62" s="8" t="s">
        <v>192</v>
      </c>
      <c r="G62" s="8">
        <v>2</v>
      </c>
      <c r="H62" s="8" t="s">
        <v>87</v>
      </c>
      <c r="I62" s="8" t="s">
        <v>88</v>
      </c>
      <c r="K62" s="8" t="s">
        <v>89</v>
      </c>
      <c r="L62" s="8" t="s">
        <v>90</v>
      </c>
      <c r="M62" s="8" t="s">
        <v>90</v>
      </c>
      <c r="P62" s="8">
        <v>178.5</v>
      </c>
      <c r="Q62" s="8">
        <v>0.85</v>
      </c>
      <c r="R62" s="8">
        <v>151</v>
      </c>
      <c r="S62" s="8">
        <v>183</v>
      </c>
      <c r="T62" s="8">
        <v>90</v>
      </c>
      <c r="U62" s="8" t="s">
        <v>91</v>
      </c>
      <c r="V62" s="8" t="s">
        <v>92</v>
      </c>
      <c r="W62" s="8" t="s">
        <v>92</v>
      </c>
      <c r="X62" s="8" t="s">
        <v>93</v>
      </c>
      <c r="Y62" s="8" t="s">
        <v>90</v>
      </c>
      <c r="Z62" s="8">
        <v>5</v>
      </c>
      <c r="AA62" s="8">
        <v>2001</v>
      </c>
      <c r="AB62" s="8" t="s">
        <v>92</v>
      </c>
      <c r="AC62" s="8" t="s">
        <v>92</v>
      </c>
      <c r="AD62" s="8" t="s">
        <v>91</v>
      </c>
      <c r="AE62" s="8" t="s">
        <v>94</v>
      </c>
      <c r="AF62" s="8">
        <v>1</v>
      </c>
      <c r="AG62" s="8" t="s">
        <v>90</v>
      </c>
      <c r="AH62" s="8" t="s">
        <v>95</v>
      </c>
      <c r="AI62" s="8" t="s">
        <v>96</v>
      </c>
      <c r="AT62" s="8" t="s">
        <v>92</v>
      </c>
      <c r="AU62" s="8" t="s">
        <v>97</v>
      </c>
      <c r="BC62" s="8" t="s">
        <v>92</v>
      </c>
      <c r="BD62" s="8" t="s">
        <v>92</v>
      </c>
      <c r="BE62" s="8" t="s">
        <v>92</v>
      </c>
      <c r="BG62" s="8" t="s">
        <v>92</v>
      </c>
      <c r="BH62" s="8" t="s">
        <v>92</v>
      </c>
      <c r="BI62" s="8" t="s">
        <v>92</v>
      </c>
      <c r="BJ62" s="8" t="s">
        <v>92</v>
      </c>
      <c r="BM62" s="8" t="s">
        <v>92</v>
      </c>
      <c r="BN62" s="8" t="s">
        <v>92</v>
      </c>
      <c r="BO62" s="8" t="s">
        <v>92</v>
      </c>
      <c r="BQ62" s="8" t="s">
        <v>92</v>
      </c>
      <c r="BR62" s="8" t="s">
        <v>92</v>
      </c>
      <c r="BS62" s="8" t="s">
        <v>98</v>
      </c>
      <c r="BT62" s="8" t="s">
        <v>91</v>
      </c>
      <c r="BU62" s="8" t="s">
        <v>98</v>
      </c>
      <c r="BV62" s="8">
        <v>7839</v>
      </c>
      <c r="BW62" s="8">
        <v>8881385</v>
      </c>
      <c r="BX62" s="9">
        <v>178.5</v>
      </c>
      <c r="BY62" s="13">
        <v>875311.00399999996</v>
      </c>
      <c r="BZ62" s="8">
        <v>10146.547866317</v>
      </c>
      <c r="CA62" s="8">
        <v>38.839027776299901</v>
      </c>
      <c r="CD62" s="8">
        <v>2040</v>
      </c>
      <c r="CE62" s="8">
        <v>3</v>
      </c>
      <c r="CF62" s="17" t="str">
        <f t="shared" si="11"/>
        <v/>
      </c>
      <c r="CG62" s="17"/>
      <c r="CH62" s="18" t="str">
        <f t="shared" si="2"/>
        <v/>
      </c>
      <c r="CI62" s="8">
        <f t="shared" si="3"/>
        <v>2031</v>
      </c>
      <c r="CJ62" s="8">
        <f t="shared" si="4"/>
        <v>178.5</v>
      </c>
      <c r="CK62" s="6" t="str">
        <f t="shared" si="5"/>
        <v/>
      </c>
      <c r="CL62" s="26"/>
      <c r="CM62" s="8" t="str">
        <f t="shared" si="6"/>
        <v/>
      </c>
      <c r="CN62" s="38">
        <f t="shared" si="7"/>
        <v>1039122.0449999988</v>
      </c>
      <c r="CO62" s="8" t="str">
        <f t="shared" si="8"/>
        <v/>
      </c>
      <c r="CP62" s="8">
        <f t="shared" si="12"/>
        <v>117</v>
      </c>
      <c r="CQ62" s="8">
        <f t="shared" si="9"/>
        <v>1187.1461003590889</v>
      </c>
      <c r="CR62" s="8">
        <f t="shared" si="10"/>
        <v>2035</v>
      </c>
    </row>
    <row r="63" spans="1:96" s="8" customFormat="1">
      <c r="A63" s="8">
        <v>19876</v>
      </c>
      <c r="B63" s="8" t="s">
        <v>176</v>
      </c>
      <c r="C63" s="8">
        <v>7839</v>
      </c>
      <c r="D63" s="8" t="s">
        <v>191</v>
      </c>
      <c r="E63" s="8" t="s">
        <v>178</v>
      </c>
      <c r="F63" s="8" t="s">
        <v>192</v>
      </c>
      <c r="G63" s="8">
        <v>3</v>
      </c>
      <c r="H63" s="8" t="s">
        <v>87</v>
      </c>
      <c r="I63" s="8" t="s">
        <v>88</v>
      </c>
      <c r="K63" s="8" t="s">
        <v>89</v>
      </c>
      <c r="L63" s="8" t="s">
        <v>90</v>
      </c>
      <c r="M63" s="8" t="s">
        <v>90</v>
      </c>
      <c r="P63" s="8">
        <v>178.5</v>
      </c>
      <c r="Q63" s="8">
        <v>0.85</v>
      </c>
      <c r="R63" s="8">
        <v>161</v>
      </c>
      <c r="S63" s="8">
        <v>183</v>
      </c>
      <c r="T63" s="8">
        <v>90</v>
      </c>
      <c r="U63" s="8" t="s">
        <v>91</v>
      </c>
      <c r="V63" s="8" t="s">
        <v>92</v>
      </c>
      <c r="W63" s="8" t="s">
        <v>92</v>
      </c>
      <c r="X63" s="8" t="s">
        <v>93</v>
      </c>
      <c r="Y63" s="8" t="s">
        <v>90</v>
      </c>
      <c r="Z63" s="8">
        <v>6</v>
      </c>
      <c r="AA63" s="8">
        <v>2008</v>
      </c>
      <c r="AB63" s="8" t="s">
        <v>92</v>
      </c>
      <c r="AC63" s="8" t="s">
        <v>92</v>
      </c>
      <c r="AD63" s="8" t="s">
        <v>91</v>
      </c>
      <c r="AE63" s="8" t="s">
        <v>94</v>
      </c>
      <c r="AF63" s="8">
        <v>1</v>
      </c>
      <c r="AG63" s="8" t="s">
        <v>90</v>
      </c>
      <c r="AH63" s="8" t="s">
        <v>95</v>
      </c>
      <c r="AI63" s="8" t="s">
        <v>96</v>
      </c>
      <c r="AT63" s="8" t="s">
        <v>92</v>
      </c>
      <c r="AU63" s="8" t="s">
        <v>97</v>
      </c>
      <c r="BC63" s="8" t="s">
        <v>92</v>
      </c>
      <c r="BD63" s="8" t="s">
        <v>92</v>
      </c>
      <c r="BE63" s="8" t="s">
        <v>92</v>
      </c>
      <c r="BG63" s="8" t="s">
        <v>92</v>
      </c>
      <c r="BH63" s="8" t="s">
        <v>92</v>
      </c>
      <c r="BI63" s="8" t="s">
        <v>92</v>
      </c>
      <c r="BJ63" s="8" t="s">
        <v>92</v>
      </c>
      <c r="BM63" s="8" t="s">
        <v>92</v>
      </c>
      <c r="BN63" s="8" t="s">
        <v>92</v>
      </c>
      <c r="BO63" s="8" t="s">
        <v>92</v>
      </c>
      <c r="BQ63" s="8" t="s">
        <v>92</v>
      </c>
      <c r="BR63" s="8" t="s">
        <v>92</v>
      </c>
      <c r="BS63" s="8" t="s">
        <v>98</v>
      </c>
      <c r="BT63" s="8" t="s">
        <v>91</v>
      </c>
      <c r="BU63" s="8" t="s">
        <v>98</v>
      </c>
      <c r="BV63" s="8">
        <v>7839</v>
      </c>
      <c r="BW63" s="8">
        <v>8881385</v>
      </c>
      <c r="BX63" s="9">
        <v>178.5</v>
      </c>
      <c r="BY63" s="13">
        <v>875311.00399999996</v>
      </c>
      <c r="BZ63" s="8">
        <v>10146.547866317</v>
      </c>
      <c r="CA63" s="8">
        <v>38.839027776299901</v>
      </c>
      <c r="CD63" s="8">
        <v>2047</v>
      </c>
      <c r="CE63" s="8">
        <v>4</v>
      </c>
      <c r="CF63" s="17" t="str">
        <f t="shared" si="11"/>
        <v/>
      </c>
      <c r="CG63" s="17"/>
      <c r="CH63" s="18" t="str">
        <f t="shared" si="2"/>
        <v/>
      </c>
      <c r="CI63" s="8">
        <f t="shared" si="3"/>
        <v>2038</v>
      </c>
      <c r="CJ63" s="8">
        <f t="shared" si="4"/>
        <v>178.5</v>
      </c>
      <c r="CK63" s="6" t="str">
        <f t="shared" si="5"/>
        <v/>
      </c>
      <c r="CL63" s="26"/>
      <c r="CM63" s="8" t="str">
        <f t="shared" si="6"/>
        <v/>
      </c>
      <c r="CN63" s="38">
        <f t="shared" si="7"/>
        <v>1039122.0449999988</v>
      </c>
      <c r="CO63" s="8" t="str">
        <f t="shared" si="8"/>
        <v/>
      </c>
      <c r="CP63" s="8">
        <f t="shared" si="12"/>
        <v>117</v>
      </c>
      <c r="CQ63" s="8">
        <f t="shared" si="9"/>
        <v>1187.1461003590889</v>
      </c>
      <c r="CR63" s="8">
        <f t="shared" si="10"/>
        <v>2035</v>
      </c>
    </row>
    <row r="64" spans="1:96" s="8" customFormat="1">
      <c r="A64" s="8">
        <v>19876</v>
      </c>
      <c r="B64" s="8" t="s">
        <v>176</v>
      </c>
      <c r="C64" s="8">
        <v>7839</v>
      </c>
      <c r="D64" s="8" t="s">
        <v>191</v>
      </c>
      <c r="E64" s="8" t="s">
        <v>178</v>
      </c>
      <c r="F64" s="8" t="s">
        <v>192</v>
      </c>
      <c r="G64" s="8">
        <v>4</v>
      </c>
      <c r="H64" s="8" t="s">
        <v>87</v>
      </c>
      <c r="I64" s="8" t="s">
        <v>88</v>
      </c>
      <c r="K64" s="8" t="s">
        <v>89</v>
      </c>
      <c r="L64" s="8" t="s">
        <v>90</v>
      </c>
      <c r="M64" s="8" t="s">
        <v>90</v>
      </c>
      <c r="P64" s="8">
        <v>178.5</v>
      </c>
      <c r="Q64" s="8">
        <v>0.85</v>
      </c>
      <c r="R64" s="8">
        <v>160</v>
      </c>
      <c r="S64" s="8">
        <v>183</v>
      </c>
      <c r="T64" s="8">
        <v>90</v>
      </c>
      <c r="U64" s="8" t="s">
        <v>91</v>
      </c>
      <c r="V64" s="8" t="s">
        <v>92</v>
      </c>
      <c r="W64" s="8" t="s">
        <v>92</v>
      </c>
      <c r="X64" s="8" t="s">
        <v>93</v>
      </c>
      <c r="Y64" s="8" t="s">
        <v>90</v>
      </c>
      <c r="Z64" s="8">
        <v>6</v>
      </c>
      <c r="AA64" s="8">
        <v>2008</v>
      </c>
      <c r="AB64" s="8" t="s">
        <v>92</v>
      </c>
      <c r="AC64" s="8" t="s">
        <v>92</v>
      </c>
      <c r="AD64" s="8" t="s">
        <v>91</v>
      </c>
      <c r="AE64" s="8" t="s">
        <v>94</v>
      </c>
      <c r="AF64" s="8">
        <v>1</v>
      </c>
      <c r="AG64" s="8" t="s">
        <v>90</v>
      </c>
      <c r="AH64" s="8" t="s">
        <v>95</v>
      </c>
      <c r="AI64" s="8" t="s">
        <v>96</v>
      </c>
      <c r="AT64" s="8" t="s">
        <v>92</v>
      </c>
      <c r="AU64" s="8" t="s">
        <v>97</v>
      </c>
      <c r="BC64" s="8" t="s">
        <v>92</v>
      </c>
      <c r="BD64" s="8" t="s">
        <v>92</v>
      </c>
      <c r="BE64" s="8" t="s">
        <v>92</v>
      </c>
      <c r="BG64" s="8" t="s">
        <v>92</v>
      </c>
      <c r="BH64" s="8" t="s">
        <v>92</v>
      </c>
      <c r="BI64" s="8" t="s">
        <v>92</v>
      </c>
      <c r="BJ64" s="8" t="s">
        <v>92</v>
      </c>
      <c r="BM64" s="8" t="s">
        <v>92</v>
      </c>
      <c r="BN64" s="8" t="s">
        <v>92</v>
      </c>
      <c r="BO64" s="8" t="s">
        <v>92</v>
      </c>
      <c r="BQ64" s="8" t="s">
        <v>92</v>
      </c>
      <c r="BR64" s="8" t="s">
        <v>92</v>
      </c>
      <c r="BS64" s="8" t="s">
        <v>98</v>
      </c>
      <c r="BT64" s="8" t="s">
        <v>91</v>
      </c>
      <c r="BU64" s="8" t="s">
        <v>98</v>
      </c>
      <c r="BV64" s="8">
        <v>7839</v>
      </c>
      <c r="BW64" s="8">
        <v>8881385</v>
      </c>
      <c r="BX64" s="9">
        <v>178.5</v>
      </c>
      <c r="BY64" s="13">
        <v>875311.00399999996</v>
      </c>
      <c r="BZ64" s="8">
        <v>10146.547866317</v>
      </c>
      <c r="CA64" s="8">
        <v>38.839027776299901</v>
      </c>
      <c r="CD64" s="8">
        <v>2047</v>
      </c>
      <c r="CE64" s="8">
        <v>4</v>
      </c>
      <c r="CF64" s="17" t="str">
        <f t="shared" si="11"/>
        <v/>
      </c>
      <c r="CG64" s="17"/>
      <c r="CH64" s="18" t="str">
        <f t="shared" si="2"/>
        <v/>
      </c>
      <c r="CI64" s="8">
        <f t="shared" si="3"/>
        <v>2038</v>
      </c>
      <c r="CJ64" s="8">
        <f t="shared" si="4"/>
        <v>178.5</v>
      </c>
      <c r="CK64" s="6" t="str">
        <f t="shared" si="5"/>
        <v/>
      </c>
      <c r="CL64" s="26"/>
      <c r="CM64" s="8" t="str">
        <f t="shared" si="6"/>
        <v/>
      </c>
      <c r="CN64" s="38">
        <f t="shared" si="7"/>
        <v>1039122.0449999988</v>
      </c>
      <c r="CO64" s="8" t="str">
        <f t="shared" si="8"/>
        <v/>
      </c>
      <c r="CP64" s="8">
        <f t="shared" si="12"/>
        <v>117</v>
      </c>
      <c r="CQ64" s="8">
        <f t="shared" si="9"/>
        <v>1187.1461003590889</v>
      </c>
      <c r="CR64" s="8">
        <f t="shared" si="10"/>
        <v>2035</v>
      </c>
    </row>
    <row r="65" spans="1:96" s="8" customFormat="1">
      <c r="A65" s="8">
        <v>19876</v>
      </c>
      <c r="B65" s="8" t="s">
        <v>176</v>
      </c>
      <c r="C65" s="8">
        <v>7839</v>
      </c>
      <c r="D65" s="8" t="s">
        <v>191</v>
      </c>
      <c r="E65" s="8" t="s">
        <v>178</v>
      </c>
      <c r="F65" s="8" t="s">
        <v>192</v>
      </c>
      <c r="G65" s="8">
        <v>5</v>
      </c>
      <c r="H65" s="8" t="s">
        <v>87</v>
      </c>
      <c r="I65" s="8" t="s">
        <v>88</v>
      </c>
      <c r="K65" s="8" t="s">
        <v>89</v>
      </c>
      <c r="L65" s="8" t="s">
        <v>90</v>
      </c>
      <c r="M65" s="8" t="s">
        <v>90</v>
      </c>
      <c r="P65" s="8">
        <v>178.5</v>
      </c>
      <c r="Q65" s="8">
        <v>0.85</v>
      </c>
      <c r="R65" s="8">
        <v>160</v>
      </c>
      <c r="S65" s="8">
        <v>183</v>
      </c>
      <c r="T65" s="8">
        <v>90</v>
      </c>
      <c r="U65" s="8" t="s">
        <v>91</v>
      </c>
      <c r="V65" s="8" t="s">
        <v>92</v>
      </c>
      <c r="W65" s="8" t="s">
        <v>92</v>
      </c>
      <c r="X65" s="8" t="s">
        <v>93</v>
      </c>
      <c r="Y65" s="8" t="s">
        <v>90</v>
      </c>
      <c r="Z65" s="8">
        <v>4</v>
      </c>
      <c r="AA65" s="8">
        <v>2009</v>
      </c>
      <c r="AB65" s="8" t="s">
        <v>92</v>
      </c>
      <c r="AC65" s="8" t="s">
        <v>92</v>
      </c>
      <c r="AD65" s="8" t="s">
        <v>91</v>
      </c>
      <c r="AE65" s="8" t="s">
        <v>94</v>
      </c>
      <c r="AF65" s="8">
        <v>1</v>
      </c>
      <c r="AG65" s="8" t="s">
        <v>90</v>
      </c>
      <c r="AH65" s="8" t="s">
        <v>95</v>
      </c>
      <c r="AI65" s="8" t="s">
        <v>96</v>
      </c>
      <c r="AR65" s="8" t="s">
        <v>91</v>
      </c>
      <c r="AT65" s="8" t="s">
        <v>92</v>
      </c>
      <c r="AU65" s="8" t="s">
        <v>97</v>
      </c>
      <c r="BC65" s="8" t="s">
        <v>92</v>
      </c>
      <c r="BD65" s="8" t="s">
        <v>92</v>
      </c>
      <c r="BE65" s="8" t="s">
        <v>92</v>
      </c>
      <c r="BG65" s="8" t="s">
        <v>92</v>
      </c>
      <c r="BH65" s="8" t="s">
        <v>92</v>
      </c>
      <c r="BI65" s="8" t="s">
        <v>92</v>
      </c>
      <c r="BJ65" s="8" t="s">
        <v>92</v>
      </c>
      <c r="BM65" s="8" t="s">
        <v>92</v>
      </c>
      <c r="BN65" s="8" t="s">
        <v>92</v>
      </c>
      <c r="BO65" s="8" t="s">
        <v>92</v>
      </c>
      <c r="BQ65" s="8" t="s">
        <v>92</v>
      </c>
      <c r="BR65" s="8" t="s">
        <v>92</v>
      </c>
      <c r="BS65" s="8" t="s">
        <v>98</v>
      </c>
      <c r="BT65" s="8" t="s">
        <v>91</v>
      </c>
      <c r="BU65" s="8" t="s">
        <v>98</v>
      </c>
      <c r="BV65" s="8">
        <v>7839</v>
      </c>
      <c r="BW65" s="8">
        <v>8881385</v>
      </c>
      <c r="BX65" s="9">
        <v>178.5</v>
      </c>
      <c r="BY65" s="13">
        <v>875311.00399999996</v>
      </c>
      <c r="BZ65" s="8">
        <v>10146.547866317</v>
      </c>
      <c r="CA65" s="8">
        <v>38.839027776299901</v>
      </c>
      <c r="CD65" s="8">
        <v>2048</v>
      </c>
      <c r="CE65" s="8">
        <v>2</v>
      </c>
      <c r="CF65" s="17" t="str">
        <f t="shared" si="11"/>
        <v/>
      </c>
      <c r="CG65" s="17"/>
      <c r="CH65" s="18" t="str">
        <f t="shared" si="2"/>
        <v/>
      </c>
      <c r="CI65" s="8">
        <f t="shared" si="3"/>
        <v>2039</v>
      </c>
      <c r="CJ65" s="8">
        <f t="shared" si="4"/>
        <v>178.5</v>
      </c>
      <c r="CK65" s="6" t="str">
        <f t="shared" si="5"/>
        <v/>
      </c>
      <c r="CL65" s="26"/>
      <c r="CM65" s="8" t="str">
        <f t="shared" si="6"/>
        <v/>
      </c>
      <c r="CN65" s="38">
        <f t="shared" si="7"/>
        <v>1039122.0449999988</v>
      </c>
      <c r="CO65" s="8" t="str">
        <f t="shared" si="8"/>
        <v/>
      </c>
      <c r="CP65" s="8">
        <f t="shared" si="12"/>
        <v>117</v>
      </c>
      <c r="CQ65" s="8">
        <f t="shared" si="9"/>
        <v>1187.1461003590889</v>
      </c>
      <c r="CR65" s="8">
        <f t="shared" si="10"/>
        <v>2035</v>
      </c>
    </row>
    <row r="66" spans="1:96" s="8" customFormat="1">
      <c r="A66" s="8">
        <v>5084</v>
      </c>
      <c r="B66" s="8" t="s">
        <v>193</v>
      </c>
      <c r="C66" s="8">
        <v>7962</v>
      </c>
      <c r="D66" s="8" t="s">
        <v>194</v>
      </c>
      <c r="E66" s="8" t="s">
        <v>109</v>
      </c>
      <c r="F66" s="8" t="s">
        <v>195</v>
      </c>
      <c r="G66" s="8">
        <v>1</v>
      </c>
      <c r="H66" s="8" t="s">
        <v>87</v>
      </c>
      <c r="I66" s="8" t="s">
        <v>88</v>
      </c>
      <c r="K66" s="8" t="s">
        <v>89</v>
      </c>
      <c r="L66" s="8" t="s">
        <v>90</v>
      </c>
      <c r="M66" s="8" t="s">
        <v>90</v>
      </c>
      <c r="N66" s="8" t="s">
        <v>196</v>
      </c>
      <c r="P66" s="8">
        <v>45</v>
      </c>
      <c r="Q66" s="8">
        <v>0.85</v>
      </c>
      <c r="R66" s="8">
        <v>48</v>
      </c>
      <c r="S66" s="8">
        <v>48</v>
      </c>
      <c r="T66" s="8">
        <v>2</v>
      </c>
      <c r="U66" s="8" t="s">
        <v>91</v>
      </c>
      <c r="V66" s="8" t="s">
        <v>92</v>
      </c>
      <c r="W66" s="8" t="s">
        <v>92</v>
      </c>
      <c r="X66" s="8" t="s">
        <v>93</v>
      </c>
      <c r="Y66" s="8" t="s">
        <v>90</v>
      </c>
      <c r="Z66" s="8">
        <v>4</v>
      </c>
      <c r="AA66" s="8">
        <v>2002</v>
      </c>
      <c r="AB66" s="8" t="s">
        <v>92</v>
      </c>
      <c r="AC66" s="8" t="s">
        <v>92</v>
      </c>
      <c r="AD66" s="8" t="s">
        <v>91</v>
      </c>
      <c r="AE66" s="8" t="s">
        <v>94</v>
      </c>
      <c r="AF66" s="8">
        <v>1</v>
      </c>
      <c r="AG66" s="8" t="s">
        <v>90</v>
      </c>
      <c r="AH66" s="8" t="s">
        <v>95</v>
      </c>
      <c r="AI66" s="8" t="s">
        <v>96</v>
      </c>
      <c r="AR66" s="8" t="s">
        <v>91</v>
      </c>
      <c r="AS66" s="8" t="s">
        <v>91</v>
      </c>
      <c r="AT66" s="8" t="s">
        <v>92</v>
      </c>
      <c r="AU66" s="8" t="s">
        <v>97</v>
      </c>
      <c r="BC66" s="8" t="s">
        <v>92</v>
      </c>
      <c r="BD66" s="8" t="s">
        <v>92</v>
      </c>
      <c r="BE66" s="8" t="s">
        <v>92</v>
      </c>
      <c r="BG66" s="8" t="s">
        <v>92</v>
      </c>
      <c r="BH66" s="8" t="s">
        <v>92</v>
      </c>
      <c r="BI66" s="8" t="s">
        <v>92</v>
      </c>
      <c r="BJ66" s="8" t="s">
        <v>92</v>
      </c>
      <c r="BM66" s="8" t="s">
        <v>92</v>
      </c>
      <c r="BN66" s="8" t="s">
        <v>92</v>
      </c>
      <c r="BO66" s="8" t="s">
        <v>92</v>
      </c>
      <c r="BQ66" s="8" t="s">
        <v>92</v>
      </c>
      <c r="BR66" s="8" t="s">
        <v>92</v>
      </c>
      <c r="BS66" s="8" t="s">
        <v>98</v>
      </c>
      <c r="BT66" s="8" t="s">
        <v>91</v>
      </c>
      <c r="BU66" s="8" t="s">
        <v>98</v>
      </c>
      <c r="BV66" s="8">
        <v>7962</v>
      </c>
      <c r="BW66" s="8">
        <v>690746</v>
      </c>
      <c r="BX66" s="9">
        <v>45</v>
      </c>
      <c r="BY66" s="13">
        <v>62068</v>
      </c>
      <c r="BZ66" s="8">
        <v>11128.8586711348</v>
      </c>
      <c r="CA66" s="8">
        <v>28.7383333304</v>
      </c>
      <c r="CD66" s="8">
        <v>2031</v>
      </c>
      <c r="CE66" s="8">
        <v>1</v>
      </c>
      <c r="CF66" s="17">
        <f t="shared" ref="CF66:CF97" si="17">IF(CD66&lt;2040,P66,"")</f>
        <v>45</v>
      </c>
      <c r="CG66" s="18">
        <f>BY66*CF66/SUM(BX66:BX67)</f>
        <v>29094.375</v>
      </c>
      <c r="CH66" s="18">
        <f t="shared" si="2"/>
        <v>37883.100937499716</v>
      </c>
      <c r="CI66" s="8">
        <f t="shared" si="3"/>
        <v>2032</v>
      </c>
      <c r="CJ66" s="8">
        <f t="shared" si="4"/>
        <v>45</v>
      </c>
      <c r="CK66" s="6" t="str">
        <f t="shared" si="5"/>
        <v/>
      </c>
      <c r="CL66" s="26" t="str">
        <f>IF(CK66&lt;&gt;"",BY66,"")</f>
        <v/>
      </c>
      <c r="CM66" s="8" t="str">
        <f t="shared" si="6"/>
        <v/>
      </c>
      <c r="CN66" s="38">
        <f t="shared" si="7"/>
        <v>80817.281999999395</v>
      </c>
      <c r="CO66" s="8" t="str">
        <f t="shared" si="8"/>
        <v>Y</v>
      </c>
      <c r="CP66" s="8">
        <f t="shared" ref="CP66:CP97" si="18">VLOOKUP(AH66,Fuel_CO2,2,FALSE)</f>
        <v>117</v>
      </c>
      <c r="CQ66" s="8">
        <f t="shared" si="9"/>
        <v>1302.0764645227716</v>
      </c>
      <c r="CR66" s="8">
        <f t="shared" si="10"/>
        <v>2027</v>
      </c>
    </row>
    <row r="67" spans="1:96" s="8" customFormat="1">
      <c r="A67" s="8">
        <v>5084</v>
      </c>
      <c r="B67" s="8" t="s">
        <v>193</v>
      </c>
      <c r="C67" s="8">
        <v>7962</v>
      </c>
      <c r="D67" s="8" t="s">
        <v>194</v>
      </c>
      <c r="E67" s="8" t="s">
        <v>109</v>
      </c>
      <c r="F67" s="8" t="s">
        <v>195</v>
      </c>
      <c r="G67" s="8">
        <v>2</v>
      </c>
      <c r="H67" s="8" t="s">
        <v>87</v>
      </c>
      <c r="I67" s="8" t="s">
        <v>88</v>
      </c>
      <c r="K67" s="8" t="s">
        <v>89</v>
      </c>
      <c r="L67" s="8" t="s">
        <v>90</v>
      </c>
      <c r="M67" s="8" t="s">
        <v>90</v>
      </c>
      <c r="N67" s="8" t="s">
        <v>197</v>
      </c>
      <c r="P67" s="8">
        <v>51</v>
      </c>
      <c r="Q67" s="8">
        <v>0.85</v>
      </c>
      <c r="R67" s="8">
        <v>50</v>
      </c>
      <c r="S67" s="8">
        <v>50</v>
      </c>
      <c r="T67" s="8">
        <v>2</v>
      </c>
      <c r="U67" s="8" t="s">
        <v>91</v>
      </c>
      <c r="V67" s="8" t="s">
        <v>92</v>
      </c>
      <c r="W67" s="8" t="s">
        <v>92</v>
      </c>
      <c r="X67" s="8" t="s">
        <v>93</v>
      </c>
      <c r="Y67" s="8" t="s">
        <v>90</v>
      </c>
      <c r="Z67" s="8">
        <v>11</v>
      </c>
      <c r="AA67" s="8">
        <v>2012</v>
      </c>
      <c r="AB67" s="8" t="s">
        <v>92</v>
      </c>
      <c r="AC67" s="8" t="s">
        <v>92</v>
      </c>
      <c r="AD67" s="8" t="s">
        <v>91</v>
      </c>
      <c r="AE67" s="8" t="s">
        <v>94</v>
      </c>
      <c r="AF67" s="8">
        <v>1</v>
      </c>
      <c r="AG67" s="8" t="s">
        <v>90</v>
      </c>
      <c r="AH67" s="8" t="s">
        <v>95</v>
      </c>
      <c r="AI67" s="8" t="s">
        <v>96</v>
      </c>
      <c r="AR67" s="8" t="s">
        <v>91</v>
      </c>
      <c r="AS67" s="8" t="s">
        <v>91</v>
      </c>
      <c r="AT67" s="8" t="s">
        <v>92</v>
      </c>
      <c r="AU67" s="8" t="s">
        <v>97</v>
      </c>
      <c r="BC67" s="8" t="s">
        <v>92</v>
      </c>
      <c r="BD67" s="8" t="s">
        <v>92</v>
      </c>
      <c r="BE67" s="8" t="s">
        <v>92</v>
      </c>
      <c r="BG67" s="8" t="s">
        <v>92</v>
      </c>
      <c r="BH67" s="8" t="s">
        <v>92</v>
      </c>
      <c r="BI67" s="8" t="s">
        <v>92</v>
      </c>
      <c r="BJ67" s="8" t="s">
        <v>92</v>
      </c>
      <c r="BM67" s="8" t="s">
        <v>92</v>
      </c>
      <c r="BN67" s="8" t="s">
        <v>92</v>
      </c>
      <c r="BO67" s="8" t="s">
        <v>92</v>
      </c>
      <c r="BQ67" s="8" t="s">
        <v>92</v>
      </c>
      <c r="BR67" s="8" t="s">
        <v>92</v>
      </c>
      <c r="BS67" s="8" t="s">
        <v>98</v>
      </c>
      <c r="BT67" s="8" t="s">
        <v>91</v>
      </c>
      <c r="BU67" s="8" t="s">
        <v>98</v>
      </c>
      <c r="BV67" s="8">
        <v>7962</v>
      </c>
      <c r="BW67" s="8">
        <v>690746</v>
      </c>
      <c r="BX67" s="9">
        <v>51</v>
      </c>
      <c r="BY67" s="13">
        <v>62068</v>
      </c>
      <c r="BZ67" s="8">
        <v>11128.8586711348</v>
      </c>
      <c r="CA67" s="8">
        <v>28.188333329999999</v>
      </c>
      <c r="CD67" s="8">
        <v>2041</v>
      </c>
      <c r="CE67" s="8">
        <v>1</v>
      </c>
      <c r="CF67" s="17" t="str">
        <f t="shared" si="17"/>
        <v/>
      </c>
      <c r="CG67" s="18"/>
      <c r="CH67" s="18" t="str">
        <f t="shared" ref="CH67:CH130" si="19">IF(CG67&lt;&gt;"",CG67*CQ67/1000,"")</f>
        <v/>
      </c>
      <c r="CI67" s="8">
        <f t="shared" ref="CI67:CI130" si="20">AA67+30</f>
        <v>2042</v>
      </c>
      <c r="CJ67" s="8" t="str">
        <f t="shared" ref="CJ67:CJ130" si="21">IF(CI67&lt;2040,BX67,"")</f>
        <v/>
      </c>
      <c r="CK67" s="6" t="str">
        <f t="shared" ref="CK67:CK130" si="22">IF(CD67&lt;2030,BX67,"")</f>
        <v/>
      </c>
      <c r="CL67" s="26"/>
      <c r="CM67" s="8" t="str">
        <f t="shared" ref="CM67:CM130" si="23">IF(CL67&lt;&gt;"",CL67*CQ67/1000,"")</f>
        <v/>
      </c>
      <c r="CN67" s="38">
        <f t="shared" ref="CN67:CN130" si="24">BY67*CQ67/1000</f>
        <v>80817.281999999395</v>
      </c>
      <c r="CO67" s="8" t="str">
        <f t="shared" ref="CO67:CO130" si="25">IF(C67&lt;&gt;C66,"Y","")</f>
        <v/>
      </c>
      <c r="CP67" s="8">
        <f t="shared" si="18"/>
        <v>117</v>
      </c>
      <c r="CQ67" s="8">
        <f t="shared" ref="CQ67:CQ130" si="26">CP67*BZ67/1000</f>
        <v>1302.0764645227716</v>
      </c>
      <c r="CR67" s="8">
        <f t="shared" ref="CR67:CR130" si="27">IF(CQ67&gt; 1700,2024, IF(CQ67&gt;1300,2027, IF(CQ67&gt;1000,2035,"")))</f>
        <v>2027</v>
      </c>
    </row>
    <row r="68" spans="1:96" s="8" customFormat="1">
      <c r="A68" s="8">
        <v>65384</v>
      </c>
      <c r="B68" s="8" t="s">
        <v>198</v>
      </c>
      <c r="C68" s="8">
        <v>10030</v>
      </c>
      <c r="D68" s="8" t="s">
        <v>199</v>
      </c>
      <c r="E68" s="8" t="s">
        <v>109</v>
      </c>
      <c r="F68" s="8" t="s">
        <v>195</v>
      </c>
      <c r="G68" s="8" t="s">
        <v>200</v>
      </c>
      <c r="H68" s="8" t="s">
        <v>87</v>
      </c>
      <c r="I68" s="8" t="s">
        <v>88</v>
      </c>
      <c r="K68" s="8" t="s">
        <v>89</v>
      </c>
      <c r="L68" s="8" t="s">
        <v>90</v>
      </c>
      <c r="M68" s="8" t="s">
        <v>90</v>
      </c>
      <c r="N68" s="8" t="s">
        <v>201</v>
      </c>
      <c r="O68" s="8" t="s">
        <v>202</v>
      </c>
      <c r="P68" s="8">
        <v>50</v>
      </c>
      <c r="Q68" s="8">
        <v>0.85</v>
      </c>
      <c r="R68" s="8">
        <v>44</v>
      </c>
      <c r="S68" s="8">
        <v>50</v>
      </c>
      <c r="T68" s="8">
        <v>30</v>
      </c>
      <c r="U68" s="8" t="s">
        <v>91</v>
      </c>
      <c r="V68" s="8" t="s">
        <v>92</v>
      </c>
      <c r="W68" s="8" t="s">
        <v>92</v>
      </c>
      <c r="X68" s="8" t="s">
        <v>93</v>
      </c>
      <c r="Y68" s="8" t="s">
        <v>90</v>
      </c>
      <c r="Z68" s="8">
        <v>6</v>
      </c>
      <c r="AA68" s="8">
        <v>2001</v>
      </c>
      <c r="AB68" s="8" t="s">
        <v>92</v>
      </c>
      <c r="AC68" s="8" t="s">
        <v>92</v>
      </c>
      <c r="AD68" s="8" t="s">
        <v>91</v>
      </c>
      <c r="AE68" s="8" t="s">
        <v>203</v>
      </c>
      <c r="AF68" s="8">
        <v>3</v>
      </c>
      <c r="AG68" s="8" t="s">
        <v>90</v>
      </c>
      <c r="AH68" s="8" t="s">
        <v>95</v>
      </c>
      <c r="AI68" s="8" t="s">
        <v>96</v>
      </c>
      <c r="AR68" s="8" t="s">
        <v>91</v>
      </c>
      <c r="AS68" s="8" t="s">
        <v>91</v>
      </c>
      <c r="AT68" s="8" t="s">
        <v>92</v>
      </c>
      <c r="AU68" s="8" t="s">
        <v>97</v>
      </c>
      <c r="BC68" s="8" t="s">
        <v>92</v>
      </c>
      <c r="BD68" s="8" t="s">
        <v>92</v>
      </c>
      <c r="BE68" s="8" t="s">
        <v>92</v>
      </c>
      <c r="BG68" s="8" t="s">
        <v>92</v>
      </c>
      <c r="BH68" s="8" t="s">
        <v>92</v>
      </c>
      <c r="BI68" s="8" t="s">
        <v>92</v>
      </c>
      <c r="BJ68" s="8" t="s">
        <v>92</v>
      </c>
      <c r="BM68" s="8" t="s">
        <v>92</v>
      </c>
      <c r="BN68" s="8" t="s">
        <v>92</v>
      </c>
      <c r="BO68" s="8" t="s">
        <v>92</v>
      </c>
      <c r="BQ68" s="8" t="s">
        <v>92</v>
      </c>
      <c r="BR68" s="8" t="s">
        <v>92</v>
      </c>
      <c r="BS68" s="8" t="s">
        <v>98</v>
      </c>
      <c r="BT68" s="8" t="s">
        <v>91</v>
      </c>
      <c r="BU68" s="8" t="s">
        <v>98</v>
      </c>
      <c r="BV68" s="8">
        <v>10030</v>
      </c>
      <c r="BW68" s="8">
        <v>257476</v>
      </c>
      <c r="BX68" s="9">
        <v>50</v>
      </c>
      <c r="BY68" s="13">
        <v>35467</v>
      </c>
      <c r="BZ68" s="8">
        <v>7259.5934248738204</v>
      </c>
      <c r="CA68" s="8">
        <v>29.383402777497199</v>
      </c>
      <c r="CD68" s="8">
        <v>2030</v>
      </c>
      <c r="CE68" s="8">
        <v>11</v>
      </c>
      <c r="CF68" s="17">
        <f t="shared" si="17"/>
        <v>50</v>
      </c>
      <c r="CG68" s="19">
        <f t="shared" ref="CG68:CG70" si="28">BY68</f>
        <v>35467</v>
      </c>
      <c r="CH68" s="18">
        <f t="shared" si="19"/>
        <v>30124.691999999977</v>
      </c>
      <c r="CI68" s="8">
        <f t="shared" si="20"/>
        <v>2031</v>
      </c>
      <c r="CJ68" s="8">
        <f t="shared" si="21"/>
        <v>50</v>
      </c>
      <c r="CK68" s="6" t="str">
        <f t="shared" si="22"/>
        <v/>
      </c>
      <c r="CL68" s="26" t="str">
        <f t="shared" ref="CL68" si="29">IF(CK68&lt;&gt;"",BY68,"")</f>
        <v/>
      </c>
      <c r="CM68" s="8" t="str">
        <f t="shared" si="23"/>
        <v/>
      </c>
      <c r="CN68" s="38">
        <f t="shared" si="24"/>
        <v>30124.691999999977</v>
      </c>
      <c r="CO68" s="8" t="str">
        <f t="shared" si="25"/>
        <v>Y</v>
      </c>
      <c r="CP68" s="8">
        <f t="shared" si="18"/>
        <v>117</v>
      </c>
      <c r="CQ68" s="8">
        <f t="shared" si="26"/>
        <v>849.37243071023704</v>
      </c>
      <c r="CR68" s="8" t="str">
        <f t="shared" si="27"/>
        <v/>
      </c>
    </row>
    <row r="69" spans="1:96" s="8" customFormat="1">
      <c r="A69" s="8">
        <v>62860</v>
      </c>
      <c r="B69" s="8" t="s">
        <v>204</v>
      </c>
      <c r="C69" s="8">
        <v>10122</v>
      </c>
      <c r="D69" s="8" t="s">
        <v>205</v>
      </c>
      <c r="E69" s="8" t="s">
        <v>152</v>
      </c>
      <c r="F69" s="8" t="s">
        <v>206</v>
      </c>
      <c r="G69" s="8">
        <v>2</v>
      </c>
      <c r="H69" s="8" t="s">
        <v>87</v>
      </c>
      <c r="I69" s="8" t="s">
        <v>88</v>
      </c>
      <c r="K69" s="8" t="s">
        <v>89</v>
      </c>
      <c r="L69" s="8" t="s">
        <v>90</v>
      </c>
      <c r="M69" s="8" t="s">
        <v>90</v>
      </c>
      <c r="P69" s="8">
        <v>5</v>
      </c>
      <c r="Q69" s="8">
        <v>0.9</v>
      </c>
      <c r="R69" s="8">
        <v>4.0999999999999996</v>
      </c>
      <c r="S69" s="8">
        <v>4.2</v>
      </c>
      <c r="T69" s="8">
        <v>2</v>
      </c>
      <c r="U69" s="8" t="s">
        <v>91</v>
      </c>
      <c r="V69" s="8" t="s">
        <v>92</v>
      </c>
      <c r="W69" s="8" t="s">
        <v>92</v>
      </c>
      <c r="X69" s="8" t="s">
        <v>93</v>
      </c>
      <c r="Y69" s="8" t="s">
        <v>90</v>
      </c>
      <c r="Z69" s="8">
        <v>11</v>
      </c>
      <c r="AA69" s="8">
        <v>2002</v>
      </c>
      <c r="AB69" s="8" t="s">
        <v>92</v>
      </c>
      <c r="AC69" s="8" t="s">
        <v>92</v>
      </c>
      <c r="AD69" s="8" t="s">
        <v>98</v>
      </c>
      <c r="AE69" s="8" t="s">
        <v>207</v>
      </c>
      <c r="AF69" s="8">
        <v>5</v>
      </c>
      <c r="AG69" s="8" t="s">
        <v>208</v>
      </c>
      <c r="AH69" s="8" t="s">
        <v>95</v>
      </c>
      <c r="AI69" s="8" t="s">
        <v>96</v>
      </c>
      <c r="AR69" s="8" t="s">
        <v>91</v>
      </c>
      <c r="AS69" s="8" t="s">
        <v>91</v>
      </c>
      <c r="AT69" s="8" t="s">
        <v>92</v>
      </c>
      <c r="AU69" s="8" t="s">
        <v>97</v>
      </c>
      <c r="AZ69" s="8" t="s">
        <v>91</v>
      </c>
      <c r="BC69" s="8" t="s">
        <v>92</v>
      </c>
      <c r="BD69" s="8" t="s">
        <v>92</v>
      </c>
      <c r="BE69" s="8" t="s">
        <v>92</v>
      </c>
      <c r="BG69" s="8" t="s">
        <v>92</v>
      </c>
      <c r="BH69" s="8" t="s">
        <v>92</v>
      </c>
      <c r="BI69" s="8" t="s">
        <v>92</v>
      </c>
      <c r="BJ69" s="8" t="s">
        <v>92</v>
      </c>
      <c r="BM69" s="8" t="s">
        <v>92</v>
      </c>
      <c r="BN69" s="8" t="s">
        <v>92</v>
      </c>
      <c r="BO69" s="8" t="s">
        <v>92</v>
      </c>
      <c r="BP69" s="8" t="s">
        <v>91</v>
      </c>
      <c r="BQ69" s="8" t="s">
        <v>92</v>
      </c>
      <c r="BR69" s="8" t="s">
        <v>92</v>
      </c>
      <c r="BS69" s="8" t="s">
        <v>98</v>
      </c>
      <c r="BT69" s="8" t="s">
        <v>91</v>
      </c>
      <c r="BU69" s="8" t="s">
        <v>98</v>
      </c>
      <c r="BV69" s="8">
        <v>10122</v>
      </c>
      <c r="BW69" s="8">
        <v>118592</v>
      </c>
      <c r="BX69" s="9">
        <v>5</v>
      </c>
      <c r="BY69" s="13">
        <v>26568.78</v>
      </c>
      <c r="BZ69" s="8">
        <v>4463.5847035505503</v>
      </c>
      <c r="CA69" s="8">
        <v>21.1928472208883</v>
      </c>
      <c r="CD69" s="8">
        <v>2024</v>
      </c>
      <c r="CE69" s="8">
        <v>1</v>
      </c>
      <c r="CF69" s="17">
        <f t="shared" si="17"/>
        <v>5</v>
      </c>
      <c r="CG69" s="19">
        <f t="shared" si="28"/>
        <v>26568.78</v>
      </c>
      <c r="CH69" s="18">
        <f t="shared" si="19"/>
        <v>13875.263999999974</v>
      </c>
      <c r="CI69" s="8">
        <f t="shared" si="20"/>
        <v>2032</v>
      </c>
      <c r="CJ69" s="8">
        <f t="shared" si="21"/>
        <v>5</v>
      </c>
      <c r="CK69" s="6">
        <f t="shared" si="22"/>
        <v>5</v>
      </c>
      <c r="CL69" s="26">
        <f t="shared" ref="CL69:CL70" si="30">IF(AND(CK69&lt;&gt;"", CO69 ="Y"),BY69,"")</f>
        <v>26568.78</v>
      </c>
      <c r="CM69" s="8">
        <f t="shared" si="23"/>
        <v>13875.263999999974</v>
      </c>
      <c r="CN69" s="38">
        <f t="shared" si="24"/>
        <v>13875.263999999974</v>
      </c>
      <c r="CO69" s="8" t="str">
        <f t="shared" si="25"/>
        <v>Y</v>
      </c>
      <c r="CP69" s="8">
        <f t="shared" si="18"/>
        <v>117</v>
      </c>
      <c r="CQ69" s="8">
        <f t="shared" si="26"/>
        <v>522.23941031541437</v>
      </c>
      <c r="CR69" s="8" t="str">
        <f t="shared" si="27"/>
        <v/>
      </c>
    </row>
    <row r="70" spans="1:96" s="8" customFormat="1">
      <c r="A70" s="8">
        <v>60557</v>
      </c>
      <c r="B70" s="8" t="s">
        <v>209</v>
      </c>
      <c r="C70" s="8">
        <v>10123</v>
      </c>
      <c r="D70" s="8" t="s">
        <v>210</v>
      </c>
      <c r="E70" s="8" t="s">
        <v>152</v>
      </c>
      <c r="F70" s="8" t="s">
        <v>211</v>
      </c>
      <c r="G70" s="8" t="s">
        <v>212</v>
      </c>
      <c r="H70" s="8" t="s">
        <v>87</v>
      </c>
      <c r="I70" s="8" t="s">
        <v>88</v>
      </c>
      <c r="K70" s="8" t="s">
        <v>89</v>
      </c>
      <c r="L70" s="8" t="s">
        <v>90</v>
      </c>
      <c r="M70" s="8" t="s">
        <v>90</v>
      </c>
      <c r="P70" s="8">
        <v>5.3</v>
      </c>
      <c r="Q70" s="8">
        <v>0.9</v>
      </c>
      <c r="R70" s="8">
        <v>4.0999999999999996</v>
      </c>
      <c r="S70" s="8">
        <v>5.3</v>
      </c>
      <c r="T70" s="8">
        <v>2.8</v>
      </c>
      <c r="U70" s="8" t="s">
        <v>91</v>
      </c>
      <c r="V70" s="8" t="s">
        <v>92</v>
      </c>
      <c r="W70" s="8" t="s">
        <v>92</v>
      </c>
      <c r="X70" s="8" t="s">
        <v>93</v>
      </c>
      <c r="Y70" s="8" t="s">
        <v>90</v>
      </c>
      <c r="Z70" s="8">
        <v>5</v>
      </c>
      <c r="AA70" s="8">
        <v>2004</v>
      </c>
      <c r="AB70" s="8" t="s">
        <v>92</v>
      </c>
      <c r="AC70" s="8" t="s">
        <v>92</v>
      </c>
      <c r="AD70" s="8" t="s">
        <v>98</v>
      </c>
      <c r="AE70" s="8" t="s">
        <v>213</v>
      </c>
      <c r="AF70" s="8">
        <v>7</v>
      </c>
      <c r="AG70" s="8" t="s">
        <v>208</v>
      </c>
      <c r="AH70" s="8" t="s">
        <v>95</v>
      </c>
      <c r="AI70" s="8" t="s">
        <v>96</v>
      </c>
      <c r="AN70" s="8" t="s">
        <v>95</v>
      </c>
      <c r="AR70" s="8" t="s">
        <v>91</v>
      </c>
      <c r="AS70" s="8" t="s">
        <v>91</v>
      </c>
      <c r="AT70" s="8" t="s">
        <v>92</v>
      </c>
      <c r="AU70" s="8" t="s">
        <v>97</v>
      </c>
      <c r="BC70" s="8" t="s">
        <v>92</v>
      </c>
      <c r="BD70" s="8" t="s">
        <v>92</v>
      </c>
      <c r="BE70" s="8" t="s">
        <v>92</v>
      </c>
      <c r="BG70" s="8" t="s">
        <v>92</v>
      </c>
      <c r="BH70" s="8" t="s">
        <v>92</v>
      </c>
      <c r="BI70" s="8" t="s">
        <v>92</v>
      </c>
      <c r="BJ70" s="8" t="s">
        <v>92</v>
      </c>
      <c r="BM70" s="8" t="s">
        <v>92</v>
      </c>
      <c r="BN70" s="8" t="s">
        <v>92</v>
      </c>
      <c r="BO70" s="8" t="s">
        <v>92</v>
      </c>
      <c r="BP70" s="8" t="s">
        <v>91</v>
      </c>
      <c r="BQ70" s="8" t="s">
        <v>92</v>
      </c>
      <c r="BR70" s="8" t="s">
        <v>92</v>
      </c>
      <c r="BS70" s="8" t="s">
        <v>98</v>
      </c>
      <c r="BT70" s="8" t="s">
        <v>91</v>
      </c>
      <c r="BU70" s="8" t="s">
        <v>98</v>
      </c>
      <c r="BV70" s="8">
        <v>10123</v>
      </c>
      <c r="BW70" s="8">
        <v>208037</v>
      </c>
      <c r="BX70" s="9">
        <v>5.3</v>
      </c>
      <c r="BY70" s="13">
        <v>51217</v>
      </c>
      <c r="BZ70" s="8">
        <v>4061.8739871527</v>
      </c>
      <c r="CA70" s="8">
        <v>21.6495138871683</v>
      </c>
      <c r="CD70" s="8">
        <v>2026</v>
      </c>
      <c r="CE70" s="8">
        <v>1</v>
      </c>
      <c r="CF70" s="17">
        <f t="shared" si="17"/>
        <v>5.3</v>
      </c>
      <c r="CG70" s="19">
        <f t="shared" si="28"/>
        <v>51217</v>
      </c>
      <c r="CH70" s="18">
        <f t="shared" si="19"/>
        <v>24340.32899999998</v>
      </c>
      <c r="CI70" s="8">
        <f t="shared" si="20"/>
        <v>2034</v>
      </c>
      <c r="CJ70" s="8">
        <f t="shared" si="21"/>
        <v>5.3</v>
      </c>
      <c r="CK70" s="6">
        <f t="shared" si="22"/>
        <v>5.3</v>
      </c>
      <c r="CL70" s="26">
        <f t="shared" si="30"/>
        <v>51217</v>
      </c>
      <c r="CM70" s="8">
        <f t="shared" si="23"/>
        <v>24340.32899999998</v>
      </c>
      <c r="CN70" s="38">
        <f t="shared" si="24"/>
        <v>24340.32899999998</v>
      </c>
      <c r="CO70" s="8" t="str">
        <f t="shared" si="25"/>
        <v>Y</v>
      </c>
      <c r="CP70" s="8">
        <f t="shared" si="18"/>
        <v>117</v>
      </c>
      <c r="CQ70" s="8">
        <f t="shared" si="26"/>
        <v>475.23925649686589</v>
      </c>
      <c r="CR70" s="8" t="str">
        <f t="shared" si="27"/>
        <v/>
      </c>
    </row>
    <row r="71" spans="1:96" s="8" customFormat="1">
      <c r="A71" s="8">
        <v>60557</v>
      </c>
      <c r="B71" s="8" t="s">
        <v>209</v>
      </c>
      <c r="C71" s="8">
        <v>10123</v>
      </c>
      <c r="D71" s="8" t="s">
        <v>210</v>
      </c>
      <c r="E71" s="8" t="s">
        <v>152</v>
      </c>
      <c r="F71" s="8" t="s">
        <v>211</v>
      </c>
      <c r="G71" s="8" t="s">
        <v>214</v>
      </c>
      <c r="H71" s="8" t="s">
        <v>87</v>
      </c>
      <c r="I71" s="8" t="s">
        <v>88</v>
      </c>
      <c r="K71" s="8" t="s">
        <v>89</v>
      </c>
      <c r="L71" s="8" t="s">
        <v>90</v>
      </c>
      <c r="M71" s="8" t="s">
        <v>90</v>
      </c>
      <c r="P71" s="8">
        <v>5.3</v>
      </c>
      <c r="Q71" s="8">
        <v>0.9</v>
      </c>
      <c r="R71" s="8">
        <v>4.0999999999999996</v>
      </c>
      <c r="S71" s="8">
        <v>5.3</v>
      </c>
      <c r="T71" s="8">
        <v>2.8</v>
      </c>
      <c r="U71" s="8" t="s">
        <v>91</v>
      </c>
      <c r="V71" s="8" t="s">
        <v>92</v>
      </c>
      <c r="W71" s="8" t="s">
        <v>92</v>
      </c>
      <c r="X71" s="8" t="s">
        <v>93</v>
      </c>
      <c r="Y71" s="8" t="s">
        <v>90</v>
      </c>
      <c r="Z71" s="8">
        <v>5</v>
      </c>
      <c r="AA71" s="8">
        <v>2004</v>
      </c>
      <c r="AB71" s="8" t="s">
        <v>92</v>
      </c>
      <c r="AC71" s="8" t="s">
        <v>92</v>
      </c>
      <c r="AD71" s="8" t="s">
        <v>98</v>
      </c>
      <c r="AE71" s="8" t="s">
        <v>213</v>
      </c>
      <c r="AF71" s="8">
        <v>7</v>
      </c>
      <c r="AG71" s="8" t="s">
        <v>208</v>
      </c>
      <c r="AH71" s="8" t="s">
        <v>95</v>
      </c>
      <c r="AI71" s="8" t="s">
        <v>96</v>
      </c>
      <c r="AN71" s="8" t="s">
        <v>95</v>
      </c>
      <c r="AR71" s="8" t="s">
        <v>91</v>
      </c>
      <c r="AS71" s="8" t="s">
        <v>91</v>
      </c>
      <c r="AT71" s="8" t="s">
        <v>92</v>
      </c>
      <c r="AU71" s="8" t="s">
        <v>97</v>
      </c>
      <c r="BC71" s="8" t="s">
        <v>92</v>
      </c>
      <c r="BD71" s="8" t="s">
        <v>92</v>
      </c>
      <c r="BE71" s="8" t="s">
        <v>92</v>
      </c>
      <c r="BG71" s="8" t="s">
        <v>92</v>
      </c>
      <c r="BH71" s="8" t="s">
        <v>92</v>
      </c>
      <c r="BI71" s="8" t="s">
        <v>92</v>
      </c>
      <c r="BJ71" s="8" t="s">
        <v>92</v>
      </c>
      <c r="BM71" s="8" t="s">
        <v>92</v>
      </c>
      <c r="BN71" s="8" t="s">
        <v>92</v>
      </c>
      <c r="BO71" s="8" t="s">
        <v>92</v>
      </c>
      <c r="BP71" s="8" t="s">
        <v>91</v>
      </c>
      <c r="BQ71" s="8" t="s">
        <v>92</v>
      </c>
      <c r="BR71" s="8" t="s">
        <v>92</v>
      </c>
      <c r="BS71" s="8" t="s">
        <v>98</v>
      </c>
      <c r="BT71" s="8" t="s">
        <v>91</v>
      </c>
      <c r="BU71" s="8" t="s">
        <v>98</v>
      </c>
      <c r="BV71" s="8">
        <v>10123</v>
      </c>
      <c r="BW71" s="8">
        <v>208037</v>
      </c>
      <c r="BX71" s="9">
        <v>5.3</v>
      </c>
      <c r="BY71" s="13">
        <v>51217</v>
      </c>
      <c r="BZ71" s="8">
        <v>4061.8739871527</v>
      </c>
      <c r="CA71" s="8">
        <v>21.6495138871683</v>
      </c>
      <c r="CD71" s="8">
        <v>2026</v>
      </c>
      <c r="CE71" s="8">
        <v>1</v>
      </c>
      <c r="CF71" s="17">
        <f t="shared" si="17"/>
        <v>5.3</v>
      </c>
      <c r="CG71" s="17"/>
      <c r="CH71" s="18" t="str">
        <f t="shared" si="19"/>
        <v/>
      </c>
      <c r="CI71" s="8">
        <f t="shared" si="20"/>
        <v>2034</v>
      </c>
      <c r="CJ71" s="8">
        <f t="shared" si="21"/>
        <v>5.3</v>
      </c>
      <c r="CK71" s="6">
        <f t="shared" si="22"/>
        <v>5.3</v>
      </c>
      <c r="CL71" s="26"/>
      <c r="CM71" s="8" t="str">
        <f t="shared" si="23"/>
        <v/>
      </c>
      <c r="CN71" s="38">
        <f t="shared" si="24"/>
        <v>24340.32899999998</v>
      </c>
      <c r="CO71" s="8" t="str">
        <f t="shared" si="25"/>
        <v/>
      </c>
      <c r="CP71" s="8">
        <f t="shared" si="18"/>
        <v>117</v>
      </c>
      <c r="CQ71" s="8">
        <f t="shared" si="26"/>
        <v>475.23925649686589</v>
      </c>
      <c r="CR71" s="8" t="str">
        <f t="shared" si="27"/>
        <v/>
      </c>
    </row>
    <row r="72" spans="1:96" s="8" customFormat="1">
      <c r="A72" s="8">
        <v>13657</v>
      </c>
      <c r="B72" s="8" t="s">
        <v>215</v>
      </c>
      <c r="C72" s="8">
        <v>10302</v>
      </c>
      <c r="D72" s="8" t="s">
        <v>216</v>
      </c>
      <c r="E72" s="8" t="s">
        <v>171</v>
      </c>
      <c r="F72" s="8" t="s">
        <v>217</v>
      </c>
      <c r="G72" s="8" t="s">
        <v>218</v>
      </c>
      <c r="H72" s="8" t="s">
        <v>87</v>
      </c>
      <c r="I72" s="8" t="s">
        <v>88</v>
      </c>
      <c r="K72" s="8" t="s">
        <v>89</v>
      </c>
      <c r="L72" s="8" t="s">
        <v>90</v>
      </c>
      <c r="M72" s="8" t="s">
        <v>90</v>
      </c>
      <c r="P72" s="8">
        <v>1.5</v>
      </c>
      <c r="Q72" s="8">
        <v>0.8</v>
      </c>
      <c r="R72" s="8">
        <v>1.5</v>
      </c>
      <c r="S72" s="8">
        <v>1.5</v>
      </c>
      <c r="T72" s="8">
        <v>0.7</v>
      </c>
      <c r="U72" s="8" t="s">
        <v>91</v>
      </c>
      <c r="V72" s="8" t="s">
        <v>92</v>
      </c>
      <c r="W72" s="8" t="s">
        <v>92</v>
      </c>
      <c r="X72" s="8" t="s">
        <v>93</v>
      </c>
      <c r="Y72" s="8" t="s">
        <v>90</v>
      </c>
      <c r="Z72" s="8">
        <v>4</v>
      </c>
      <c r="AA72" s="8">
        <v>2015</v>
      </c>
      <c r="AB72" s="8" t="s">
        <v>92</v>
      </c>
      <c r="AC72" s="8" t="s">
        <v>92</v>
      </c>
      <c r="AD72" s="8" t="s">
        <v>91</v>
      </c>
      <c r="AE72" s="8" t="s">
        <v>219</v>
      </c>
      <c r="AF72" s="8">
        <v>4</v>
      </c>
      <c r="AG72" s="8" t="s">
        <v>90</v>
      </c>
      <c r="AH72" s="8" t="s">
        <v>95</v>
      </c>
      <c r="AR72" s="8" t="s">
        <v>91</v>
      </c>
      <c r="AS72" s="8" t="s">
        <v>91</v>
      </c>
      <c r="AT72" s="8" t="s">
        <v>92</v>
      </c>
      <c r="AU72" s="8" t="s">
        <v>97</v>
      </c>
      <c r="AZ72" s="8" t="s">
        <v>91</v>
      </c>
      <c r="BC72" s="8" t="s">
        <v>92</v>
      </c>
      <c r="BD72" s="8" t="s">
        <v>92</v>
      </c>
      <c r="BE72" s="8" t="s">
        <v>92</v>
      </c>
      <c r="BG72" s="8" t="s">
        <v>92</v>
      </c>
      <c r="BH72" s="8" t="s">
        <v>92</v>
      </c>
      <c r="BI72" s="8" t="s">
        <v>92</v>
      </c>
      <c r="BJ72" s="8" t="s">
        <v>92</v>
      </c>
      <c r="BM72" s="8" t="s">
        <v>92</v>
      </c>
      <c r="BN72" s="8" t="s">
        <v>92</v>
      </c>
      <c r="BO72" s="8" t="s">
        <v>92</v>
      </c>
      <c r="BQ72" s="8" t="s">
        <v>92</v>
      </c>
      <c r="BR72" s="8" t="s">
        <v>92</v>
      </c>
      <c r="BS72" s="8" t="s">
        <v>91</v>
      </c>
      <c r="BT72" s="8" t="s">
        <v>91</v>
      </c>
      <c r="BU72" s="8" t="s">
        <v>91</v>
      </c>
      <c r="BV72" s="8">
        <v>10302</v>
      </c>
      <c r="BW72" s="8">
        <v>0</v>
      </c>
      <c r="BX72" s="9">
        <v>1.5</v>
      </c>
      <c r="BY72" s="13">
        <v>0</v>
      </c>
      <c r="CA72" s="8">
        <v>33.869055556336598</v>
      </c>
      <c r="CD72" s="8">
        <v>2049</v>
      </c>
      <c r="CE72" s="8">
        <v>2</v>
      </c>
      <c r="CF72" s="17" t="str">
        <f t="shared" si="17"/>
        <v/>
      </c>
      <c r="CG72" s="17"/>
      <c r="CH72" s="18" t="str">
        <f t="shared" si="19"/>
        <v/>
      </c>
      <c r="CI72" s="8">
        <f t="shared" si="20"/>
        <v>2045</v>
      </c>
      <c r="CJ72" s="8" t="str">
        <f t="shared" si="21"/>
        <v/>
      </c>
      <c r="CK72" s="6" t="str">
        <f t="shared" si="22"/>
        <v/>
      </c>
      <c r="CL72" s="26" t="str">
        <f t="shared" ref="CL72" si="31">IF(CK72&lt;&gt;"",BY72,"")</f>
        <v/>
      </c>
      <c r="CM72" s="8" t="str">
        <f t="shared" si="23"/>
        <v/>
      </c>
      <c r="CN72" s="38"/>
      <c r="CO72" s="8" t="str">
        <f t="shared" si="25"/>
        <v>Y</v>
      </c>
      <c r="CP72" s="8">
        <f t="shared" si="18"/>
        <v>117</v>
      </c>
      <c r="CQ72" s="8">
        <f t="shared" si="26"/>
        <v>0</v>
      </c>
      <c r="CR72" s="8" t="str">
        <f t="shared" si="27"/>
        <v/>
      </c>
    </row>
    <row r="73" spans="1:96" s="14" customFormat="1">
      <c r="A73" s="14">
        <v>22174</v>
      </c>
      <c r="B73" s="14" t="s">
        <v>220</v>
      </c>
      <c r="C73" s="14">
        <v>50279</v>
      </c>
      <c r="D73" s="14" t="s">
        <v>221</v>
      </c>
      <c r="E73" s="14" t="s">
        <v>171</v>
      </c>
      <c r="F73" s="14" t="s">
        <v>222</v>
      </c>
      <c r="G73" s="14" t="s">
        <v>223</v>
      </c>
      <c r="H73" s="14" t="s">
        <v>224</v>
      </c>
      <c r="I73" s="14" t="s">
        <v>88</v>
      </c>
      <c r="K73" s="14" t="s">
        <v>89</v>
      </c>
      <c r="L73" s="14" t="s">
        <v>90</v>
      </c>
      <c r="M73" s="14" t="s">
        <v>90</v>
      </c>
      <c r="N73" s="14">
        <v>87901559</v>
      </c>
      <c r="O73" s="14" t="s">
        <v>225</v>
      </c>
      <c r="P73" s="14">
        <v>4.5999999999999996</v>
      </c>
      <c r="Q73" s="14">
        <v>1</v>
      </c>
      <c r="R73" s="14">
        <v>4</v>
      </c>
      <c r="S73" s="14">
        <v>4.5999999999999996</v>
      </c>
      <c r="T73" s="14">
        <v>2</v>
      </c>
      <c r="U73" s="14" t="s">
        <v>91</v>
      </c>
      <c r="V73" s="14" t="s">
        <v>92</v>
      </c>
      <c r="W73" s="14" t="s">
        <v>92</v>
      </c>
      <c r="X73" s="14" t="s">
        <v>93</v>
      </c>
      <c r="Y73" s="14" t="s">
        <v>90</v>
      </c>
      <c r="Z73" s="14">
        <v>2</v>
      </c>
      <c r="AA73" s="14">
        <v>2010</v>
      </c>
      <c r="AB73" s="14" t="s">
        <v>92</v>
      </c>
      <c r="AC73" s="14" t="s">
        <v>92</v>
      </c>
      <c r="AD73" s="14" t="s">
        <v>91</v>
      </c>
      <c r="AE73" s="14" t="s">
        <v>113</v>
      </c>
      <c r="AF73" s="14">
        <v>2</v>
      </c>
      <c r="AG73" s="14" t="s">
        <v>90</v>
      </c>
      <c r="AH73" s="14" t="s">
        <v>226</v>
      </c>
      <c r="AN73" s="14" t="s">
        <v>227</v>
      </c>
      <c r="AR73" s="14" t="s">
        <v>91</v>
      </c>
      <c r="AS73" s="14" t="s">
        <v>91</v>
      </c>
      <c r="AT73" s="14" t="s">
        <v>92</v>
      </c>
      <c r="AU73" s="14" t="s">
        <v>97</v>
      </c>
      <c r="AY73" s="14" t="s">
        <v>91</v>
      </c>
      <c r="BC73" s="14" t="s">
        <v>92</v>
      </c>
      <c r="BD73" s="14" t="s">
        <v>92</v>
      </c>
      <c r="BE73" s="14" t="s">
        <v>92</v>
      </c>
      <c r="BG73" s="14" t="s">
        <v>92</v>
      </c>
      <c r="BH73" s="14" t="s">
        <v>92</v>
      </c>
      <c r="BI73" s="14" t="s">
        <v>92</v>
      </c>
      <c r="BJ73" s="14" t="s">
        <v>92</v>
      </c>
      <c r="BM73" s="14" t="s">
        <v>92</v>
      </c>
      <c r="BN73" s="14" t="s">
        <v>92</v>
      </c>
      <c r="BO73" s="14" t="s">
        <v>92</v>
      </c>
      <c r="BQ73" s="14" t="s">
        <v>92</v>
      </c>
      <c r="BR73" s="14" t="s">
        <v>92</v>
      </c>
      <c r="BS73" s="14" t="s">
        <v>91</v>
      </c>
      <c r="BT73" s="14" t="s">
        <v>91</v>
      </c>
      <c r="BU73" s="14" t="s">
        <v>91</v>
      </c>
      <c r="BV73" s="14">
        <v>50279</v>
      </c>
      <c r="BW73" s="14">
        <v>647443</v>
      </c>
      <c r="BX73" s="12">
        <v>4.5999999999999996</v>
      </c>
      <c r="BY73" s="13">
        <v>63421</v>
      </c>
      <c r="BZ73" s="14">
        <v>10208.653285189401</v>
      </c>
      <c r="CA73" s="14">
        <v>22.0629444454466</v>
      </c>
      <c r="CD73" s="14">
        <v>2032</v>
      </c>
      <c r="CE73" s="14">
        <v>3</v>
      </c>
      <c r="CF73" s="17">
        <f t="shared" si="17"/>
        <v>4.5999999999999996</v>
      </c>
      <c r="CG73" s="19">
        <f>BY73</f>
        <v>63421</v>
      </c>
      <c r="CH73" s="18">
        <f t="shared" si="19"/>
        <v>75750.830999999642</v>
      </c>
      <c r="CI73" s="14">
        <f t="shared" si="20"/>
        <v>2040</v>
      </c>
      <c r="CJ73" s="14" t="str">
        <f t="shared" si="21"/>
        <v/>
      </c>
      <c r="CK73" s="12" t="str">
        <f t="shared" si="22"/>
        <v/>
      </c>
      <c r="CL73" s="18">
        <f>BY73*SUM(CK73:CK75)/SUM(BX73:BX75)</f>
        <v>55049.791965566714</v>
      </c>
      <c r="CM73" s="8">
        <f t="shared" si="23"/>
        <v>65752.15603299826</v>
      </c>
      <c r="CN73" s="38">
        <f t="shared" si="24"/>
        <v>75750.830999999642</v>
      </c>
      <c r="CO73" s="14" t="str">
        <f t="shared" si="25"/>
        <v>Y</v>
      </c>
      <c r="CP73" s="8">
        <f t="shared" si="18"/>
        <v>117</v>
      </c>
      <c r="CQ73" s="8">
        <f t="shared" si="26"/>
        <v>1194.4124343671599</v>
      </c>
      <c r="CR73" s="8">
        <f t="shared" si="27"/>
        <v>2035</v>
      </c>
    </row>
    <row r="74" spans="1:96" s="14" customFormat="1">
      <c r="A74" s="14">
        <v>22174</v>
      </c>
      <c r="B74" s="14" t="s">
        <v>220</v>
      </c>
      <c r="C74" s="14">
        <v>50279</v>
      </c>
      <c r="D74" s="14" t="s">
        <v>221</v>
      </c>
      <c r="E74" s="14" t="s">
        <v>171</v>
      </c>
      <c r="F74" s="14" t="s">
        <v>222</v>
      </c>
      <c r="G74" s="14" t="s">
        <v>228</v>
      </c>
      <c r="H74" s="14" t="s">
        <v>224</v>
      </c>
      <c r="I74" s="14" t="s">
        <v>88</v>
      </c>
      <c r="K74" s="14" t="s">
        <v>89</v>
      </c>
      <c r="L74" s="14" t="s">
        <v>90</v>
      </c>
      <c r="M74" s="14" t="s">
        <v>90</v>
      </c>
      <c r="N74" s="14">
        <v>87901561</v>
      </c>
      <c r="O74" s="14" t="s">
        <v>229</v>
      </c>
      <c r="P74" s="14">
        <v>4.5999999999999996</v>
      </c>
      <c r="Q74" s="14">
        <v>1</v>
      </c>
      <c r="R74" s="14">
        <v>4</v>
      </c>
      <c r="S74" s="14">
        <v>4.5999999999999996</v>
      </c>
      <c r="T74" s="14">
        <v>2</v>
      </c>
      <c r="U74" s="14" t="s">
        <v>91</v>
      </c>
      <c r="V74" s="14" t="s">
        <v>92</v>
      </c>
      <c r="W74" s="14" t="s">
        <v>92</v>
      </c>
      <c r="X74" s="14" t="s">
        <v>93</v>
      </c>
      <c r="Y74" s="14" t="s">
        <v>90</v>
      </c>
      <c r="Z74" s="14">
        <v>2</v>
      </c>
      <c r="AA74" s="14">
        <v>2010</v>
      </c>
      <c r="AB74" s="14" t="s">
        <v>92</v>
      </c>
      <c r="AC74" s="14" t="s">
        <v>92</v>
      </c>
      <c r="AD74" s="14" t="s">
        <v>91</v>
      </c>
      <c r="AE74" s="14" t="s">
        <v>113</v>
      </c>
      <c r="AF74" s="14">
        <v>2</v>
      </c>
      <c r="AG74" s="14" t="s">
        <v>90</v>
      </c>
      <c r="AH74" s="14" t="s">
        <v>226</v>
      </c>
      <c r="AN74" s="14" t="s">
        <v>227</v>
      </c>
      <c r="AR74" s="14" t="s">
        <v>91</v>
      </c>
      <c r="AS74" s="14" t="s">
        <v>91</v>
      </c>
      <c r="AT74" s="14" t="s">
        <v>92</v>
      </c>
      <c r="AU74" s="14" t="s">
        <v>97</v>
      </c>
      <c r="AY74" s="14" t="s">
        <v>91</v>
      </c>
      <c r="BC74" s="14" t="s">
        <v>92</v>
      </c>
      <c r="BD74" s="14" t="s">
        <v>92</v>
      </c>
      <c r="BE74" s="14" t="s">
        <v>92</v>
      </c>
      <c r="BG74" s="14" t="s">
        <v>92</v>
      </c>
      <c r="BH74" s="14" t="s">
        <v>92</v>
      </c>
      <c r="BI74" s="14" t="s">
        <v>92</v>
      </c>
      <c r="BJ74" s="14" t="s">
        <v>92</v>
      </c>
      <c r="BM74" s="14" t="s">
        <v>92</v>
      </c>
      <c r="BN74" s="14" t="s">
        <v>92</v>
      </c>
      <c r="BO74" s="14" t="s">
        <v>92</v>
      </c>
      <c r="BQ74" s="14" t="s">
        <v>92</v>
      </c>
      <c r="BR74" s="14" t="s">
        <v>92</v>
      </c>
      <c r="BS74" s="14" t="s">
        <v>91</v>
      </c>
      <c r="BT74" s="14" t="s">
        <v>91</v>
      </c>
      <c r="BU74" s="14" t="s">
        <v>91</v>
      </c>
      <c r="BV74" s="14">
        <v>50279</v>
      </c>
      <c r="BW74" s="14">
        <v>647443</v>
      </c>
      <c r="BX74" s="12">
        <v>4.5999999999999996</v>
      </c>
      <c r="BY74" s="13">
        <v>63421</v>
      </c>
      <c r="BZ74" s="14">
        <v>10208.653285189401</v>
      </c>
      <c r="CA74" s="14">
        <v>22.0629444454466</v>
      </c>
      <c r="CD74" s="14">
        <v>2032</v>
      </c>
      <c r="CE74" s="14">
        <v>3</v>
      </c>
      <c r="CF74" s="17">
        <f t="shared" si="17"/>
        <v>4.5999999999999996</v>
      </c>
      <c r="CG74" s="17"/>
      <c r="CH74" s="18" t="str">
        <f t="shared" si="19"/>
        <v/>
      </c>
      <c r="CI74" s="14">
        <f t="shared" si="20"/>
        <v>2040</v>
      </c>
      <c r="CJ74" s="14" t="str">
        <f t="shared" si="21"/>
        <v/>
      </c>
      <c r="CK74" s="12" t="str">
        <f t="shared" si="22"/>
        <v/>
      </c>
      <c r="CL74" s="18"/>
      <c r="CM74" s="8" t="str">
        <f t="shared" si="23"/>
        <v/>
      </c>
      <c r="CN74" s="38">
        <f t="shared" si="24"/>
        <v>75750.830999999642</v>
      </c>
      <c r="CO74" s="14" t="str">
        <f t="shared" si="25"/>
        <v/>
      </c>
      <c r="CP74" s="8">
        <f t="shared" si="18"/>
        <v>117</v>
      </c>
      <c r="CQ74" s="8">
        <f t="shared" si="26"/>
        <v>1194.4124343671599</v>
      </c>
      <c r="CR74" s="8">
        <f t="shared" si="27"/>
        <v>2035</v>
      </c>
    </row>
    <row r="75" spans="1:96" s="14" customFormat="1">
      <c r="A75" s="14">
        <v>22174</v>
      </c>
      <c r="B75" s="14" t="s">
        <v>220</v>
      </c>
      <c r="C75" s="14">
        <v>50279</v>
      </c>
      <c r="D75" s="14" t="s">
        <v>221</v>
      </c>
      <c r="E75" s="14" t="s">
        <v>171</v>
      </c>
      <c r="F75" s="14" t="s">
        <v>222</v>
      </c>
      <c r="G75" s="14" t="s">
        <v>230</v>
      </c>
      <c r="H75" s="14" t="s">
        <v>87</v>
      </c>
      <c r="I75" s="14" t="s">
        <v>88</v>
      </c>
      <c r="K75" s="14" t="s">
        <v>89</v>
      </c>
      <c r="L75" s="14" t="s">
        <v>90</v>
      </c>
      <c r="M75" s="14" t="s">
        <v>90</v>
      </c>
      <c r="N75" s="14">
        <v>1048036</v>
      </c>
      <c r="O75" s="14" t="s">
        <v>231</v>
      </c>
      <c r="P75" s="14">
        <v>60.5</v>
      </c>
      <c r="Q75" s="14">
        <v>1</v>
      </c>
      <c r="R75" s="14">
        <v>43.7</v>
      </c>
      <c r="S75" s="14">
        <v>50</v>
      </c>
      <c r="T75" s="14">
        <v>25</v>
      </c>
      <c r="U75" s="14" t="s">
        <v>91</v>
      </c>
      <c r="V75" s="14" t="s">
        <v>92</v>
      </c>
      <c r="W75" s="14" t="s">
        <v>92</v>
      </c>
      <c r="X75" s="14" t="s">
        <v>93</v>
      </c>
      <c r="Y75" s="14" t="s">
        <v>90</v>
      </c>
      <c r="Z75" s="14">
        <v>5</v>
      </c>
      <c r="AA75" s="14">
        <v>2001</v>
      </c>
      <c r="AB75" s="14" t="s">
        <v>92</v>
      </c>
      <c r="AC75" s="14" t="s">
        <v>92</v>
      </c>
      <c r="AD75" s="14" t="s">
        <v>91</v>
      </c>
      <c r="AE75" s="14" t="s">
        <v>113</v>
      </c>
      <c r="AF75" s="14">
        <v>2</v>
      </c>
      <c r="AG75" s="14" t="s">
        <v>90</v>
      </c>
      <c r="AH75" s="14" t="s">
        <v>95</v>
      </c>
      <c r="AN75" s="14" t="s">
        <v>95</v>
      </c>
      <c r="AR75" s="14" t="s">
        <v>91</v>
      </c>
      <c r="AS75" s="14" t="s">
        <v>91</v>
      </c>
      <c r="AT75" s="14" t="s">
        <v>92</v>
      </c>
      <c r="AU75" s="14" t="s">
        <v>97</v>
      </c>
      <c r="BC75" s="14" t="s">
        <v>92</v>
      </c>
      <c r="BD75" s="14" t="s">
        <v>92</v>
      </c>
      <c r="BE75" s="14" t="s">
        <v>92</v>
      </c>
      <c r="BG75" s="14" t="s">
        <v>92</v>
      </c>
      <c r="BH75" s="14" t="s">
        <v>92</v>
      </c>
      <c r="BI75" s="14" t="s">
        <v>92</v>
      </c>
      <c r="BJ75" s="14" t="s">
        <v>92</v>
      </c>
      <c r="BM75" s="14" t="s">
        <v>92</v>
      </c>
      <c r="BN75" s="14" t="s">
        <v>92</v>
      </c>
      <c r="BO75" s="14" t="s">
        <v>92</v>
      </c>
      <c r="BQ75" s="14" t="s">
        <v>92</v>
      </c>
      <c r="BR75" s="14" t="s">
        <v>92</v>
      </c>
      <c r="BS75" s="14" t="s">
        <v>91</v>
      </c>
      <c r="BT75" s="14" t="s">
        <v>91</v>
      </c>
      <c r="BU75" s="14" t="s">
        <v>91</v>
      </c>
      <c r="BV75" s="14">
        <v>50279</v>
      </c>
      <c r="BW75" s="14">
        <v>647443</v>
      </c>
      <c r="BX75" s="12">
        <v>60.5</v>
      </c>
      <c r="BY75" s="13">
        <v>63421</v>
      </c>
      <c r="BZ75" s="14">
        <v>10208.653285189401</v>
      </c>
      <c r="CA75" s="14">
        <v>23.679583335349999</v>
      </c>
      <c r="CD75" s="14">
        <v>2025</v>
      </c>
      <c r="CE75" s="14">
        <v>1</v>
      </c>
      <c r="CF75" s="17">
        <f t="shared" si="17"/>
        <v>60.5</v>
      </c>
      <c r="CG75" s="17"/>
      <c r="CH75" s="18" t="str">
        <f t="shared" si="19"/>
        <v/>
      </c>
      <c r="CI75" s="14">
        <f t="shared" si="20"/>
        <v>2031</v>
      </c>
      <c r="CJ75" s="14">
        <f t="shared" si="21"/>
        <v>60.5</v>
      </c>
      <c r="CK75" s="12">
        <f t="shared" si="22"/>
        <v>60.5</v>
      </c>
      <c r="CL75" s="18"/>
      <c r="CM75" s="8" t="str">
        <f t="shared" si="23"/>
        <v/>
      </c>
      <c r="CN75" s="38">
        <f t="shared" si="24"/>
        <v>75750.830999999642</v>
      </c>
      <c r="CO75" s="14" t="str">
        <f t="shared" si="25"/>
        <v/>
      </c>
      <c r="CP75" s="8">
        <f t="shared" si="18"/>
        <v>117</v>
      </c>
      <c r="CQ75" s="8">
        <f t="shared" si="26"/>
        <v>1194.4124343671599</v>
      </c>
      <c r="CR75" s="8">
        <f t="shared" si="27"/>
        <v>2035</v>
      </c>
    </row>
    <row r="76" spans="1:96" s="8" customFormat="1">
      <c r="A76" s="8">
        <v>19564</v>
      </c>
      <c r="B76" s="8" t="s">
        <v>232</v>
      </c>
      <c r="C76" s="8">
        <v>50366</v>
      </c>
      <c r="D76" s="8" t="s">
        <v>232</v>
      </c>
      <c r="E76" s="8" t="s">
        <v>233</v>
      </c>
      <c r="F76" s="8" t="s">
        <v>234</v>
      </c>
      <c r="G76" s="8" t="s">
        <v>86</v>
      </c>
      <c r="H76" s="8" t="s">
        <v>87</v>
      </c>
      <c r="I76" s="8" t="s">
        <v>88</v>
      </c>
      <c r="K76" s="8" t="s">
        <v>89</v>
      </c>
      <c r="L76" s="8" t="s">
        <v>90</v>
      </c>
      <c r="M76" s="8" t="s">
        <v>90</v>
      </c>
      <c r="P76" s="8">
        <v>5.4</v>
      </c>
      <c r="Q76" s="8">
        <v>0.8</v>
      </c>
      <c r="R76" s="8">
        <v>5.6</v>
      </c>
      <c r="S76" s="8">
        <v>4.7</v>
      </c>
      <c r="T76" s="8">
        <v>2.7</v>
      </c>
      <c r="U76" s="8" t="s">
        <v>91</v>
      </c>
      <c r="V76" s="8" t="s">
        <v>92</v>
      </c>
      <c r="W76" s="8" t="s">
        <v>92</v>
      </c>
      <c r="X76" s="8" t="s">
        <v>93</v>
      </c>
      <c r="Y76" s="8" t="s">
        <v>90</v>
      </c>
      <c r="Z76" s="8">
        <v>6</v>
      </c>
      <c r="AA76" s="8">
        <v>2019</v>
      </c>
      <c r="AB76" s="8" t="s">
        <v>92</v>
      </c>
      <c r="AC76" s="8" t="s">
        <v>92</v>
      </c>
      <c r="AD76" s="8" t="s">
        <v>98</v>
      </c>
      <c r="AE76" s="8" t="s">
        <v>207</v>
      </c>
      <c r="AF76" s="8">
        <v>5</v>
      </c>
      <c r="AG76" s="8" t="s">
        <v>208</v>
      </c>
      <c r="AH76" s="8" t="s">
        <v>95</v>
      </c>
      <c r="AR76" s="8" t="s">
        <v>91</v>
      </c>
      <c r="AS76" s="8" t="s">
        <v>91</v>
      </c>
      <c r="AT76" s="8" t="s">
        <v>92</v>
      </c>
      <c r="AU76" s="8" t="s">
        <v>97</v>
      </c>
      <c r="BC76" s="8" t="s">
        <v>92</v>
      </c>
      <c r="BD76" s="8" t="s">
        <v>92</v>
      </c>
      <c r="BE76" s="8" t="s">
        <v>92</v>
      </c>
      <c r="BG76" s="8" t="s">
        <v>92</v>
      </c>
      <c r="BH76" s="8" t="s">
        <v>92</v>
      </c>
      <c r="BI76" s="8" t="s">
        <v>92</v>
      </c>
      <c r="BJ76" s="8" t="s">
        <v>92</v>
      </c>
      <c r="BM76" s="8" t="s">
        <v>92</v>
      </c>
      <c r="BN76" s="8" t="s">
        <v>92</v>
      </c>
      <c r="BO76" s="8" t="s">
        <v>92</v>
      </c>
      <c r="BQ76" s="8" t="s">
        <v>92</v>
      </c>
      <c r="BR76" s="8" t="s">
        <v>92</v>
      </c>
      <c r="BS76" s="8" t="s">
        <v>91</v>
      </c>
      <c r="BT76" s="8" t="s">
        <v>91</v>
      </c>
      <c r="BU76" s="8" t="s">
        <v>91</v>
      </c>
      <c r="BV76" s="8">
        <v>50366</v>
      </c>
      <c r="BW76" s="8">
        <v>122747</v>
      </c>
      <c r="BX76" s="9">
        <v>5.4</v>
      </c>
      <c r="BY76" s="13">
        <v>22563.52</v>
      </c>
      <c r="BZ76" s="8">
        <v>5440.0643162059796</v>
      </c>
      <c r="CA76" s="8">
        <v>28.147916666090001</v>
      </c>
      <c r="CD76" s="8">
        <v>2047</v>
      </c>
      <c r="CE76" s="8">
        <v>8</v>
      </c>
      <c r="CF76" s="17" t="str">
        <f t="shared" si="17"/>
        <v/>
      </c>
      <c r="CG76" s="17"/>
      <c r="CH76" s="18" t="str">
        <f t="shared" si="19"/>
        <v/>
      </c>
      <c r="CI76" s="8">
        <f t="shared" si="20"/>
        <v>2049</v>
      </c>
      <c r="CJ76" s="8" t="str">
        <f t="shared" si="21"/>
        <v/>
      </c>
      <c r="CK76" s="6" t="str">
        <f t="shared" si="22"/>
        <v/>
      </c>
      <c r="CL76" s="26" t="str">
        <f>IF(CK76&lt;&gt;"",BY76,"")</f>
        <v/>
      </c>
      <c r="CM76" s="8" t="str">
        <f t="shared" si="23"/>
        <v/>
      </c>
      <c r="CN76" s="38">
        <f t="shared" si="24"/>
        <v>14361.398999999994</v>
      </c>
      <c r="CO76" s="8" t="str">
        <f t="shared" si="25"/>
        <v>Y</v>
      </c>
      <c r="CP76" s="8">
        <f t="shared" si="18"/>
        <v>117</v>
      </c>
      <c r="CQ76" s="8">
        <f t="shared" si="26"/>
        <v>636.48752499609964</v>
      </c>
      <c r="CR76" s="8" t="str">
        <f t="shared" si="27"/>
        <v/>
      </c>
    </row>
    <row r="77" spans="1:96" s="8" customFormat="1">
      <c r="A77" s="8">
        <v>19564</v>
      </c>
      <c r="B77" s="8" t="s">
        <v>232</v>
      </c>
      <c r="C77" s="8">
        <v>50366</v>
      </c>
      <c r="D77" s="8" t="s">
        <v>232</v>
      </c>
      <c r="E77" s="8" t="s">
        <v>233</v>
      </c>
      <c r="F77" s="8" t="s">
        <v>234</v>
      </c>
      <c r="G77" s="8" t="s">
        <v>100</v>
      </c>
      <c r="H77" s="8" t="s">
        <v>87</v>
      </c>
      <c r="I77" s="8" t="s">
        <v>88</v>
      </c>
      <c r="K77" s="8" t="s">
        <v>89</v>
      </c>
      <c r="L77" s="8" t="s">
        <v>90</v>
      </c>
      <c r="M77" s="8" t="s">
        <v>90</v>
      </c>
      <c r="P77" s="8">
        <v>5.4</v>
      </c>
      <c r="Q77" s="8">
        <v>0.8</v>
      </c>
      <c r="R77" s="8">
        <v>5.6</v>
      </c>
      <c r="S77" s="8">
        <v>4.7</v>
      </c>
      <c r="T77" s="8">
        <v>2.7</v>
      </c>
      <c r="U77" s="8" t="s">
        <v>91</v>
      </c>
      <c r="V77" s="8" t="s">
        <v>92</v>
      </c>
      <c r="W77" s="8" t="s">
        <v>92</v>
      </c>
      <c r="X77" s="8" t="s">
        <v>93</v>
      </c>
      <c r="Y77" s="8" t="s">
        <v>90</v>
      </c>
      <c r="Z77" s="8">
        <v>6</v>
      </c>
      <c r="AA77" s="8">
        <v>2019</v>
      </c>
      <c r="AB77" s="8" t="s">
        <v>92</v>
      </c>
      <c r="AC77" s="8" t="s">
        <v>92</v>
      </c>
      <c r="AD77" s="8" t="s">
        <v>98</v>
      </c>
      <c r="AE77" s="8" t="s">
        <v>207</v>
      </c>
      <c r="AF77" s="8">
        <v>5</v>
      </c>
      <c r="AG77" s="8" t="s">
        <v>208</v>
      </c>
      <c r="AH77" s="8" t="s">
        <v>95</v>
      </c>
      <c r="AR77" s="8" t="s">
        <v>91</v>
      </c>
      <c r="AS77" s="8" t="s">
        <v>91</v>
      </c>
      <c r="AT77" s="8" t="s">
        <v>92</v>
      </c>
      <c r="AU77" s="8" t="s">
        <v>97</v>
      </c>
      <c r="BC77" s="8" t="s">
        <v>92</v>
      </c>
      <c r="BD77" s="8" t="s">
        <v>92</v>
      </c>
      <c r="BE77" s="8" t="s">
        <v>92</v>
      </c>
      <c r="BG77" s="8" t="s">
        <v>92</v>
      </c>
      <c r="BH77" s="8" t="s">
        <v>92</v>
      </c>
      <c r="BI77" s="8" t="s">
        <v>92</v>
      </c>
      <c r="BJ77" s="8" t="s">
        <v>92</v>
      </c>
      <c r="BM77" s="8" t="s">
        <v>92</v>
      </c>
      <c r="BN77" s="8" t="s">
        <v>92</v>
      </c>
      <c r="BO77" s="8" t="s">
        <v>92</v>
      </c>
      <c r="BQ77" s="8" t="s">
        <v>92</v>
      </c>
      <c r="BR77" s="8" t="s">
        <v>92</v>
      </c>
      <c r="BS77" s="8" t="s">
        <v>91</v>
      </c>
      <c r="BT77" s="8" t="s">
        <v>91</v>
      </c>
      <c r="BV77" s="8">
        <v>50366</v>
      </c>
      <c r="BW77" s="8">
        <v>122747</v>
      </c>
      <c r="BX77" s="9">
        <v>5.4</v>
      </c>
      <c r="BY77" s="13">
        <v>22563.52</v>
      </c>
      <c r="BZ77" s="8">
        <v>5440.0643162059796</v>
      </c>
      <c r="CA77" s="8">
        <v>28.147916666090001</v>
      </c>
      <c r="CD77" s="8">
        <v>2047</v>
      </c>
      <c r="CE77" s="8">
        <v>8</v>
      </c>
      <c r="CF77" s="17" t="str">
        <f t="shared" si="17"/>
        <v/>
      </c>
      <c r="CG77" s="17"/>
      <c r="CH77" s="18" t="str">
        <f t="shared" si="19"/>
        <v/>
      </c>
      <c r="CI77" s="8">
        <f t="shared" si="20"/>
        <v>2049</v>
      </c>
      <c r="CJ77" s="8" t="str">
        <f t="shared" si="21"/>
        <v/>
      </c>
      <c r="CK77" s="6" t="str">
        <f t="shared" si="22"/>
        <v/>
      </c>
      <c r="CL77" s="26"/>
      <c r="CM77" s="8" t="str">
        <f t="shared" si="23"/>
        <v/>
      </c>
      <c r="CN77" s="38">
        <f t="shared" si="24"/>
        <v>14361.398999999994</v>
      </c>
      <c r="CO77" s="8" t="str">
        <f t="shared" si="25"/>
        <v/>
      </c>
      <c r="CP77" s="8">
        <f t="shared" si="18"/>
        <v>117</v>
      </c>
      <c r="CQ77" s="8">
        <f t="shared" si="26"/>
        <v>636.48752499609964</v>
      </c>
      <c r="CR77" s="8" t="str">
        <f t="shared" si="27"/>
        <v/>
      </c>
    </row>
    <row r="78" spans="1:96" s="8" customFormat="1">
      <c r="A78" s="8">
        <v>58485</v>
      </c>
      <c r="B78" s="8" t="s">
        <v>235</v>
      </c>
      <c r="C78" s="8">
        <v>50411</v>
      </c>
      <c r="D78" s="8" t="s">
        <v>236</v>
      </c>
      <c r="E78" s="8" t="s">
        <v>152</v>
      </c>
      <c r="F78" s="8" t="s">
        <v>211</v>
      </c>
      <c r="G78" s="8" t="s">
        <v>237</v>
      </c>
      <c r="H78" s="8" t="s">
        <v>87</v>
      </c>
      <c r="I78" s="8" t="s">
        <v>88</v>
      </c>
      <c r="K78" s="8" t="s">
        <v>89</v>
      </c>
      <c r="L78" s="8" t="s">
        <v>90</v>
      </c>
      <c r="M78" s="8" t="s">
        <v>90</v>
      </c>
      <c r="P78" s="8">
        <v>3.5</v>
      </c>
      <c r="Q78" s="8">
        <v>0.96</v>
      </c>
      <c r="R78" s="8">
        <v>3.4</v>
      </c>
      <c r="S78" s="8">
        <v>3.7</v>
      </c>
      <c r="T78" s="8">
        <v>2.2999999999999998</v>
      </c>
      <c r="U78" s="8" t="s">
        <v>91</v>
      </c>
      <c r="V78" s="8">
        <v>1</v>
      </c>
      <c r="W78" s="8">
        <v>2022</v>
      </c>
      <c r="X78" s="8" t="s">
        <v>93</v>
      </c>
      <c r="Y78" s="8" t="s">
        <v>90</v>
      </c>
      <c r="Z78" s="8">
        <v>7</v>
      </c>
      <c r="AA78" s="8">
        <v>1989</v>
      </c>
      <c r="AB78" s="8" t="s">
        <v>92</v>
      </c>
      <c r="AC78" s="8" t="s">
        <v>92</v>
      </c>
      <c r="AD78" s="8" t="s">
        <v>98</v>
      </c>
      <c r="AE78" s="8" t="s">
        <v>207</v>
      </c>
      <c r="AF78" s="8">
        <v>5</v>
      </c>
      <c r="AG78" s="8" t="s">
        <v>208</v>
      </c>
      <c r="AH78" s="8" t="s">
        <v>95</v>
      </c>
      <c r="AR78" s="8" t="s">
        <v>91</v>
      </c>
      <c r="AS78" s="8" t="s">
        <v>91</v>
      </c>
      <c r="AT78" s="8" t="s">
        <v>92</v>
      </c>
      <c r="AU78" s="8" t="s">
        <v>97</v>
      </c>
      <c r="BC78" s="8" t="s">
        <v>92</v>
      </c>
      <c r="BD78" s="8" t="s">
        <v>92</v>
      </c>
      <c r="BE78" s="8" t="s">
        <v>92</v>
      </c>
      <c r="BG78" s="8" t="s">
        <v>92</v>
      </c>
      <c r="BH78" s="8" t="s">
        <v>92</v>
      </c>
      <c r="BI78" s="8" t="s">
        <v>92</v>
      </c>
      <c r="BJ78" s="8" t="s">
        <v>92</v>
      </c>
      <c r="BM78" s="8" t="s">
        <v>92</v>
      </c>
      <c r="BN78" s="8" t="s">
        <v>92</v>
      </c>
      <c r="BO78" s="8" t="s">
        <v>92</v>
      </c>
      <c r="BP78" s="8" t="s">
        <v>91</v>
      </c>
      <c r="BQ78" s="8" t="s">
        <v>92</v>
      </c>
      <c r="BR78" s="8" t="s">
        <v>92</v>
      </c>
      <c r="BS78" s="8" t="s">
        <v>91</v>
      </c>
      <c r="BT78" s="8" t="s">
        <v>91</v>
      </c>
      <c r="BU78" s="8" t="s">
        <v>91</v>
      </c>
      <c r="BV78" s="8">
        <v>50411</v>
      </c>
      <c r="BW78" s="8">
        <v>158601</v>
      </c>
      <c r="BX78" s="9">
        <v>3.5</v>
      </c>
      <c r="BY78" s="13">
        <v>27930</v>
      </c>
      <c r="BZ78" s="8">
        <v>5678.5177228786197</v>
      </c>
      <c r="CA78" s="8">
        <v>31.930833333799999</v>
      </c>
      <c r="CD78" s="8">
        <v>2021</v>
      </c>
      <c r="CE78" s="8">
        <v>6</v>
      </c>
      <c r="CF78" s="17">
        <f t="shared" si="17"/>
        <v>3.5</v>
      </c>
      <c r="CG78" s="19">
        <f>BY78</f>
        <v>27930</v>
      </c>
      <c r="CH78" s="18">
        <f t="shared" si="19"/>
        <v>18556.316999999985</v>
      </c>
      <c r="CI78" s="8">
        <f t="shared" si="20"/>
        <v>2019</v>
      </c>
      <c r="CJ78" s="8">
        <f t="shared" si="21"/>
        <v>3.5</v>
      </c>
      <c r="CK78" s="6">
        <f t="shared" si="22"/>
        <v>3.5</v>
      </c>
      <c r="CL78" s="26">
        <f>IF(AND(CK78&lt;&gt;"", CO78 ="Y"),BY78,"")</f>
        <v>27930</v>
      </c>
      <c r="CM78" s="8">
        <f t="shared" si="23"/>
        <v>18556.316999999985</v>
      </c>
      <c r="CN78" s="38">
        <f t="shared" si="24"/>
        <v>18556.316999999985</v>
      </c>
      <c r="CO78" s="8" t="str">
        <f t="shared" si="25"/>
        <v>Y</v>
      </c>
      <c r="CP78" s="8">
        <f t="shared" si="18"/>
        <v>117</v>
      </c>
      <c r="CQ78" s="8">
        <f t="shared" si="26"/>
        <v>664.38657357679858</v>
      </c>
      <c r="CR78" s="8" t="str">
        <f t="shared" si="27"/>
        <v/>
      </c>
    </row>
    <row r="79" spans="1:96" s="8" customFormat="1">
      <c r="A79" s="8">
        <v>58485</v>
      </c>
      <c r="B79" s="8" t="s">
        <v>235</v>
      </c>
      <c r="C79" s="8">
        <v>50411</v>
      </c>
      <c r="D79" s="8" t="s">
        <v>236</v>
      </c>
      <c r="E79" s="8" t="s">
        <v>152</v>
      </c>
      <c r="F79" s="8" t="s">
        <v>211</v>
      </c>
      <c r="G79" s="8" t="s">
        <v>238</v>
      </c>
      <c r="H79" s="8" t="s">
        <v>87</v>
      </c>
      <c r="I79" s="8" t="s">
        <v>88</v>
      </c>
      <c r="K79" s="8" t="s">
        <v>89</v>
      </c>
      <c r="L79" s="8" t="s">
        <v>90</v>
      </c>
      <c r="M79" s="8" t="s">
        <v>90</v>
      </c>
      <c r="P79" s="8">
        <v>3.5</v>
      </c>
      <c r="Q79" s="8">
        <v>0.96</v>
      </c>
      <c r="R79" s="8">
        <v>3.4</v>
      </c>
      <c r="S79" s="8">
        <v>3.7</v>
      </c>
      <c r="T79" s="8">
        <v>2.2999999999999998</v>
      </c>
      <c r="U79" s="8" t="s">
        <v>91</v>
      </c>
      <c r="V79" s="8">
        <v>1</v>
      </c>
      <c r="W79" s="8">
        <v>2022</v>
      </c>
      <c r="X79" s="8" t="s">
        <v>93</v>
      </c>
      <c r="Y79" s="8" t="s">
        <v>90</v>
      </c>
      <c r="Z79" s="8">
        <v>7</v>
      </c>
      <c r="AA79" s="8">
        <v>1989</v>
      </c>
      <c r="AB79" s="8" t="s">
        <v>92</v>
      </c>
      <c r="AC79" s="8" t="s">
        <v>92</v>
      </c>
      <c r="AD79" s="8" t="s">
        <v>98</v>
      </c>
      <c r="AE79" s="8" t="s">
        <v>207</v>
      </c>
      <c r="AF79" s="8">
        <v>5</v>
      </c>
      <c r="AG79" s="8" t="s">
        <v>208</v>
      </c>
      <c r="AH79" s="8" t="s">
        <v>95</v>
      </c>
      <c r="AR79" s="8" t="s">
        <v>91</v>
      </c>
      <c r="AS79" s="8" t="s">
        <v>91</v>
      </c>
      <c r="AT79" s="8" t="s">
        <v>92</v>
      </c>
      <c r="AU79" s="8" t="s">
        <v>97</v>
      </c>
      <c r="BC79" s="8" t="s">
        <v>92</v>
      </c>
      <c r="BD79" s="8" t="s">
        <v>92</v>
      </c>
      <c r="BE79" s="8" t="s">
        <v>92</v>
      </c>
      <c r="BG79" s="8" t="s">
        <v>92</v>
      </c>
      <c r="BH79" s="8" t="s">
        <v>92</v>
      </c>
      <c r="BI79" s="8" t="s">
        <v>92</v>
      </c>
      <c r="BJ79" s="8" t="s">
        <v>92</v>
      </c>
      <c r="BM79" s="8" t="s">
        <v>92</v>
      </c>
      <c r="BN79" s="8" t="s">
        <v>92</v>
      </c>
      <c r="BO79" s="8" t="s">
        <v>92</v>
      </c>
      <c r="BP79" s="8" t="s">
        <v>91</v>
      </c>
      <c r="BQ79" s="8" t="s">
        <v>92</v>
      </c>
      <c r="BR79" s="8" t="s">
        <v>92</v>
      </c>
      <c r="BS79" s="8" t="s">
        <v>91</v>
      </c>
      <c r="BT79" s="8" t="s">
        <v>91</v>
      </c>
      <c r="BU79" s="8" t="s">
        <v>91</v>
      </c>
      <c r="BV79" s="8">
        <v>50411</v>
      </c>
      <c r="BW79" s="8">
        <v>158601</v>
      </c>
      <c r="BX79" s="9">
        <v>3.5</v>
      </c>
      <c r="BY79" s="13">
        <v>27930</v>
      </c>
      <c r="BZ79" s="8">
        <v>5678.5177228786197</v>
      </c>
      <c r="CA79" s="8">
        <v>31.930833333799999</v>
      </c>
      <c r="CD79" s="8">
        <v>2021</v>
      </c>
      <c r="CE79" s="8">
        <v>6</v>
      </c>
      <c r="CF79" s="17">
        <f t="shared" si="17"/>
        <v>3.5</v>
      </c>
      <c r="CG79" s="17"/>
      <c r="CH79" s="18" t="str">
        <f t="shared" si="19"/>
        <v/>
      </c>
      <c r="CI79" s="8">
        <f t="shared" si="20"/>
        <v>2019</v>
      </c>
      <c r="CJ79" s="8">
        <f t="shared" si="21"/>
        <v>3.5</v>
      </c>
      <c r="CK79" s="6">
        <f t="shared" si="22"/>
        <v>3.5</v>
      </c>
      <c r="CL79" s="26"/>
      <c r="CM79" s="8" t="str">
        <f t="shared" si="23"/>
        <v/>
      </c>
      <c r="CN79" s="38">
        <f t="shared" si="24"/>
        <v>18556.316999999985</v>
      </c>
      <c r="CO79" s="8" t="str">
        <f t="shared" si="25"/>
        <v/>
      </c>
      <c r="CP79" s="8">
        <f t="shared" si="18"/>
        <v>117</v>
      </c>
      <c r="CQ79" s="8">
        <f t="shared" si="26"/>
        <v>664.38657357679858</v>
      </c>
      <c r="CR79" s="8" t="str">
        <f t="shared" si="27"/>
        <v/>
      </c>
    </row>
    <row r="80" spans="1:96" s="8" customFormat="1">
      <c r="A80" s="8">
        <v>58485</v>
      </c>
      <c r="B80" s="8" t="s">
        <v>235</v>
      </c>
      <c r="C80" s="8">
        <v>50411</v>
      </c>
      <c r="D80" s="8" t="s">
        <v>236</v>
      </c>
      <c r="E80" s="8" t="s">
        <v>152</v>
      </c>
      <c r="F80" s="8" t="s">
        <v>211</v>
      </c>
      <c r="G80" s="8" t="s">
        <v>218</v>
      </c>
      <c r="H80" s="8" t="s">
        <v>87</v>
      </c>
      <c r="I80" s="8" t="s">
        <v>88</v>
      </c>
      <c r="K80" s="8" t="s">
        <v>89</v>
      </c>
      <c r="L80" s="8" t="s">
        <v>90</v>
      </c>
      <c r="M80" s="8" t="s">
        <v>90</v>
      </c>
      <c r="P80" s="8">
        <v>3.5</v>
      </c>
      <c r="Q80" s="8">
        <v>0.96</v>
      </c>
      <c r="R80" s="8">
        <v>3.4</v>
      </c>
      <c r="S80" s="8">
        <v>3.7</v>
      </c>
      <c r="T80" s="8">
        <v>2.2999999999999998</v>
      </c>
      <c r="U80" s="8" t="s">
        <v>91</v>
      </c>
      <c r="V80" s="8">
        <v>1</v>
      </c>
      <c r="W80" s="8">
        <v>2022</v>
      </c>
      <c r="X80" s="8" t="s">
        <v>93</v>
      </c>
      <c r="Y80" s="8" t="s">
        <v>90</v>
      </c>
      <c r="Z80" s="8">
        <v>7</v>
      </c>
      <c r="AA80" s="8">
        <v>1989</v>
      </c>
      <c r="AB80" s="8" t="s">
        <v>92</v>
      </c>
      <c r="AC80" s="8" t="s">
        <v>92</v>
      </c>
      <c r="AD80" s="8" t="s">
        <v>98</v>
      </c>
      <c r="AE80" s="8" t="s">
        <v>207</v>
      </c>
      <c r="AF80" s="8">
        <v>5</v>
      </c>
      <c r="AG80" s="8" t="s">
        <v>208</v>
      </c>
      <c r="AH80" s="8" t="s">
        <v>95</v>
      </c>
      <c r="AR80" s="8" t="s">
        <v>91</v>
      </c>
      <c r="AS80" s="8" t="s">
        <v>91</v>
      </c>
      <c r="AT80" s="8" t="s">
        <v>92</v>
      </c>
      <c r="AU80" s="8" t="s">
        <v>97</v>
      </c>
      <c r="BC80" s="8" t="s">
        <v>92</v>
      </c>
      <c r="BD80" s="8" t="s">
        <v>92</v>
      </c>
      <c r="BE80" s="8" t="s">
        <v>92</v>
      </c>
      <c r="BG80" s="8" t="s">
        <v>92</v>
      </c>
      <c r="BH80" s="8" t="s">
        <v>92</v>
      </c>
      <c r="BI80" s="8" t="s">
        <v>92</v>
      </c>
      <c r="BJ80" s="8" t="s">
        <v>92</v>
      </c>
      <c r="BM80" s="8" t="s">
        <v>92</v>
      </c>
      <c r="BN80" s="8" t="s">
        <v>92</v>
      </c>
      <c r="BO80" s="8" t="s">
        <v>92</v>
      </c>
      <c r="BP80" s="8" t="s">
        <v>91</v>
      </c>
      <c r="BQ80" s="8" t="s">
        <v>92</v>
      </c>
      <c r="BR80" s="8" t="s">
        <v>92</v>
      </c>
      <c r="BS80" s="8" t="s">
        <v>91</v>
      </c>
      <c r="BT80" s="8" t="s">
        <v>91</v>
      </c>
      <c r="BU80" s="8" t="s">
        <v>91</v>
      </c>
      <c r="BV80" s="8">
        <v>50411</v>
      </c>
      <c r="BW80" s="8">
        <v>158601</v>
      </c>
      <c r="BX80" s="9">
        <v>3.5</v>
      </c>
      <c r="BY80" s="13">
        <v>27930</v>
      </c>
      <c r="BZ80" s="8">
        <v>5678.5177228786197</v>
      </c>
      <c r="CA80" s="8">
        <v>31.930833333799999</v>
      </c>
      <c r="CD80" s="8">
        <v>2021</v>
      </c>
      <c r="CE80" s="8">
        <v>6</v>
      </c>
      <c r="CF80" s="17">
        <f t="shared" si="17"/>
        <v>3.5</v>
      </c>
      <c r="CG80" s="17"/>
      <c r="CH80" s="18" t="str">
        <f t="shared" si="19"/>
        <v/>
      </c>
      <c r="CI80" s="8">
        <f t="shared" si="20"/>
        <v>2019</v>
      </c>
      <c r="CJ80" s="8">
        <f t="shared" si="21"/>
        <v>3.5</v>
      </c>
      <c r="CK80" s="6">
        <f t="shared" si="22"/>
        <v>3.5</v>
      </c>
      <c r="CL80" s="26"/>
      <c r="CM80" s="8" t="str">
        <f t="shared" si="23"/>
        <v/>
      </c>
      <c r="CN80" s="38">
        <f t="shared" si="24"/>
        <v>18556.316999999985</v>
      </c>
      <c r="CO80" s="8" t="str">
        <f t="shared" si="25"/>
        <v/>
      </c>
      <c r="CP80" s="8">
        <f t="shared" si="18"/>
        <v>117</v>
      </c>
      <c r="CQ80" s="8">
        <f t="shared" si="26"/>
        <v>664.38657357679858</v>
      </c>
      <c r="CR80" s="8" t="str">
        <f t="shared" si="27"/>
        <v/>
      </c>
    </row>
    <row r="81" spans="1:96" s="8" customFormat="1">
      <c r="A81" s="8">
        <v>5519</v>
      </c>
      <c r="B81" s="8" t="s">
        <v>239</v>
      </c>
      <c r="C81" s="8">
        <v>50627</v>
      </c>
      <c r="D81" s="8" t="s">
        <v>240</v>
      </c>
      <c r="E81" s="8" t="s">
        <v>116</v>
      </c>
      <c r="F81" s="8" t="s">
        <v>241</v>
      </c>
      <c r="G81" s="8" t="s">
        <v>242</v>
      </c>
      <c r="H81" s="8" t="s">
        <v>243</v>
      </c>
      <c r="I81" s="8" t="s">
        <v>88</v>
      </c>
      <c r="K81" s="8" t="s">
        <v>89</v>
      </c>
      <c r="L81" s="8" t="s">
        <v>90</v>
      </c>
      <c r="M81" s="8" t="s">
        <v>90</v>
      </c>
      <c r="P81" s="8">
        <v>22</v>
      </c>
      <c r="Q81" s="8">
        <v>0.8</v>
      </c>
      <c r="R81" s="8">
        <v>22</v>
      </c>
      <c r="S81" s="8">
        <v>22</v>
      </c>
      <c r="T81" s="8">
        <v>6</v>
      </c>
      <c r="U81" s="8" t="s">
        <v>91</v>
      </c>
      <c r="V81" s="8" t="s">
        <v>92</v>
      </c>
      <c r="W81" s="8" t="s">
        <v>92</v>
      </c>
      <c r="X81" s="8" t="s">
        <v>93</v>
      </c>
      <c r="Y81" s="8" t="s">
        <v>90</v>
      </c>
      <c r="Z81" s="8">
        <v>11</v>
      </c>
      <c r="AA81" s="8">
        <v>1987</v>
      </c>
      <c r="AB81" s="8" t="s">
        <v>92</v>
      </c>
      <c r="AC81" s="8" t="s">
        <v>92</v>
      </c>
      <c r="AD81" s="8" t="s">
        <v>98</v>
      </c>
      <c r="AE81" s="8" t="s">
        <v>213</v>
      </c>
      <c r="AF81" s="8">
        <v>7</v>
      </c>
      <c r="AG81" s="8" t="s">
        <v>208</v>
      </c>
      <c r="AH81" s="8" t="s">
        <v>227</v>
      </c>
      <c r="AI81" s="8" t="s">
        <v>95</v>
      </c>
      <c r="AR81" s="8" t="s">
        <v>91</v>
      </c>
      <c r="AS81" s="8" t="s">
        <v>91</v>
      </c>
      <c r="AT81" s="8" t="s">
        <v>92</v>
      </c>
      <c r="AU81" s="8" t="s">
        <v>168</v>
      </c>
      <c r="BC81" s="8" t="s">
        <v>92</v>
      </c>
      <c r="BD81" s="8" t="s">
        <v>92</v>
      </c>
      <c r="BE81" s="8" t="s">
        <v>92</v>
      </c>
      <c r="BG81" s="8" t="s">
        <v>92</v>
      </c>
      <c r="BH81" s="8" t="s">
        <v>92</v>
      </c>
      <c r="BI81" s="8" t="s">
        <v>92</v>
      </c>
      <c r="BJ81" s="8" t="s">
        <v>92</v>
      </c>
      <c r="BM81" s="8" t="s">
        <v>92</v>
      </c>
      <c r="BN81" s="8" t="s">
        <v>92</v>
      </c>
      <c r="BO81" s="8" t="s">
        <v>92</v>
      </c>
      <c r="BQ81" s="8" t="s">
        <v>92</v>
      </c>
      <c r="BR81" s="8" t="s">
        <v>92</v>
      </c>
      <c r="BS81" s="8" t="s">
        <v>98</v>
      </c>
      <c r="BT81" s="8" t="s">
        <v>91</v>
      </c>
      <c r="BU81" s="8" t="s">
        <v>91</v>
      </c>
      <c r="BV81" s="8">
        <v>50627</v>
      </c>
      <c r="BW81" s="8">
        <v>944293</v>
      </c>
      <c r="BX81" s="9">
        <v>22</v>
      </c>
      <c r="BY81" s="13">
        <v>111200.6</v>
      </c>
      <c r="BZ81" s="8">
        <v>8491.7977061274796</v>
      </c>
      <c r="CA81" s="8">
        <v>25.557111111200101</v>
      </c>
      <c r="CD81" s="8">
        <v>2013</v>
      </c>
      <c r="CE81" s="8">
        <v>6</v>
      </c>
      <c r="CF81" s="17">
        <f t="shared" si="17"/>
        <v>22</v>
      </c>
      <c r="CG81" s="19">
        <f t="shared" ref="CG81:CG82" si="32">BY81</f>
        <v>111200.6</v>
      </c>
      <c r="CH81" s="18">
        <f t="shared" si="19"/>
        <v>110482.28099999993</v>
      </c>
      <c r="CI81" s="8">
        <f t="shared" si="20"/>
        <v>2017</v>
      </c>
      <c r="CJ81" s="8">
        <f t="shared" si="21"/>
        <v>22</v>
      </c>
      <c r="CK81" s="6">
        <f t="shared" si="22"/>
        <v>22</v>
      </c>
      <c r="CL81" s="26">
        <f t="shared" ref="CL81:CL82" si="33">IF(AND(CK81&lt;&gt;"", CO81 ="Y"),BY81,"")</f>
        <v>111200.6</v>
      </c>
      <c r="CM81" s="8">
        <f t="shared" si="23"/>
        <v>110482.28099999993</v>
      </c>
      <c r="CN81" s="38">
        <f t="shared" si="24"/>
        <v>110482.28099999993</v>
      </c>
      <c r="CO81" s="8" t="str">
        <f t="shared" si="25"/>
        <v>Y</v>
      </c>
      <c r="CP81" s="8">
        <f t="shared" si="18"/>
        <v>117</v>
      </c>
      <c r="CQ81" s="8">
        <f t="shared" si="26"/>
        <v>993.54033161691507</v>
      </c>
      <c r="CR81" s="8" t="str">
        <f t="shared" si="27"/>
        <v/>
      </c>
    </row>
    <row r="82" spans="1:96" s="8" customFormat="1">
      <c r="A82" s="8">
        <v>19691</v>
      </c>
      <c r="B82" s="8" t="s">
        <v>244</v>
      </c>
      <c r="C82" s="8">
        <v>50628</v>
      </c>
      <c r="D82" s="8" t="s">
        <v>245</v>
      </c>
      <c r="E82" s="8" t="s">
        <v>152</v>
      </c>
      <c r="F82" s="8" t="s">
        <v>246</v>
      </c>
      <c r="G82" s="8" t="s">
        <v>237</v>
      </c>
      <c r="H82" s="8" t="s">
        <v>87</v>
      </c>
      <c r="I82" s="8" t="s">
        <v>88</v>
      </c>
      <c r="J82" s="8" t="s">
        <v>247</v>
      </c>
      <c r="K82" s="8" t="s">
        <v>89</v>
      </c>
      <c r="L82" s="8" t="s">
        <v>90</v>
      </c>
      <c r="M82" s="8" t="s">
        <v>90</v>
      </c>
      <c r="P82" s="8">
        <v>30.5</v>
      </c>
      <c r="Q82" s="8">
        <v>0.8</v>
      </c>
      <c r="R82" s="8">
        <v>27</v>
      </c>
      <c r="S82" s="8">
        <v>30.5</v>
      </c>
      <c r="T82" s="8">
        <v>2</v>
      </c>
      <c r="U82" s="8" t="s">
        <v>91</v>
      </c>
      <c r="V82" s="8" t="s">
        <v>92</v>
      </c>
      <c r="W82" s="8" t="s">
        <v>92</v>
      </c>
      <c r="X82" s="8" t="s">
        <v>93</v>
      </c>
      <c r="Y82" s="8" t="s">
        <v>90</v>
      </c>
      <c r="Z82" s="8">
        <v>9</v>
      </c>
      <c r="AA82" s="8">
        <v>1991</v>
      </c>
      <c r="AB82" s="8" t="s">
        <v>92</v>
      </c>
      <c r="AC82" s="8" t="s">
        <v>92</v>
      </c>
      <c r="AD82" s="8" t="s">
        <v>98</v>
      </c>
      <c r="AE82" s="8" t="s">
        <v>213</v>
      </c>
      <c r="AF82" s="8">
        <v>7</v>
      </c>
      <c r="AG82" s="8" t="s">
        <v>208</v>
      </c>
      <c r="AH82" s="8" t="s">
        <v>95</v>
      </c>
      <c r="AI82" s="8" t="s">
        <v>227</v>
      </c>
      <c r="AJ82" s="8" t="s">
        <v>96</v>
      </c>
      <c r="AN82" s="8" t="s">
        <v>95</v>
      </c>
      <c r="AR82" s="8" t="s">
        <v>91</v>
      </c>
      <c r="AS82" s="8" t="s">
        <v>91</v>
      </c>
      <c r="AT82" s="8" t="s">
        <v>92</v>
      </c>
      <c r="AU82" s="8" t="s">
        <v>168</v>
      </c>
      <c r="BC82" s="8" t="s">
        <v>92</v>
      </c>
      <c r="BD82" s="8" t="s">
        <v>92</v>
      </c>
      <c r="BE82" s="8" t="s">
        <v>92</v>
      </c>
      <c r="BG82" s="8" t="s">
        <v>92</v>
      </c>
      <c r="BH82" s="8" t="s">
        <v>92</v>
      </c>
      <c r="BI82" s="8" t="s">
        <v>92</v>
      </c>
      <c r="BJ82" s="8" t="s">
        <v>92</v>
      </c>
      <c r="BM82" s="8" t="s">
        <v>92</v>
      </c>
      <c r="BN82" s="8" t="s">
        <v>92</v>
      </c>
      <c r="BO82" s="8" t="s">
        <v>92</v>
      </c>
      <c r="BQ82" s="8" t="s">
        <v>92</v>
      </c>
      <c r="BR82" s="8" t="s">
        <v>92</v>
      </c>
      <c r="BS82" s="8" t="s">
        <v>98</v>
      </c>
      <c r="BT82" s="8" t="s">
        <v>91</v>
      </c>
      <c r="BU82" s="8" t="s">
        <v>91</v>
      </c>
      <c r="BV82" s="8">
        <v>50628</v>
      </c>
      <c r="BW82" s="8">
        <v>836488</v>
      </c>
      <c r="BX82" s="9">
        <v>30.5</v>
      </c>
      <c r="BY82" s="13">
        <v>164505.9</v>
      </c>
      <c r="BZ82" s="8">
        <v>5084.8510600531599</v>
      </c>
      <c r="CA82" s="8">
        <v>28.139061506429901</v>
      </c>
      <c r="CD82" s="8">
        <v>2019</v>
      </c>
      <c r="CE82" s="8">
        <v>11</v>
      </c>
      <c r="CF82" s="17">
        <f t="shared" si="17"/>
        <v>30.5</v>
      </c>
      <c r="CG82" s="19">
        <f t="shared" si="32"/>
        <v>164505.9</v>
      </c>
      <c r="CH82" s="18">
        <f t="shared" si="19"/>
        <v>97869.095999999874</v>
      </c>
      <c r="CI82" s="8">
        <f t="shared" si="20"/>
        <v>2021</v>
      </c>
      <c r="CJ82" s="8">
        <f t="shared" si="21"/>
        <v>30.5</v>
      </c>
      <c r="CK82" s="6">
        <f t="shared" si="22"/>
        <v>30.5</v>
      </c>
      <c r="CL82" s="26">
        <f t="shared" si="33"/>
        <v>164505.9</v>
      </c>
      <c r="CM82" s="8">
        <f t="shared" si="23"/>
        <v>97869.095999999874</v>
      </c>
      <c r="CN82" s="38">
        <f t="shared" si="24"/>
        <v>97869.095999999874</v>
      </c>
      <c r="CO82" s="8" t="str">
        <f t="shared" si="25"/>
        <v>Y</v>
      </c>
      <c r="CP82" s="8">
        <f t="shared" si="18"/>
        <v>117</v>
      </c>
      <c r="CQ82" s="8">
        <f t="shared" si="26"/>
        <v>594.92757402621965</v>
      </c>
      <c r="CR82" s="8" t="str">
        <f t="shared" si="27"/>
        <v/>
      </c>
    </row>
    <row r="83" spans="1:96" s="8" customFormat="1">
      <c r="A83" s="8">
        <v>5310</v>
      </c>
      <c r="B83" s="8" t="s">
        <v>248</v>
      </c>
      <c r="C83" s="8">
        <v>52019</v>
      </c>
      <c r="D83" s="8" t="s">
        <v>249</v>
      </c>
      <c r="E83" s="8" t="s">
        <v>178</v>
      </c>
      <c r="F83" s="8" t="s">
        <v>250</v>
      </c>
      <c r="G83" s="8" t="s">
        <v>251</v>
      </c>
      <c r="H83" s="8" t="s">
        <v>87</v>
      </c>
      <c r="I83" s="8" t="s">
        <v>88</v>
      </c>
      <c r="K83" s="8" t="s">
        <v>89</v>
      </c>
      <c r="L83" s="8" t="s">
        <v>90</v>
      </c>
      <c r="M83" s="8" t="s">
        <v>90</v>
      </c>
      <c r="N83" s="8">
        <v>71856761</v>
      </c>
      <c r="O83" s="8">
        <v>71856761</v>
      </c>
      <c r="P83" s="8">
        <v>187</v>
      </c>
      <c r="Q83" s="8">
        <v>0.9</v>
      </c>
      <c r="R83" s="8">
        <v>170</v>
      </c>
      <c r="S83" s="8">
        <v>188</v>
      </c>
      <c r="T83" s="8">
        <v>74.5</v>
      </c>
      <c r="U83" s="8" t="s">
        <v>91</v>
      </c>
      <c r="V83" s="8" t="s">
        <v>92</v>
      </c>
      <c r="W83" s="8" t="s">
        <v>92</v>
      </c>
      <c r="X83" s="8" t="s">
        <v>93</v>
      </c>
      <c r="Y83" s="8" t="s">
        <v>90</v>
      </c>
      <c r="Z83" s="8">
        <v>3</v>
      </c>
      <c r="AA83" s="8">
        <v>2001</v>
      </c>
      <c r="AB83" s="8" t="s">
        <v>92</v>
      </c>
      <c r="AC83" s="8" t="s">
        <v>92</v>
      </c>
      <c r="AD83" s="8" t="s">
        <v>91</v>
      </c>
      <c r="AE83" s="8" t="s">
        <v>113</v>
      </c>
      <c r="AF83" s="8">
        <v>2</v>
      </c>
      <c r="AG83" s="8" t="s">
        <v>90</v>
      </c>
      <c r="AH83" s="8" t="s">
        <v>95</v>
      </c>
      <c r="AI83" s="8" t="s">
        <v>96</v>
      </c>
      <c r="AR83" s="8" t="s">
        <v>91</v>
      </c>
      <c r="AS83" s="8" t="s">
        <v>91</v>
      </c>
      <c r="AT83" s="8" t="s">
        <v>92</v>
      </c>
      <c r="AU83" s="8" t="s">
        <v>97</v>
      </c>
      <c r="BC83" s="8" t="s">
        <v>92</v>
      </c>
      <c r="BD83" s="8" t="s">
        <v>92</v>
      </c>
      <c r="BE83" s="8" t="s">
        <v>92</v>
      </c>
      <c r="BG83" s="8" t="s">
        <v>92</v>
      </c>
      <c r="BH83" s="8" t="s">
        <v>92</v>
      </c>
      <c r="BI83" s="8" t="s">
        <v>92</v>
      </c>
      <c r="BJ83" s="8" t="s">
        <v>92</v>
      </c>
      <c r="BM83" s="8" t="s">
        <v>92</v>
      </c>
      <c r="BN83" s="8" t="s">
        <v>92</v>
      </c>
      <c r="BO83" s="8" t="s">
        <v>92</v>
      </c>
      <c r="BQ83" s="8" t="s">
        <v>92</v>
      </c>
      <c r="BR83" s="8" t="s">
        <v>92</v>
      </c>
      <c r="BS83" s="8" t="s">
        <v>98</v>
      </c>
      <c r="BT83" s="8" t="s">
        <v>91</v>
      </c>
      <c r="BU83" s="8" t="s">
        <v>98</v>
      </c>
      <c r="BV83" s="8">
        <v>52019</v>
      </c>
      <c r="BW83" s="8">
        <v>10895953</v>
      </c>
      <c r="BX83" s="9">
        <v>187</v>
      </c>
      <c r="BY83" s="13">
        <v>935690.00300000003</v>
      </c>
      <c r="BZ83" s="8">
        <v>11644.8321186135</v>
      </c>
      <c r="CA83" s="8">
        <v>29.1558333322293</v>
      </c>
      <c r="CD83" s="8">
        <v>2030</v>
      </c>
      <c r="CE83" s="8">
        <v>5</v>
      </c>
      <c r="CF83" s="17">
        <f t="shared" si="17"/>
        <v>187</v>
      </c>
      <c r="CG83" s="18">
        <f>BY83*SUM(CE83)/SUM(BX83:BX85)</f>
        <v>8339.4830926916238</v>
      </c>
      <c r="CH83" s="18">
        <f t="shared" si="19"/>
        <v>11362.090026737931</v>
      </c>
      <c r="CI83" s="8">
        <f t="shared" si="20"/>
        <v>2031</v>
      </c>
      <c r="CJ83" s="8">
        <f t="shared" si="21"/>
        <v>187</v>
      </c>
      <c r="CK83" s="6" t="str">
        <f t="shared" si="22"/>
        <v/>
      </c>
      <c r="CL83" s="26" t="str">
        <f t="shared" ref="CL83" si="34">IF(CK83&lt;&gt;"",BY83,"")</f>
        <v/>
      </c>
      <c r="CM83" s="8" t="str">
        <f t="shared" si="23"/>
        <v/>
      </c>
      <c r="CN83" s="38">
        <f t="shared" si="24"/>
        <v>1274826.5009999957</v>
      </c>
      <c r="CO83" s="8" t="str">
        <f t="shared" si="25"/>
        <v>Y</v>
      </c>
      <c r="CP83" s="8">
        <f t="shared" si="18"/>
        <v>117</v>
      </c>
      <c r="CQ83" s="8">
        <f t="shared" si="26"/>
        <v>1362.4453578777795</v>
      </c>
      <c r="CR83" s="8">
        <f t="shared" si="27"/>
        <v>2027</v>
      </c>
    </row>
    <row r="84" spans="1:96" s="8" customFormat="1">
      <c r="A84" s="8">
        <v>5310</v>
      </c>
      <c r="B84" s="8" t="s">
        <v>248</v>
      </c>
      <c r="C84" s="8">
        <v>52019</v>
      </c>
      <c r="D84" s="8" t="s">
        <v>249</v>
      </c>
      <c r="E84" s="8" t="s">
        <v>178</v>
      </c>
      <c r="F84" s="8" t="s">
        <v>250</v>
      </c>
      <c r="G84" s="8" t="s">
        <v>252</v>
      </c>
      <c r="H84" s="8" t="s">
        <v>87</v>
      </c>
      <c r="I84" s="8" t="s">
        <v>88</v>
      </c>
      <c r="K84" s="8" t="s">
        <v>89</v>
      </c>
      <c r="L84" s="8" t="s">
        <v>90</v>
      </c>
      <c r="M84" s="8" t="s">
        <v>90</v>
      </c>
      <c r="N84" s="8">
        <v>1379268472</v>
      </c>
      <c r="O84" s="8">
        <v>1379268472</v>
      </c>
      <c r="P84" s="8">
        <v>187</v>
      </c>
      <c r="Q84" s="8">
        <v>0.9</v>
      </c>
      <c r="R84" s="8">
        <v>165</v>
      </c>
      <c r="S84" s="8">
        <v>188</v>
      </c>
      <c r="T84" s="8">
        <v>90</v>
      </c>
      <c r="U84" s="8" t="s">
        <v>91</v>
      </c>
      <c r="V84" s="8" t="s">
        <v>92</v>
      </c>
      <c r="W84" s="8" t="s">
        <v>92</v>
      </c>
      <c r="X84" s="8" t="s">
        <v>93</v>
      </c>
      <c r="Y84" s="8" t="s">
        <v>90</v>
      </c>
      <c r="Z84" s="8">
        <v>3</v>
      </c>
      <c r="AA84" s="8">
        <v>2018</v>
      </c>
      <c r="AB84" s="8" t="s">
        <v>92</v>
      </c>
      <c r="AC84" s="8" t="s">
        <v>92</v>
      </c>
      <c r="AD84" s="8" t="s">
        <v>91</v>
      </c>
      <c r="AE84" s="8" t="s">
        <v>113</v>
      </c>
      <c r="AF84" s="8">
        <v>2</v>
      </c>
      <c r="AG84" s="8" t="s">
        <v>90</v>
      </c>
      <c r="AH84" s="8" t="s">
        <v>95</v>
      </c>
      <c r="AR84" s="8" t="s">
        <v>91</v>
      </c>
      <c r="AS84" s="8" t="s">
        <v>91</v>
      </c>
      <c r="AT84" s="8" t="s">
        <v>92</v>
      </c>
      <c r="AU84" s="8" t="s">
        <v>97</v>
      </c>
      <c r="BC84" s="8" t="s">
        <v>92</v>
      </c>
      <c r="BD84" s="8" t="s">
        <v>92</v>
      </c>
      <c r="BE84" s="8" t="s">
        <v>92</v>
      </c>
      <c r="BG84" s="8" t="s">
        <v>92</v>
      </c>
      <c r="BH84" s="8" t="s">
        <v>92</v>
      </c>
      <c r="BI84" s="8" t="s">
        <v>92</v>
      </c>
      <c r="BJ84" s="8" t="s">
        <v>92</v>
      </c>
      <c r="BM84" s="8" t="s">
        <v>92</v>
      </c>
      <c r="BN84" s="8" t="s">
        <v>92</v>
      </c>
      <c r="BO84" s="8" t="s">
        <v>92</v>
      </c>
      <c r="BQ84" s="8" t="s">
        <v>92</v>
      </c>
      <c r="BR84" s="8" t="s">
        <v>92</v>
      </c>
      <c r="BS84" s="8" t="s">
        <v>91</v>
      </c>
      <c r="BT84" s="8" t="s">
        <v>91</v>
      </c>
      <c r="BU84" s="8" t="s">
        <v>91</v>
      </c>
      <c r="BV84" s="8">
        <v>52019</v>
      </c>
      <c r="BW84" s="8">
        <v>10895953</v>
      </c>
      <c r="BX84" s="9">
        <v>187</v>
      </c>
      <c r="BY84" s="13">
        <v>935690.00300000003</v>
      </c>
      <c r="BZ84" s="8">
        <v>11644.8321186135</v>
      </c>
      <c r="CA84" s="8">
        <v>29.1558333322293</v>
      </c>
      <c r="CD84" s="8">
        <v>2047</v>
      </c>
      <c r="CE84" s="8">
        <v>5</v>
      </c>
      <c r="CF84" s="17" t="str">
        <f t="shared" si="17"/>
        <v/>
      </c>
      <c r="CG84" s="18"/>
      <c r="CH84" s="18" t="str">
        <f t="shared" si="19"/>
        <v/>
      </c>
      <c r="CI84" s="8">
        <f t="shared" si="20"/>
        <v>2048</v>
      </c>
      <c r="CJ84" s="8" t="str">
        <f t="shared" si="21"/>
        <v/>
      </c>
      <c r="CK84" s="6" t="str">
        <f t="shared" si="22"/>
        <v/>
      </c>
      <c r="CL84" s="26"/>
      <c r="CM84" s="8" t="str">
        <f t="shared" si="23"/>
        <v/>
      </c>
      <c r="CN84" s="38">
        <f t="shared" si="24"/>
        <v>1274826.5009999957</v>
      </c>
      <c r="CO84" s="8" t="str">
        <f t="shared" si="25"/>
        <v/>
      </c>
      <c r="CP84" s="8">
        <f t="shared" si="18"/>
        <v>117</v>
      </c>
      <c r="CQ84" s="8">
        <f t="shared" si="26"/>
        <v>1362.4453578777795</v>
      </c>
      <c r="CR84" s="8">
        <f t="shared" si="27"/>
        <v>2027</v>
      </c>
    </row>
    <row r="85" spans="1:96" s="8" customFormat="1">
      <c r="A85" s="8">
        <v>5310</v>
      </c>
      <c r="B85" s="8" t="s">
        <v>248</v>
      </c>
      <c r="C85" s="8">
        <v>52019</v>
      </c>
      <c r="D85" s="8" t="s">
        <v>249</v>
      </c>
      <c r="E85" s="8" t="s">
        <v>178</v>
      </c>
      <c r="F85" s="8" t="s">
        <v>250</v>
      </c>
      <c r="G85" s="8" t="s">
        <v>253</v>
      </c>
      <c r="H85" s="8" t="s">
        <v>87</v>
      </c>
      <c r="I85" s="8" t="s">
        <v>88</v>
      </c>
      <c r="K85" s="8" t="s">
        <v>89</v>
      </c>
      <c r="L85" s="8" t="s">
        <v>90</v>
      </c>
      <c r="M85" s="8" t="s">
        <v>90</v>
      </c>
      <c r="N85" s="8">
        <v>1379268471</v>
      </c>
      <c r="O85" s="8">
        <v>1379268471</v>
      </c>
      <c r="P85" s="8">
        <v>187</v>
      </c>
      <c r="Q85" s="8">
        <v>0.9</v>
      </c>
      <c r="R85" s="8">
        <v>165</v>
      </c>
      <c r="S85" s="8">
        <v>188</v>
      </c>
      <c r="T85" s="8">
        <v>90</v>
      </c>
      <c r="U85" s="8" t="s">
        <v>91</v>
      </c>
      <c r="V85" s="8" t="s">
        <v>92</v>
      </c>
      <c r="W85" s="8" t="s">
        <v>92</v>
      </c>
      <c r="X85" s="8" t="s">
        <v>93</v>
      </c>
      <c r="Y85" s="8" t="s">
        <v>90</v>
      </c>
      <c r="Z85" s="8">
        <v>4</v>
      </c>
      <c r="AA85" s="8">
        <v>2018</v>
      </c>
      <c r="AB85" s="8" t="s">
        <v>92</v>
      </c>
      <c r="AC85" s="8" t="s">
        <v>92</v>
      </c>
      <c r="AD85" s="8" t="s">
        <v>91</v>
      </c>
      <c r="AE85" s="8" t="s">
        <v>113</v>
      </c>
      <c r="AF85" s="8">
        <v>2</v>
      </c>
      <c r="AG85" s="8" t="s">
        <v>90</v>
      </c>
      <c r="AH85" s="8" t="s">
        <v>95</v>
      </c>
      <c r="AR85" s="8" t="s">
        <v>91</v>
      </c>
      <c r="AS85" s="8" t="s">
        <v>91</v>
      </c>
      <c r="AT85" s="8" t="s">
        <v>92</v>
      </c>
      <c r="AU85" s="8" t="s">
        <v>97</v>
      </c>
      <c r="BC85" s="8" t="s">
        <v>92</v>
      </c>
      <c r="BD85" s="8" t="s">
        <v>92</v>
      </c>
      <c r="BE85" s="8" t="s">
        <v>92</v>
      </c>
      <c r="BG85" s="8" t="s">
        <v>92</v>
      </c>
      <c r="BH85" s="8" t="s">
        <v>92</v>
      </c>
      <c r="BI85" s="8" t="s">
        <v>92</v>
      </c>
      <c r="BJ85" s="8" t="s">
        <v>92</v>
      </c>
      <c r="BM85" s="8" t="s">
        <v>92</v>
      </c>
      <c r="BN85" s="8" t="s">
        <v>92</v>
      </c>
      <c r="BO85" s="8" t="s">
        <v>92</v>
      </c>
      <c r="BQ85" s="8" t="s">
        <v>92</v>
      </c>
      <c r="BR85" s="8" t="s">
        <v>92</v>
      </c>
      <c r="BS85" s="8" t="s">
        <v>91</v>
      </c>
      <c r="BT85" s="8" t="s">
        <v>91</v>
      </c>
      <c r="BU85" s="8" t="s">
        <v>91</v>
      </c>
      <c r="BV85" s="8">
        <v>52019</v>
      </c>
      <c r="BW85" s="8">
        <v>10895953</v>
      </c>
      <c r="BX85" s="9">
        <v>187</v>
      </c>
      <c r="BY85" s="13">
        <v>935690.00300000003</v>
      </c>
      <c r="BZ85" s="8">
        <v>11644.8321186135</v>
      </c>
      <c r="CA85" s="8">
        <v>29.1558333322293</v>
      </c>
      <c r="CD85" s="8">
        <v>2047</v>
      </c>
      <c r="CE85" s="8">
        <v>6</v>
      </c>
      <c r="CF85" s="17" t="str">
        <f t="shared" si="17"/>
        <v/>
      </c>
      <c r="CG85" s="18"/>
      <c r="CH85" s="18" t="str">
        <f t="shared" si="19"/>
        <v/>
      </c>
      <c r="CI85" s="8">
        <f t="shared" si="20"/>
        <v>2048</v>
      </c>
      <c r="CJ85" s="8" t="str">
        <f t="shared" si="21"/>
        <v/>
      </c>
      <c r="CK85" s="6" t="str">
        <f t="shared" si="22"/>
        <v/>
      </c>
      <c r="CL85" s="26"/>
      <c r="CM85" s="8" t="str">
        <f t="shared" si="23"/>
        <v/>
      </c>
      <c r="CN85" s="38">
        <f t="shared" si="24"/>
        <v>1274826.5009999957</v>
      </c>
      <c r="CO85" s="8" t="str">
        <f t="shared" si="25"/>
        <v/>
      </c>
      <c r="CP85" s="8">
        <f t="shared" si="18"/>
        <v>117</v>
      </c>
      <c r="CQ85" s="8">
        <f t="shared" si="26"/>
        <v>1362.4453578777795</v>
      </c>
      <c r="CR85" s="8">
        <f t="shared" si="27"/>
        <v>2027</v>
      </c>
    </row>
    <row r="86" spans="1:96" s="8" customFormat="1">
      <c r="A86" s="8">
        <v>9348</v>
      </c>
      <c r="B86" s="8" t="s">
        <v>254</v>
      </c>
      <c r="C86" s="8">
        <v>52152</v>
      </c>
      <c r="D86" s="8" t="s">
        <v>255</v>
      </c>
      <c r="E86" s="8" t="s">
        <v>178</v>
      </c>
      <c r="F86" s="8" t="s">
        <v>256</v>
      </c>
      <c r="G86" s="8" t="s">
        <v>257</v>
      </c>
      <c r="H86" s="8" t="s">
        <v>87</v>
      </c>
      <c r="I86" s="8" t="s">
        <v>88</v>
      </c>
      <c r="K86" s="8" t="s">
        <v>89</v>
      </c>
      <c r="L86" s="8" t="s">
        <v>90</v>
      </c>
      <c r="M86" s="8" t="s">
        <v>90</v>
      </c>
      <c r="N86" s="8">
        <v>1075455179</v>
      </c>
      <c r="O86" s="8">
        <v>35010337</v>
      </c>
      <c r="P86" s="8">
        <v>46.4</v>
      </c>
      <c r="Q86" s="8">
        <v>0.85</v>
      </c>
      <c r="R86" s="8">
        <v>38</v>
      </c>
      <c r="S86" s="8">
        <v>59.5</v>
      </c>
      <c r="T86" s="8">
        <v>25</v>
      </c>
      <c r="U86" s="8" t="s">
        <v>91</v>
      </c>
      <c r="V86" s="8" t="s">
        <v>92</v>
      </c>
      <c r="W86" s="8" t="s">
        <v>92</v>
      </c>
      <c r="X86" s="8" t="s">
        <v>93</v>
      </c>
      <c r="Y86" s="8" t="s">
        <v>90</v>
      </c>
      <c r="Z86" s="8">
        <v>11</v>
      </c>
      <c r="AA86" s="8">
        <v>1997</v>
      </c>
      <c r="AB86" s="8" t="s">
        <v>92</v>
      </c>
      <c r="AC86" s="8" t="s">
        <v>92</v>
      </c>
      <c r="AD86" s="8" t="s">
        <v>98</v>
      </c>
      <c r="AE86" s="8" t="s">
        <v>213</v>
      </c>
      <c r="AF86" s="8">
        <v>7</v>
      </c>
      <c r="AG86" s="8" t="s">
        <v>208</v>
      </c>
      <c r="AH86" s="8" t="s">
        <v>95</v>
      </c>
      <c r="AN86" s="8" t="s">
        <v>95</v>
      </c>
      <c r="AR86" s="8" t="s">
        <v>91</v>
      </c>
      <c r="AT86" s="8" t="s">
        <v>92</v>
      </c>
      <c r="AU86" s="8" t="s">
        <v>168</v>
      </c>
      <c r="BC86" s="8" t="s">
        <v>92</v>
      </c>
      <c r="BD86" s="8" t="s">
        <v>92</v>
      </c>
      <c r="BE86" s="8" t="s">
        <v>92</v>
      </c>
      <c r="BG86" s="8" t="s">
        <v>92</v>
      </c>
      <c r="BH86" s="8" t="s">
        <v>92</v>
      </c>
      <c r="BI86" s="8" t="s">
        <v>92</v>
      </c>
      <c r="BJ86" s="8" t="s">
        <v>92</v>
      </c>
      <c r="BM86" s="8" t="s">
        <v>92</v>
      </c>
      <c r="BN86" s="8" t="s">
        <v>92</v>
      </c>
      <c r="BO86" s="8" t="s">
        <v>92</v>
      </c>
      <c r="BQ86" s="8" t="s">
        <v>92</v>
      </c>
      <c r="BR86" s="8" t="s">
        <v>92</v>
      </c>
      <c r="BS86" s="8" t="s">
        <v>91</v>
      </c>
      <c r="BT86" s="8" t="s">
        <v>91</v>
      </c>
      <c r="BU86" s="8" t="s">
        <v>91</v>
      </c>
      <c r="BV86" s="8">
        <v>52152</v>
      </c>
      <c r="BW86" s="8">
        <v>0</v>
      </c>
      <c r="BX86" s="9">
        <v>46.4</v>
      </c>
      <c r="BY86" s="13">
        <v>0</v>
      </c>
      <c r="CA86" s="8">
        <v>27.471204364492099</v>
      </c>
      <c r="CD86" s="8">
        <v>2025</v>
      </c>
      <c r="CE86" s="8">
        <v>5</v>
      </c>
      <c r="CF86" s="17">
        <f t="shared" si="17"/>
        <v>46.4</v>
      </c>
      <c r="CG86" s="18">
        <f>BY86</f>
        <v>0</v>
      </c>
      <c r="CH86" s="18">
        <f t="shared" si="19"/>
        <v>0</v>
      </c>
      <c r="CI86" s="8">
        <f t="shared" si="20"/>
        <v>2027</v>
      </c>
      <c r="CJ86" s="8">
        <f t="shared" si="21"/>
        <v>46.4</v>
      </c>
      <c r="CK86" s="6">
        <f t="shared" si="22"/>
        <v>46.4</v>
      </c>
      <c r="CL86" s="26">
        <f t="shared" ref="CL86" si="35">IF(CK86&lt;&gt;"",BY86,"")</f>
        <v>0</v>
      </c>
      <c r="CM86" s="8">
        <f t="shared" si="23"/>
        <v>0</v>
      </c>
      <c r="CN86" s="38"/>
      <c r="CO86" s="8" t="str">
        <f t="shared" si="25"/>
        <v>Y</v>
      </c>
      <c r="CP86" s="8">
        <f t="shared" si="18"/>
        <v>117</v>
      </c>
      <c r="CQ86" s="8">
        <f t="shared" si="26"/>
        <v>0</v>
      </c>
      <c r="CR86" s="8" t="str">
        <f t="shared" si="27"/>
        <v/>
      </c>
    </row>
    <row r="87" spans="1:96" s="8" customFormat="1">
      <c r="A87" s="8">
        <v>56605</v>
      </c>
      <c r="B87" s="8" t="s">
        <v>258</v>
      </c>
      <c r="C87" s="8">
        <v>52193</v>
      </c>
      <c r="D87" s="8" t="s">
        <v>259</v>
      </c>
      <c r="E87" s="8" t="s">
        <v>109</v>
      </c>
      <c r="F87" s="8" t="s">
        <v>260</v>
      </c>
      <c r="G87" s="8" t="s">
        <v>261</v>
      </c>
      <c r="H87" s="8" t="s">
        <v>87</v>
      </c>
      <c r="I87" s="8" t="s">
        <v>88</v>
      </c>
      <c r="K87" s="8" t="s">
        <v>89</v>
      </c>
      <c r="L87" s="8" t="s">
        <v>90</v>
      </c>
      <c r="M87" s="8" t="s">
        <v>90</v>
      </c>
      <c r="N87" s="8" t="s">
        <v>262</v>
      </c>
      <c r="O87" s="8" t="s">
        <v>262</v>
      </c>
      <c r="P87" s="8">
        <v>92</v>
      </c>
      <c r="Q87" s="8">
        <v>1</v>
      </c>
      <c r="R87" s="8">
        <v>65</v>
      </c>
      <c r="S87" s="8">
        <v>72</v>
      </c>
      <c r="T87" s="8">
        <v>45</v>
      </c>
      <c r="U87" s="8" t="s">
        <v>91</v>
      </c>
      <c r="V87" s="8" t="s">
        <v>92</v>
      </c>
      <c r="W87" s="8" t="s">
        <v>92</v>
      </c>
      <c r="X87" s="8" t="s">
        <v>93</v>
      </c>
      <c r="Y87" s="8" t="s">
        <v>90</v>
      </c>
      <c r="Z87" s="8">
        <v>5</v>
      </c>
      <c r="AA87" s="8">
        <v>2000</v>
      </c>
      <c r="AB87" s="8" t="s">
        <v>92</v>
      </c>
      <c r="AC87" s="8" t="s">
        <v>92</v>
      </c>
      <c r="AD87" s="8" t="s">
        <v>98</v>
      </c>
      <c r="AE87" s="8" t="s">
        <v>213</v>
      </c>
      <c r="AF87" s="8">
        <v>7</v>
      </c>
      <c r="AG87" s="8" t="s">
        <v>208</v>
      </c>
      <c r="AH87" s="8" t="s">
        <v>95</v>
      </c>
      <c r="AN87" s="8" t="s">
        <v>95</v>
      </c>
      <c r="AR87" s="8" t="s">
        <v>91</v>
      </c>
      <c r="AS87" s="8" t="s">
        <v>91</v>
      </c>
      <c r="AT87" s="8" t="s">
        <v>92</v>
      </c>
      <c r="AU87" s="8" t="s">
        <v>168</v>
      </c>
      <c r="BC87" s="8" t="s">
        <v>92</v>
      </c>
      <c r="BD87" s="8" t="s">
        <v>92</v>
      </c>
      <c r="BE87" s="8" t="s">
        <v>92</v>
      </c>
      <c r="BG87" s="8" t="s">
        <v>92</v>
      </c>
      <c r="BH87" s="8" t="s">
        <v>92</v>
      </c>
      <c r="BI87" s="8" t="s">
        <v>92</v>
      </c>
      <c r="BJ87" s="8" t="s">
        <v>92</v>
      </c>
      <c r="BM87" s="8" t="s">
        <v>92</v>
      </c>
      <c r="BN87" s="8" t="s">
        <v>92</v>
      </c>
      <c r="BO87" s="8" t="s">
        <v>92</v>
      </c>
      <c r="BQ87" s="8" t="s">
        <v>92</v>
      </c>
      <c r="BR87" s="8" t="s">
        <v>92</v>
      </c>
      <c r="BS87" s="8" t="s">
        <v>91</v>
      </c>
      <c r="BT87" s="8" t="s">
        <v>91</v>
      </c>
      <c r="BV87" s="8">
        <v>52193</v>
      </c>
      <c r="BW87" s="8">
        <v>4402332</v>
      </c>
      <c r="BX87" s="9">
        <v>92</v>
      </c>
      <c r="BY87" s="13">
        <v>819584</v>
      </c>
      <c r="BZ87" s="8">
        <v>5371.4225753553001</v>
      </c>
      <c r="CA87" s="8">
        <v>29.579930553153901</v>
      </c>
      <c r="CD87" s="8">
        <v>2029</v>
      </c>
      <c r="CE87" s="8">
        <v>12</v>
      </c>
      <c r="CF87" s="17">
        <f t="shared" si="17"/>
        <v>92</v>
      </c>
      <c r="CG87" s="19">
        <f>BY87</f>
        <v>819584</v>
      </c>
      <c r="CH87" s="18">
        <f t="shared" si="19"/>
        <v>515072.84399999981</v>
      </c>
      <c r="CI87" s="8">
        <f t="shared" si="20"/>
        <v>2030</v>
      </c>
      <c r="CJ87" s="8">
        <f t="shared" si="21"/>
        <v>92</v>
      </c>
      <c r="CK87" s="6">
        <f t="shared" si="22"/>
        <v>92</v>
      </c>
      <c r="CL87" s="26">
        <f>IF(AND(CK87&lt;&gt;"", CO87 ="Y"),BY87,"")</f>
        <v>819584</v>
      </c>
      <c r="CM87" s="8">
        <f t="shared" si="23"/>
        <v>515072.84399999981</v>
      </c>
      <c r="CN87" s="38">
        <f t="shared" si="24"/>
        <v>515072.84399999981</v>
      </c>
      <c r="CO87" s="8" t="str">
        <f t="shared" si="25"/>
        <v>Y</v>
      </c>
      <c r="CP87" s="8">
        <f t="shared" si="18"/>
        <v>117</v>
      </c>
      <c r="CQ87" s="8">
        <f t="shared" si="26"/>
        <v>628.45644131657014</v>
      </c>
      <c r="CR87" s="8" t="str">
        <f t="shared" si="27"/>
        <v/>
      </c>
    </row>
    <row r="88" spans="1:96" s="8" customFormat="1">
      <c r="A88" s="8">
        <v>56605</v>
      </c>
      <c r="B88" s="8" t="s">
        <v>258</v>
      </c>
      <c r="C88" s="8">
        <v>52193</v>
      </c>
      <c r="D88" s="8" t="s">
        <v>259</v>
      </c>
      <c r="E88" s="8" t="s">
        <v>109</v>
      </c>
      <c r="F88" s="8" t="s">
        <v>260</v>
      </c>
      <c r="G88" s="8" t="s">
        <v>263</v>
      </c>
      <c r="H88" s="8" t="s">
        <v>87</v>
      </c>
      <c r="I88" s="8" t="s">
        <v>88</v>
      </c>
      <c r="K88" s="8" t="s">
        <v>89</v>
      </c>
      <c r="L88" s="8" t="s">
        <v>90</v>
      </c>
      <c r="M88" s="8" t="s">
        <v>90</v>
      </c>
      <c r="N88" s="8" t="s">
        <v>262</v>
      </c>
      <c r="O88" s="8" t="s">
        <v>262</v>
      </c>
      <c r="P88" s="8">
        <v>92</v>
      </c>
      <c r="Q88" s="8">
        <v>1</v>
      </c>
      <c r="R88" s="8">
        <v>65</v>
      </c>
      <c r="S88" s="8">
        <v>72</v>
      </c>
      <c r="T88" s="8">
        <v>45</v>
      </c>
      <c r="U88" s="8" t="s">
        <v>91</v>
      </c>
      <c r="V88" s="8" t="s">
        <v>92</v>
      </c>
      <c r="W88" s="8" t="s">
        <v>92</v>
      </c>
      <c r="X88" s="8" t="s">
        <v>93</v>
      </c>
      <c r="Y88" s="8" t="s">
        <v>90</v>
      </c>
      <c r="Z88" s="8">
        <v>5</v>
      </c>
      <c r="AA88" s="8">
        <v>2000</v>
      </c>
      <c r="AB88" s="8" t="s">
        <v>92</v>
      </c>
      <c r="AC88" s="8" t="s">
        <v>92</v>
      </c>
      <c r="AD88" s="8" t="s">
        <v>98</v>
      </c>
      <c r="AE88" s="8" t="s">
        <v>213</v>
      </c>
      <c r="AF88" s="8">
        <v>7</v>
      </c>
      <c r="AG88" s="8" t="s">
        <v>208</v>
      </c>
      <c r="AH88" s="8" t="s">
        <v>95</v>
      </c>
      <c r="AN88" s="8" t="s">
        <v>95</v>
      </c>
      <c r="AR88" s="8" t="s">
        <v>91</v>
      </c>
      <c r="AS88" s="8" t="s">
        <v>91</v>
      </c>
      <c r="AT88" s="8" t="s">
        <v>92</v>
      </c>
      <c r="AU88" s="8" t="s">
        <v>168</v>
      </c>
      <c r="BC88" s="8" t="s">
        <v>92</v>
      </c>
      <c r="BD88" s="8" t="s">
        <v>92</v>
      </c>
      <c r="BE88" s="8" t="s">
        <v>92</v>
      </c>
      <c r="BG88" s="8" t="s">
        <v>92</v>
      </c>
      <c r="BH88" s="8" t="s">
        <v>92</v>
      </c>
      <c r="BI88" s="8" t="s">
        <v>92</v>
      </c>
      <c r="BJ88" s="8" t="s">
        <v>92</v>
      </c>
      <c r="BM88" s="8" t="s">
        <v>92</v>
      </c>
      <c r="BN88" s="8" t="s">
        <v>92</v>
      </c>
      <c r="BO88" s="8" t="s">
        <v>92</v>
      </c>
      <c r="BQ88" s="8" t="s">
        <v>92</v>
      </c>
      <c r="BR88" s="8" t="s">
        <v>92</v>
      </c>
      <c r="BS88" s="8" t="s">
        <v>91</v>
      </c>
      <c r="BT88" s="8" t="s">
        <v>91</v>
      </c>
      <c r="BV88" s="8">
        <v>52193</v>
      </c>
      <c r="BW88" s="8">
        <v>4402332</v>
      </c>
      <c r="BX88" s="9">
        <v>92</v>
      </c>
      <c r="BY88" s="13">
        <v>819584</v>
      </c>
      <c r="BZ88" s="8">
        <v>5371.4225753553001</v>
      </c>
      <c r="CA88" s="8">
        <v>29.579930553153901</v>
      </c>
      <c r="CD88" s="8">
        <v>2029</v>
      </c>
      <c r="CE88" s="8">
        <v>12</v>
      </c>
      <c r="CF88" s="17">
        <f t="shared" si="17"/>
        <v>92</v>
      </c>
      <c r="CG88" s="17"/>
      <c r="CH88" s="18" t="str">
        <f t="shared" si="19"/>
        <v/>
      </c>
      <c r="CI88" s="8">
        <f t="shared" si="20"/>
        <v>2030</v>
      </c>
      <c r="CJ88" s="8">
        <f t="shared" si="21"/>
        <v>92</v>
      </c>
      <c r="CK88" s="6">
        <f t="shared" si="22"/>
        <v>92</v>
      </c>
      <c r="CL88" s="26"/>
      <c r="CM88" s="8" t="str">
        <f t="shared" si="23"/>
        <v/>
      </c>
      <c r="CN88" s="38">
        <f t="shared" si="24"/>
        <v>515072.84399999981</v>
      </c>
      <c r="CO88" s="8" t="str">
        <f t="shared" si="25"/>
        <v/>
      </c>
      <c r="CP88" s="8">
        <f t="shared" si="18"/>
        <v>117</v>
      </c>
      <c r="CQ88" s="8">
        <f t="shared" si="26"/>
        <v>628.45644131657014</v>
      </c>
      <c r="CR88" s="8" t="str">
        <f t="shared" si="27"/>
        <v/>
      </c>
    </row>
    <row r="89" spans="1:96" s="8" customFormat="1">
      <c r="A89" s="8">
        <v>19528</v>
      </c>
      <c r="B89" s="8" t="s">
        <v>264</v>
      </c>
      <c r="C89" s="8">
        <v>54044</v>
      </c>
      <c r="D89" s="8" t="s">
        <v>265</v>
      </c>
      <c r="E89" s="8" t="s">
        <v>116</v>
      </c>
      <c r="F89" s="8" t="s">
        <v>266</v>
      </c>
      <c r="G89" s="8" t="s">
        <v>261</v>
      </c>
      <c r="H89" s="8" t="s">
        <v>87</v>
      </c>
      <c r="I89" s="8" t="s">
        <v>88</v>
      </c>
      <c r="K89" s="8" t="s">
        <v>89</v>
      </c>
      <c r="L89" s="8" t="s">
        <v>90</v>
      </c>
      <c r="M89" s="8" t="s">
        <v>90</v>
      </c>
      <c r="P89" s="8">
        <v>7.8</v>
      </c>
      <c r="Q89" s="8">
        <v>0.86</v>
      </c>
      <c r="R89" s="8">
        <v>6.4</v>
      </c>
      <c r="S89" s="8">
        <v>7.8</v>
      </c>
      <c r="T89" s="8">
        <v>0.5</v>
      </c>
      <c r="U89" s="8" t="s">
        <v>91</v>
      </c>
      <c r="V89" s="8" t="s">
        <v>92</v>
      </c>
      <c r="W89" s="8" t="s">
        <v>92</v>
      </c>
      <c r="X89" s="8" t="s">
        <v>93</v>
      </c>
      <c r="Y89" s="8" t="s">
        <v>90</v>
      </c>
      <c r="Z89" s="8">
        <v>1</v>
      </c>
      <c r="AA89" s="8">
        <v>2002</v>
      </c>
      <c r="AB89" s="8" t="s">
        <v>92</v>
      </c>
      <c r="AC89" s="8" t="s">
        <v>92</v>
      </c>
      <c r="AD89" s="8" t="s">
        <v>98</v>
      </c>
      <c r="AE89" s="8" t="s">
        <v>207</v>
      </c>
      <c r="AF89" s="8">
        <v>5</v>
      </c>
      <c r="AG89" s="8" t="s">
        <v>208</v>
      </c>
      <c r="AH89" s="8" t="s">
        <v>95</v>
      </c>
      <c r="AR89" s="8" t="s">
        <v>91</v>
      </c>
      <c r="AS89" s="8" t="s">
        <v>91</v>
      </c>
      <c r="AT89" s="8" t="s">
        <v>92</v>
      </c>
      <c r="AU89" s="8" t="s">
        <v>97</v>
      </c>
      <c r="BC89" s="8" t="s">
        <v>92</v>
      </c>
      <c r="BD89" s="8" t="s">
        <v>92</v>
      </c>
      <c r="BE89" s="8" t="s">
        <v>92</v>
      </c>
      <c r="BG89" s="8" t="s">
        <v>92</v>
      </c>
      <c r="BH89" s="8" t="s">
        <v>92</v>
      </c>
      <c r="BI89" s="8" t="s">
        <v>92</v>
      </c>
      <c r="BJ89" s="8" t="s">
        <v>92</v>
      </c>
      <c r="BM89" s="8" t="s">
        <v>92</v>
      </c>
      <c r="BN89" s="8" t="s">
        <v>92</v>
      </c>
      <c r="BO89" s="8" t="s">
        <v>92</v>
      </c>
      <c r="BP89" s="8" t="s">
        <v>91</v>
      </c>
      <c r="BQ89" s="8" t="s">
        <v>92</v>
      </c>
      <c r="BR89" s="8" t="s">
        <v>92</v>
      </c>
      <c r="BS89" s="8" t="s">
        <v>91</v>
      </c>
      <c r="BT89" s="8" t="s">
        <v>91</v>
      </c>
      <c r="BV89" s="8">
        <v>54044</v>
      </c>
      <c r="BW89" s="8">
        <v>458311</v>
      </c>
      <c r="BX89" s="9">
        <v>7.8</v>
      </c>
      <c r="BY89" s="13">
        <v>59110.66</v>
      </c>
      <c r="BZ89" s="8">
        <v>7753.4407499425597</v>
      </c>
      <c r="CA89" s="8">
        <v>24.159121032381101</v>
      </c>
      <c r="CD89" s="8">
        <v>2026</v>
      </c>
      <c r="CE89" s="8">
        <v>3</v>
      </c>
      <c r="CF89" s="17">
        <f t="shared" si="17"/>
        <v>7.8</v>
      </c>
      <c r="CG89" s="19">
        <f>BY89</f>
        <v>59110.66</v>
      </c>
      <c r="CH89" s="18">
        <f t="shared" si="19"/>
        <v>53622.386999999966</v>
      </c>
      <c r="CI89" s="8">
        <f t="shared" si="20"/>
        <v>2032</v>
      </c>
      <c r="CJ89" s="8">
        <f t="shared" si="21"/>
        <v>7.8</v>
      </c>
      <c r="CK89" s="6">
        <f t="shared" si="22"/>
        <v>7.8</v>
      </c>
      <c r="CL89" s="26">
        <f>IF(AND(CK89&lt;&gt;"", CO89 ="Y"),BY89,"")</f>
        <v>59110.66</v>
      </c>
      <c r="CM89" s="8">
        <f t="shared" si="23"/>
        <v>53622.386999999966</v>
      </c>
      <c r="CN89" s="38">
        <f t="shared" si="24"/>
        <v>53622.386999999966</v>
      </c>
      <c r="CO89" s="8" t="str">
        <f t="shared" si="25"/>
        <v>Y</v>
      </c>
      <c r="CP89" s="8">
        <f t="shared" si="18"/>
        <v>117</v>
      </c>
      <c r="CQ89" s="8">
        <f t="shared" si="26"/>
        <v>907.15256774327952</v>
      </c>
      <c r="CR89" s="8" t="str">
        <f t="shared" si="27"/>
        <v/>
      </c>
    </row>
    <row r="90" spans="1:96" s="8" customFormat="1">
      <c r="A90" s="8">
        <v>19528</v>
      </c>
      <c r="B90" s="8" t="s">
        <v>264</v>
      </c>
      <c r="C90" s="8">
        <v>54044</v>
      </c>
      <c r="D90" s="8" t="s">
        <v>265</v>
      </c>
      <c r="E90" s="8" t="s">
        <v>116</v>
      </c>
      <c r="F90" s="8" t="s">
        <v>266</v>
      </c>
      <c r="G90" s="8" t="s">
        <v>263</v>
      </c>
      <c r="H90" s="8" t="s">
        <v>87</v>
      </c>
      <c r="I90" s="8" t="s">
        <v>88</v>
      </c>
      <c r="K90" s="8" t="s">
        <v>89</v>
      </c>
      <c r="L90" s="8" t="s">
        <v>90</v>
      </c>
      <c r="M90" s="8" t="s">
        <v>90</v>
      </c>
      <c r="P90" s="8">
        <v>7.8</v>
      </c>
      <c r="Q90" s="8">
        <v>0.86</v>
      </c>
      <c r="R90" s="8">
        <v>6.4</v>
      </c>
      <c r="S90" s="8">
        <v>7.8</v>
      </c>
      <c r="T90" s="8">
        <v>0.5</v>
      </c>
      <c r="U90" s="8" t="s">
        <v>91</v>
      </c>
      <c r="V90" s="8" t="s">
        <v>92</v>
      </c>
      <c r="W90" s="8" t="s">
        <v>92</v>
      </c>
      <c r="X90" s="8" t="s">
        <v>93</v>
      </c>
      <c r="Y90" s="8" t="s">
        <v>90</v>
      </c>
      <c r="Z90" s="8">
        <v>1</v>
      </c>
      <c r="AA90" s="8">
        <v>2002</v>
      </c>
      <c r="AB90" s="8" t="s">
        <v>92</v>
      </c>
      <c r="AC90" s="8" t="s">
        <v>92</v>
      </c>
      <c r="AD90" s="8" t="s">
        <v>98</v>
      </c>
      <c r="AE90" s="8" t="s">
        <v>207</v>
      </c>
      <c r="AF90" s="8">
        <v>5</v>
      </c>
      <c r="AG90" s="8" t="s">
        <v>208</v>
      </c>
      <c r="AH90" s="8" t="s">
        <v>95</v>
      </c>
      <c r="AR90" s="8" t="s">
        <v>91</v>
      </c>
      <c r="AS90" s="8" t="s">
        <v>91</v>
      </c>
      <c r="AT90" s="8" t="s">
        <v>92</v>
      </c>
      <c r="AU90" s="8" t="s">
        <v>97</v>
      </c>
      <c r="BC90" s="8" t="s">
        <v>92</v>
      </c>
      <c r="BD90" s="8" t="s">
        <v>92</v>
      </c>
      <c r="BE90" s="8" t="s">
        <v>92</v>
      </c>
      <c r="BG90" s="8" t="s">
        <v>92</v>
      </c>
      <c r="BH90" s="8" t="s">
        <v>92</v>
      </c>
      <c r="BI90" s="8" t="s">
        <v>92</v>
      </c>
      <c r="BJ90" s="8" t="s">
        <v>92</v>
      </c>
      <c r="BM90" s="8" t="s">
        <v>92</v>
      </c>
      <c r="BN90" s="8" t="s">
        <v>92</v>
      </c>
      <c r="BO90" s="8" t="s">
        <v>92</v>
      </c>
      <c r="BP90" s="8" t="s">
        <v>91</v>
      </c>
      <c r="BQ90" s="8" t="s">
        <v>92</v>
      </c>
      <c r="BR90" s="8" t="s">
        <v>92</v>
      </c>
      <c r="BS90" s="8" t="s">
        <v>91</v>
      </c>
      <c r="BT90" s="8" t="s">
        <v>91</v>
      </c>
      <c r="BU90" s="8" t="s">
        <v>91</v>
      </c>
      <c r="BV90" s="8">
        <v>54044</v>
      </c>
      <c r="BW90" s="8">
        <v>458311</v>
      </c>
      <c r="BX90" s="9">
        <v>7.8</v>
      </c>
      <c r="BY90" s="13">
        <v>59110.66</v>
      </c>
      <c r="BZ90" s="8">
        <v>7753.4407499425597</v>
      </c>
      <c r="CA90" s="8">
        <v>24.159121032381101</v>
      </c>
      <c r="CD90" s="8">
        <v>2026</v>
      </c>
      <c r="CE90" s="8">
        <v>3</v>
      </c>
      <c r="CF90" s="17">
        <f t="shared" si="17"/>
        <v>7.8</v>
      </c>
      <c r="CG90" s="17"/>
      <c r="CH90" s="18" t="str">
        <f t="shared" si="19"/>
        <v/>
      </c>
      <c r="CI90" s="8">
        <f t="shared" si="20"/>
        <v>2032</v>
      </c>
      <c r="CJ90" s="8">
        <f t="shared" si="21"/>
        <v>7.8</v>
      </c>
      <c r="CK90" s="6">
        <f t="shared" si="22"/>
        <v>7.8</v>
      </c>
      <c r="CL90" s="26"/>
      <c r="CM90" s="8" t="str">
        <f t="shared" si="23"/>
        <v/>
      </c>
      <c r="CN90" s="38">
        <f t="shared" si="24"/>
        <v>53622.386999999966</v>
      </c>
      <c r="CO90" s="8" t="str">
        <f t="shared" si="25"/>
        <v/>
      </c>
      <c r="CP90" s="8">
        <f t="shared" si="18"/>
        <v>117</v>
      </c>
      <c r="CQ90" s="8">
        <f t="shared" si="26"/>
        <v>907.15256774327952</v>
      </c>
      <c r="CR90" s="8" t="str">
        <f t="shared" si="27"/>
        <v/>
      </c>
    </row>
    <row r="91" spans="1:96" s="8" customFormat="1">
      <c r="A91" s="8">
        <v>19528</v>
      </c>
      <c r="B91" s="8" t="s">
        <v>264</v>
      </c>
      <c r="C91" s="8">
        <v>54044</v>
      </c>
      <c r="D91" s="8" t="s">
        <v>265</v>
      </c>
      <c r="E91" s="8" t="s">
        <v>116</v>
      </c>
      <c r="F91" s="8" t="s">
        <v>266</v>
      </c>
      <c r="G91" s="8" t="s">
        <v>267</v>
      </c>
      <c r="H91" s="8" t="s">
        <v>87</v>
      </c>
      <c r="I91" s="8" t="s">
        <v>88</v>
      </c>
      <c r="K91" s="8" t="s">
        <v>89</v>
      </c>
      <c r="L91" s="8" t="s">
        <v>90</v>
      </c>
      <c r="M91" s="8" t="s">
        <v>90</v>
      </c>
      <c r="P91" s="8">
        <v>7.8</v>
      </c>
      <c r="Q91" s="8">
        <v>0.86</v>
      </c>
      <c r="R91" s="8">
        <v>6.4</v>
      </c>
      <c r="S91" s="8">
        <v>7.8</v>
      </c>
      <c r="T91" s="8">
        <v>0.5</v>
      </c>
      <c r="U91" s="8" t="s">
        <v>91</v>
      </c>
      <c r="V91" s="8" t="s">
        <v>92</v>
      </c>
      <c r="W91" s="8" t="s">
        <v>92</v>
      </c>
      <c r="X91" s="8" t="s">
        <v>93</v>
      </c>
      <c r="Y91" s="8" t="s">
        <v>90</v>
      </c>
      <c r="Z91" s="8">
        <v>1</v>
      </c>
      <c r="AA91" s="8">
        <v>2002</v>
      </c>
      <c r="AB91" s="8" t="s">
        <v>92</v>
      </c>
      <c r="AC91" s="8" t="s">
        <v>92</v>
      </c>
      <c r="AD91" s="8" t="s">
        <v>98</v>
      </c>
      <c r="AE91" s="8" t="s">
        <v>207</v>
      </c>
      <c r="AF91" s="8">
        <v>5</v>
      </c>
      <c r="AG91" s="8" t="s">
        <v>208</v>
      </c>
      <c r="AH91" s="8" t="s">
        <v>95</v>
      </c>
      <c r="AR91" s="8" t="s">
        <v>91</v>
      </c>
      <c r="AS91" s="8" t="s">
        <v>91</v>
      </c>
      <c r="AT91" s="8" t="s">
        <v>92</v>
      </c>
      <c r="AU91" s="8" t="s">
        <v>97</v>
      </c>
      <c r="BC91" s="8" t="s">
        <v>92</v>
      </c>
      <c r="BD91" s="8" t="s">
        <v>92</v>
      </c>
      <c r="BE91" s="8" t="s">
        <v>92</v>
      </c>
      <c r="BG91" s="8" t="s">
        <v>92</v>
      </c>
      <c r="BH91" s="8" t="s">
        <v>92</v>
      </c>
      <c r="BI91" s="8" t="s">
        <v>92</v>
      </c>
      <c r="BJ91" s="8" t="s">
        <v>92</v>
      </c>
      <c r="BM91" s="8" t="s">
        <v>92</v>
      </c>
      <c r="BN91" s="8" t="s">
        <v>92</v>
      </c>
      <c r="BO91" s="8" t="s">
        <v>92</v>
      </c>
      <c r="BP91" s="8" t="s">
        <v>91</v>
      </c>
      <c r="BQ91" s="8" t="s">
        <v>92</v>
      </c>
      <c r="BR91" s="8" t="s">
        <v>92</v>
      </c>
      <c r="BS91" s="8" t="s">
        <v>91</v>
      </c>
      <c r="BT91" s="8" t="s">
        <v>91</v>
      </c>
      <c r="BU91" s="8" t="s">
        <v>91</v>
      </c>
      <c r="BV91" s="8">
        <v>54044</v>
      </c>
      <c r="BW91" s="8">
        <v>458311</v>
      </c>
      <c r="BX91" s="9">
        <v>7.8</v>
      </c>
      <c r="BY91" s="13">
        <v>59110.66</v>
      </c>
      <c r="BZ91" s="8">
        <v>7753.4407499425597</v>
      </c>
      <c r="CA91" s="8">
        <v>24.159121032381101</v>
      </c>
      <c r="CD91" s="8">
        <v>2026</v>
      </c>
      <c r="CE91" s="8">
        <v>3</v>
      </c>
      <c r="CF91" s="17">
        <f t="shared" si="17"/>
        <v>7.8</v>
      </c>
      <c r="CG91" s="17"/>
      <c r="CH91" s="18" t="str">
        <f t="shared" si="19"/>
        <v/>
      </c>
      <c r="CI91" s="8">
        <f t="shared" si="20"/>
        <v>2032</v>
      </c>
      <c r="CJ91" s="8">
        <f t="shared" si="21"/>
        <v>7.8</v>
      </c>
      <c r="CK91" s="6">
        <f t="shared" si="22"/>
        <v>7.8</v>
      </c>
      <c r="CL91" s="26"/>
      <c r="CM91" s="8" t="str">
        <f t="shared" si="23"/>
        <v/>
      </c>
      <c r="CN91" s="38">
        <f t="shared" si="24"/>
        <v>53622.386999999966</v>
      </c>
      <c r="CO91" s="8" t="str">
        <f t="shared" si="25"/>
        <v/>
      </c>
      <c r="CP91" s="8">
        <f t="shared" si="18"/>
        <v>117</v>
      </c>
      <c r="CQ91" s="8">
        <f t="shared" si="26"/>
        <v>907.15256774327952</v>
      </c>
      <c r="CR91" s="8" t="str">
        <f t="shared" si="27"/>
        <v/>
      </c>
    </row>
    <row r="92" spans="1:96" s="8" customFormat="1">
      <c r="A92" s="8">
        <v>2265</v>
      </c>
      <c r="B92" s="8" t="s">
        <v>268</v>
      </c>
      <c r="C92" s="8">
        <v>54829</v>
      </c>
      <c r="D92" s="8" t="s">
        <v>269</v>
      </c>
      <c r="E92" s="8" t="s">
        <v>152</v>
      </c>
      <c r="F92" s="8" t="s">
        <v>270</v>
      </c>
      <c r="G92" s="8" t="s">
        <v>237</v>
      </c>
      <c r="H92" s="8" t="s">
        <v>87</v>
      </c>
      <c r="I92" s="8" t="s">
        <v>88</v>
      </c>
      <c r="K92" s="8" t="s">
        <v>89</v>
      </c>
      <c r="L92" s="8" t="s">
        <v>90</v>
      </c>
      <c r="M92" s="8" t="s">
        <v>90</v>
      </c>
      <c r="P92" s="8">
        <v>9.5</v>
      </c>
      <c r="Q92" s="8">
        <v>0.8</v>
      </c>
      <c r="R92" s="8">
        <v>8.8000000000000007</v>
      </c>
      <c r="S92" s="8">
        <v>10.5</v>
      </c>
      <c r="T92" s="8">
        <v>5.8</v>
      </c>
      <c r="U92" s="8" t="s">
        <v>91</v>
      </c>
      <c r="V92" s="8" t="s">
        <v>92</v>
      </c>
      <c r="W92" s="8" t="s">
        <v>92</v>
      </c>
      <c r="X92" s="8" t="s">
        <v>93</v>
      </c>
      <c r="Y92" s="8" t="s">
        <v>90</v>
      </c>
      <c r="Z92" s="8">
        <v>7</v>
      </c>
      <c r="AA92" s="8">
        <v>1992</v>
      </c>
      <c r="AB92" s="8" t="s">
        <v>92</v>
      </c>
      <c r="AC92" s="8" t="s">
        <v>92</v>
      </c>
      <c r="AD92" s="8" t="s">
        <v>98</v>
      </c>
      <c r="AE92" s="8" t="s">
        <v>213</v>
      </c>
      <c r="AF92" s="8">
        <v>7</v>
      </c>
      <c r="AG92" s="8" t="s">
        <v>208</v>
      </c>
      <c r="AH92" s="8" t="s">
        <v>95</v>
      </c>
      <c r="AI92" s="8" t="s">
        <v>96</v>
      </c>
      <c r="AN92" s="8" t="s">
        <v>95</v>
      </c>
      <c r="AR92" s="8" t="s">
        <v>91</v>
      </c>
      <c r="AS92" s="8" t="s">
        <v>91</v>
      </c>
      <c r="AT92" s="8" t="s">
        <v>92</v>
      </c>
      <c r="AU92" s="8" t="s">
        <v>97</v>
      </c>
      <c r="BC92" s="8" t="s">
        <v>92</v>
      </c>
      <c r="BD92" s="8" t="s">
        <v>92</v>
      </c>
      <c r="BE92" s="8" t="s">
        <v>92</v>
      </c>
      <c r="BG92" s="8" t="s">
        <v>92</v>
      </c>
      <c r="BH92" s="8" t="s">
        <v>92</v>
      </c>
      <c r="BI92" s="8" t="s">
        <v>92</v>
      </c>
      <c r="BJ92" s="8" t="s">
        <v>92</v>
      </c>
      <c r="BM92" s="8" t="s">
        <v>92</v>
      </c>
      <c r="BN92" s="8" t="s">
        <v>92</v>
      </c>
      <c r="BO92" s="8" t="s">
        <v>92</v>
      </c>
      <c r="BP92" s="8" t="s">
        <v>91</v>
      </c>
      <c r="BQ92" s="8" t="s">
        <v>92</v>
      </c>
      <c r="BR92" s="8" t="s">
        <v>92</v>
      </c>
      <c r="BS92" s="8" t="s">
        <v>98</v>
      </c>
      <c r="BT92" s="8" t="s">
        <v>91</v>
      </c>
      <c r="BU92" s="8" t="s">
        <v>98</v>
      </c>
      <c r="BV92" s="8">
        <v>54829</v>
      </c>
      <c r="BW92" s="8">
        <v>271393</v>
      </c>
      <c r="BX92" s="9">
        <v>9.5</v>
      </c>
      <c r="BY92" s="13">
        <v>55649</v>
      </c>
      <c r="BZ92" s="8">
        <v>4876.8711028050802</v>
      </c>
      <c r="CA92" s="8">
        <v>31.466874999834999</v>
      </c>
      <c r="CD92" s="8">
        <v>2024</v>
      </c>
      <c r="CE92" s="8">
        <v>1</v>
      </c>
      <c r="CF92" s="17">
        <f t="shared" si="17"/>
        <v>9.5</v>
      </c>
      <c r="CG92" s="19">
        <f>BY92</f>
        <v>55649</v>
      </c>
      <c r="CH92" s="18">
        <f t="shared" si="19"/>
        <v>31752.980999999989</v>
      </c>
      <c r="CI92" s="8">
        <f t="shared" si="20"/>
        <v>2022</v>
      </c>
      <c r="CJ92" s="8">
        <f t="shared" si="21"/>
        <v>9.5</v>
      </c>
      <c r="CK92" s="6">
        <f t="shared" si="22"/>
        <v>9.5</v>
      </c>
      <c r="CL92" s="26">
        <f>IF(AND(CK92&lt;&gt;"", CO92 ="Y"),BY92,"")</f>
        <v>55649</v>
      </c>
      <c r="CM92" s="8">
        <f t="shared" si="23"/>
        <v>31752.980999999989</v>
      </c>
      <c r="CN92" s="38">
        <f t="shared" si="24"/>
        <v>31752.980999999989</v>
      </c>
      <c r="CO92" s="8" t="str">
        <f t="shared" si="25"/>
        <v>Y</v>
      </c>
      <c r="CP92" s="8">
        <f t="shared" si="18"/>
        <v>117</v>
      </c>
      <c r="CQ92" s="8">
        <f t="shared" si="26"/>
        <v>570.59391902819436</v>
      </c>
      <c r="CR92" s="8" t="str">
        <f t="shared" si="27"/>
        <v/>
      </c>
    </row>
    <row r="93" spans="1:96" s="8" customFormat="1">
      <c r="A93" s="8">
        <v>16124</v>
      </c>
      <c r="B93" s="8" t="s">
        <v>271</v>
      </c>
      <c r="C93" s="8">
        <v>55198</v>
      </c>
      <c r="D93" s="8" t="s">
        <v>272</v>
      </c>
      <c r="E93" s="8" t="s">
        <v>84</v>
      </c>
      <c r="F93" s="8" t="s">
        <v>273</v>
      </c>
      <c r="G93" s="8" t="s">
        <v>242</v>
      </c>
      <c r="H93" s="8" t="s">
        <v>87</v>
      </c>
      <c r="I93" s="8" t="s">
        <v>88</v>
      </c>
      <c r="K93" s="8" t="s">
        <v>89</v>
      </c>
      <c r="L93" s="8" t="s">
        <v>90</v>
      </c>
      <c r="M93" s="8" t="s">
        <v>90</v>
      </c>
      <c r="N93" s="8" t="s">
        <v>274</v>
      </c>
      <c r="O93" s="8" t="s">
        <v>274</v>
      </c>
      <c r="P93" s="8">
        <v>230</v>
      </c>
      <c r="Q93" s="8">
        <v>0.85</v>
      </c>
      <c r="R93" s="8">
        <v>165</v>
      </c>
      <c r="S93" s="8">
        <v>190</v>
      </c>
      <c r="T93" s="8">
        <v>120</v>
      </c>
      <c r="U93" s="8" t="s">
        <v>91</v>
      </c>
      <c r="V93" s="8" t="s">
        <v>92</v>
      </c>
      <c r="W93" s="8" t="s">
        <v>92</v>
      </c>
      <c r="X93" s="8" t="s">
        <v>93</v>
      </c>
      <c r="Y93" s="8" t="s">
        <v>90</v>
      </c>
      <c r="Z93" s="8">
        <v>7</v>
      </c>
      <c r="AA93" s="8">
        <v>2001</v>
      </c>
      <c r="AB93" s="8" t="s">
        <v>92</v>
      </c>
      <c r="AC93" s="8" t="s">
        <v>92</v>
      </c>
      <c r="AD93" s="8" t="s">
        <v>91</v>
      </c>
      <c r="AE93" s="8" t="s">
        <v>113</v>
      </c>
      <c r="AF93" s="8">
        <v>2</v>
      </c>
      <c r="AG93" s="8" t="s">
        <v>90</v>
      </c>
      <c r="AH93" s="8" t="s">
        <v>95</v>
      </c>
      <c r="AR93" s="8" t="s">
        <v>91</v>
      </c>
      <c r="AS93" s="8" t="s">
        <v>91</v>
      </c>
      <c r="AT93" s="8" t="s">
        <v>92</v>
      </c>
      <c r="AU93" s="8" t="s">
        <v>97</v>
      </c>
      <c r="BC93" s="8" t="s">
        <v>92</v>
      </c>
      <c r="BD93" s="8" t="s">
        <v>92</v>
      </c>
      <c r="BE93" s="8" t="s">
        <v>92</v>
      </c>
      <c r="BG93" s="8" t="s">
        <v>92</v>
      </c>
      <c r="BH93" s="8" t="s">
        <v>92</v>
      </c>
      <c r="BI93" s="8" t="s">
        <v>92</v>
      </c>
      <c r="BJ93" s="8" t="s">
        <v>92</v>
      </c>
      <c r="BM93" s="8" t="s">
        <v>92</v>
      </c>
      <c r="BN93" s="8" t="s">
        <v>92</v>
      </c>
      <c r="BO93" s="8" t="s">
        <v>92</v>
      </c>
      <c r="BQ93" s="8" t="s">
        <v>92</v>
      </c>
      <c r="BR93" s="8" t="s">
        <v>92</v>
      </c>
      <c r="BS93" s="8" t="s">
        <v>91</v>
      </c>
      <c r="BT93" s="8" t="s">
        <v>91</v>
      </c>
      <c r="BU93" s="8" t="s">
        <v>91</v>
      </c>
      <c r="BV93" s="8">
        <v>55198</v>
      </c>
      <c r="BW93" s="8">
        <v>8737908</v>
      </c>
      <c r="BX93" s="9">
        <v>230</v>
      </c>
      <c r="BY93" s="13">
        <v>650913</v>
      </c>
      <c r="BZ93" s="8">
        <v>13424.079715722301</v>
      </c>
      <c r="CA93" s="8">
        <v>38.182777777440002</v>
      </c>
      <c r="CD93" s="8">
        <v>2039</v>
      </c>
      <c r="CE93" s="8">
        <v>9</v>
      </c>
      <c r="CF93" s="17">
        <f t="shared" si="17"/>
        <v>230</v>
      </c>
      <c r="CG93" s="18">
        <f>BY93*SUM(CF93:CF95)/SUM(BX93:BX97)</f>
        <v>390547.8</v>
      </c>
      <c r="CH93" s="18">
        <f t="shared" si="19"/>
        <v>613401.14159999648</v>
      </c>
      <c r="CI93" s="8">
        <f t="shared" si="20"/>
        <v>2031</v>
      </c>
      <c r="CJ93" s="8">
        <f t="shared" si="21"/>
        <v>230</v>
      </c>
      <c r="CK93" s="6" t="str">
        <f t="shared" si="22"/>
        <v/>
      </c>
      <c r="CL93" s="26" t="str">
        <f t="shared" ref="CL93" si="36">IF(CK93&lt;&gt;"",BY93,"")</f>
        <v/>
      </c>
      <c r="CM93" s="8" t="str">
        <f t="shared" si="23"/>
        <v/>
      </c>
      <c r="CN93" s="38">
        <f t="shared" si="24"/>
        <v>1022335.2359999941</v>
      </c>
      <c r="CO93" s="8" t="str">
        <f t="shared" si="25"/>
        <v>Y</v>
      </c>
      <c r="CP93" s="8">
        <f t="shared" si="18"/>
        <v>117</v>
      </c>
      <c r="CQ93" s="8">
        <f t="shared" si="26"/>
        <v>1570.6173267395091</v>
      </c>
      <c r="CR93" s="8">
        <f t="shared" si="27"/>
        <v>2027</v>
      </c>
    </row>
    <row r="94" spans="1:96" s="8" customFormat="1">
      <c r="A94" s="8">
        <v>16124</v>
      </c>
      <c r="B94" s="8" t="s">
        <v>271</v>
      </c>
      <c r="C94" s="8">
        <v>55198</v>
      </c>
      <c r="D94" s="8" t="s">
        <v>272</v>
      </c>
      <c r="E94" s="8" t="s">
        <v>84</v>
      </c>
      <c r="F94" s="8" t="s">
        <v>273</v>
      </c>
      <c r="G94" s="8" t="s">
        <v>275</v>
      </c>
      <c r="H94" s="8" t="s">
        <v>87</v>
      </c>
      <c r="I94" s="8" t="s">
        <v>88</v>
      </c>
      <c r="K94" s="8" t="s">
        <v>89</v>
      </c>
      <c r="L94" s="8" t="s">
        <v>90</v>
      </c>
      <c r="M94" s="8" t="s">
        <v>90</v>
      </c>
      <c r="N94" s="8" t="s">
        <v>276</v>
      </c>
      <c r="O94" s="8" t="s">
        <v>276</v>
      </c>
      <c r="P94" s="8">
        <v>230</v>
      </c>
      <c r="Q94" s="8">
        <v>0.85</v>
      </c>
      <c r="R94" s="8">
        <v>165</v>
      </c>
      <c r="S94" s="8">
        <v>190</v>
      </c>
      <c r="T94" s="8">
        <v>120</v>
      </c>
      <c r="U94" s="8" t="s">
        <v>91</v>
      </c>
      <c r="V94" s="8" t="s">
        <v>92</v>
      </c>
      <c r="W94" s="8" t="s">
        <v>92</v>
      </c>
      <c r="X94" s="8" t="s">
        <v>93</v>
      </c>
      <c r="Y94" s="8" t="s">
        <v>90</v>
      </c>
      <c r="Z94" s="8">
        <v>7</v>
      </c>
      <c r="AA94" s="8">
        <v>2001</v>
      </c>
      <c r="AB94" s="8" t="s">
        <v>92</v>
      </c>
      <c r="AC94" s="8" t="s">
        <v>92</v>
      </c>
      <c r="AD94" s="8" t="s">
        <v>91</v>
      </c>
      <c r="AE94" s="8" t="s">
        <v>113</v>
      </c>
      <c r="AF94" s="8">
        <v>2</v>
      </c>
      <c r="AG94" s="8" t="s">
        <v>90</v>
      </c>
      <c r="AH94" s="8" t="s">
        <v>95</v>
      </c>
      <c r="AR94" s="8" t="s">
        <v>91</v>
      </c>
      <c r="AS94" s="8" t="s">
        <v>91</v>
      </c>
      <c r="AT94" s="8" t="s">
        <v>92</v>
      </c>
      <c r="AU94" s="8" t="s">
        <v>97</v>
      </c>
      <c r="BC94" s="8" t="s">
        <v>92</v>
      </c>
      <c r="BD94" s="8" t="s">
        <v>92</v>
      </c>
      <c r="BE94" s="8" t="s">
        <v>92</v>
      </c>
      <c r="BG94" s="8" t="s">
        <v>92</v>
      </c>
      <c r="BH94" s="8" t="s">
        <v>92</v>
      </c>
      <c r="BI94" s="8" t="s">
        <v>92</v>
      </c>
      <c r="BJ94" s="8" t="s">
        <v>92</v>
      </c>
      <c r="BM94" s="8" t="s">
        <v>92</v>
      </c>
      <c r="BN94" s="8" t="s">
        <v>92</v>
      </c>
      <c r="BO94" s="8" t="s">
        <v>92</v>
      </c>
      <c r="BQ94" s="8" t="s">
        <v>92</v>
      </c>
      <c r="BR94" s="8" t="s">
        <v>92</v>
      </c>
      <c r="BS94" s="8" t="s">
        <v>91</v>
      </c>
      <c r="BT94" s="8" t="s">
        <v>91</v>
      </c>
      <c r="BU94" s="8" t="s">
        <v>91</v>
      </c>
      <c r="BV94" s="8">
        <v>55198</v>
      </c>
      <c r="BW94" s="8">
        <v>8737908</v>
      </c>
      <c r="BX94" s="9">
        <v>230</v>
      </c>
      <c r="BY94" s="13">
        <v>650913</v>
      </c>
      <c r="BZ94" s="8">
        <v>13424.079715722301</v>
      </c>
      <c r="CA94" s="8">
        <v>38.182777777440002</v>
      </c>
      <c r="CD94" s="8">
        <v>2039</v>
      </c>
      <c r="CE94" s="8">
        <v>9</v>
      </c>
      <c r="CF94" s="17">
        <f t="shared" si="17"/>
        <v>230</v>
      </c>
      <c r="CG94" s="18"/>
      <c r="CH94" s="18" t="str">
        <f t="shared" si="19"/>
        <v/>
      </c>
      <c r="CI94" s="8">
        <f t="shared" si="20"/>
        <v>2031</v>
      </c>
      <c r="CJ94" s="8">
        <f t="shared" si="21"/>
        <v>230</v>
      </c>
      <c r="CK94" s="6" t="str">
        <f t="shared" si="22"/>
        <v/>
      </c>
      <c r="CL94" s="26"/>
      <c r="CM94" s="8" t="str">
        <f t="shared" si="23"/>
        <v/>
      </c>
      <c r="CN94" s="38">
        <f t="shared" si="24"/>
        <v>1022335.2359999941</v>
      </c>
      <c r="CO94" s="8" t="str">
        <f t="shared" si="25"/>
        <v/>
      </c>
      <c r="CP94" s="8">
        <f t="shared" si="18"/>
        <v>117</v>
      </c>
      <c r="CQ94" s="8">
        <f t="shared" si="26"/>
        <v>1570.6173267395091</v>
      </c>
      <c r="CR94" s="8">
        <f t="shared" si="27"/>
        <v>2027</v>
      </c>
    </row>
    <row r="95" spans="1:96" s="8" customFormat="1">
      <c r="A95" s="8">
        <v>16124</v>
      </c>
      <c r="B95" s="8" t="s">
        <v>271</v>
      </c>
      <c r="C95" s="8">
        <v>55198</v>
      </c>
      <c r="D95" s="8" t="s">
        <v>272</v>
      </c>
      <c r="E95" s="8" t="s">
        <v>84</v>
      </c>
      <c r="F95" s="8" t="s">
        <v>273</v>
      </c>
      <c r="G95" s="8" t="s">
        <v>277</v>
      </c>
      <c r="H95" s="8" t="s">
        <v>87</v>
      </c>
      <c r="I95" s="8" t="s">
        <v>88</v>
      </c>
      <c r="K95" s="8" t="s">
        <v>89</v>
      </c>
      <c r="L95" s="8" t="s">
        <v>90</v>
      </c>
      <c r="M95" s="8" t="s">
        <v>90</v>
      </c>
      <c r="N95" s="8" t="s">
        <v>278</v>
      </c>
      <c r="O95" s="8" t="s">
        <v>278</v>
      </c>
      <c r="P95" s="8">
        <v>230</v>
      </c>
      <c r="Q95" s="8">
        <v>0.85</v>
      </c>
      <c r="R95" s="8">
        <v>165</v>
      </c>
      <c r="S95" s="8">
        <v>190</v>
      </c>
      <c r="T95" s="8">
        <v>120</v>
      </c>
      <c r="U95" s="8" t="s">
        <v>91</v>
      </c>
      <c r="V95" s="8" t="s">
        <v>92</v>
      </c>
      <c r="W95" s="8" t="s">
        <v>92</v>
      </c>
      <c r="X95" s="8" t="s">
        <v>93</v>
      </c>
      <c r="Y95" s="8" t="s">
        <v>90</v>
      </c>
      <c r="Z95" s="8">
        <v>7</v>
      </c>
      <c r="AA95" s="8">
        <v>2001</v>
      </c>
      <c r="AB95" s="8" t="s">
        <v>92</v>
      </c>
      <c r="AC95" s="8" t="s">
        <v>92</v>
      </c>
      <c r="AD95" s="8" t="s">
        <v>91</v>
      </c>
      <c r="AE95" s="8" t="s">
        <v>113</v>
      </c>
      <c r="AF95" s="8">
        <v>2</v>
      </c>
      <c r="AG95" s="8" t="s">
        <v>90</v>
      </c>
      <c r="AH95" s="8" t="s">
        <v>95</v>
      </c>
      <c r="AR95" s="8" t="s">
        <v>91</v>
      </c>
      <c r="AS95" s="8" t="s">
        <v>91</v>
      </c>
      <c r="AT95" s="8" t="s">
        <v>92</v>
      </c>
      <c r="AU95" s="8" t="s">
        <v>97</v>
      </c>
      <c r="BC95" s="8" t="s">
        <v>92</v>
      </c>
      <c r="BD95" s="8" t="s">
        <v>92</v>
      </c>
      <c r="BE95" s="8" t="s">
        <v>92</v>
      </c>
      <c r="BG95" s="8" t="s">
        <v>92</v>
      </c>
      <c r="BH95" s="8" t="s">
        <v>92</v>
      </c>
      <c r="BI95" s="8" t="s">
        <v>92</v>
      </c>
      <c r="BJ95" s="8" t="s">
        <v>92</v>
      </c>
      <c r="BM95" s="8" t="s">
        <v>92</v>
      </c>
      <c r="BN95" s="8" t="s">
        <v>92</v>
      </c>
      <c r="BO95" s="8" t="s">
        <v>92</v>
      </c>
      <c r="BQ95" s="8" t="s">
        <v>92</v>
      </c>
      <c r="BR95" s="8" t="s">
        <v>92</v>
      </c>
      <c r="BS95" s="8" t="s">
        <v>91</v>
      </c>
      <c r="BT95" s="8" t="s">
        <v>91</v>
      </c>
      <c r="BU95" s="8" t="s">
        <v>91</v>
      </c>
      <c r="BV95" s="8">
        <v>55198</v>
      </c>
      <c r="BW95" s="8">
        <v>8737908</v>
      </c>
      <c r="BX95" s="9">
        <v>230</v>
      </c>
      <c r="BY95" s="13">
        <v>650913</v>
      </c>
      <c r="BZ95" s="8">
        <v>13424.079715722301</v>
      </c>
      <c r="CA95" s="8">
        <v>38.182777777440002</v>
      </c>
      <c r="CD95" s="8">
        <v>2039</v>
      </c>
      <c r="CE95" s="8">
        <v>9</v>
      </c>
      <c r="CF95" s="17">
        <f t="shared" si="17"/>
        <v>230</v>
      </c>
      <c r="CG95" s="18"/>
      <c r="CH95" s="18" t="str">
        <f t="shared" si="19"/>
        <v/>
      </c>
      <c r="CI95" s="8">
        <f t="shared" si="20"/>
        <v>2031</v>
      </c>
      <c r="CJ95" s="8">
        <f t="shared" si="21"/>
        <v>230</v>
      </c>
      <c r="CK95" s="6" t="str">
        <f t="shared" si="22"/>
        <v/>
      </c>
      <c r="CL95" s="26"/>
      <c r="CM95" s="8" t="str">
        <f t="shared" si="23"/>
        <v/>
      </c>
      <c r="CN95" s="38">
        <f t="shared" si="24"/>
        <v>1022335.2359999941</v>
      </c>
      <c r="CO95" s="8" t="str">
        <f t="shared" si="25"/>
        <v/>
      </c>
      <c r="CP95" s="8">
        <f t="shared" si="18"/>
        <v>117</v>
      </c>
      <c r="CQ95" s="8">
        <f t="shared" si="26"/>
        <v>1570.6173267395091</v>
      </c>
      <c r="CR95" s="8">
        <f t="shared" si="27"/>
        <v>2027</v>
      </c>
    </row>
    <row r="96" spans="1:96" s="8" customFormat="1">
      <c r="A96" s="8">
        <v>16124</v>
      </c>
      <c r="B96" s="8" t="s">
        <v>271</v>
      </c>
      <c r="C96" s="8">
        <v>55198</v>
      </c>
      <c r="D96" s="8" t="s">
        <v>272</v>
      </c>
      <c r="E96" s="8" t="s">
        <v>84</v>
      </c>
      <c r="F96" s="8" t="s">
        <v>273</v>
      </c>
      <c r="G96" s="8" t="s">
        <v>279</v>
      </c>
      <c r="H96" s="8" t="s">
        <v>87</v>
      </c>
      <c r="I96" s="8" t="s">
        <v>88</v>
      </c>
      <c r="K96" s="8" t="s">
        <v>89</v>
      </c>
      <c r="L96" s="8" t="s">
        <v>90</v>
      </c>
      <c r="M96" s="8" t="s">
        <v>90</v>
      </c>
      <c r="N96" s="8" t="s">
        <v>280</v>
      </c>
      <c r="O96" s="8" t="s">
        <v>280</v>
      </c>
      <c r="P96" s="8">
        <v>230</v>
      </c>
      <c r="Q96" s="8">
        <v>0.85</v>
      </c>
      <c r="R96" s="8">
        <v>165</v>
      </c>
      <c r="S96" s="8">
        <v>190</v>
      </c>
      <c r="T96" s="8">
        <v>120</v>
      </c>
      <c r="U96" s="8" t="s">
        <v>91</v>
      </c>
      <c r="V96" s="8" t="s">
        <v>92</v>
      </c>
      <c r="W96" s="8" t="s">
        <v>92</v>
      </c>
      <c r="X96" s="8" t="s">
        <v>93</v>
      </c>
      <c r="Y96" s="8" t="s">
        <v>90</v>
      </c>
      <c r="Z96" s="8">
        <v>6</v>
      </c>
      <c r="AA96" s="8">
        <v>2002</v>
      </c>
      <c r="AB96" s="8" t="s">
        <v>92</v>
      </c>
      <c r="AC96" s="8" t="s">
        <v>92</v>
      </c>
      <c r="AD96" s="8" t="s">
        <v>91</v>
      </c>
      <c r="AE96" s="8" t="s">
        <v>113</v>
      </c>
      <c r="AF96" s="8">
        <v>2</v>
      </c>
      <c r="AG96" s="8" t="s">
        <v>90</v>
      </c>
      <c r="AH96" s="8" t="s">
        <v>95</v>
      </c>
      <c r="AR96" s="8" t="s">
        <v>91</v>
      </c>
      <c r="AS96" s="8" t="s">
        <v>91</v>
      </c>
      <c r="AT96" s="8" t="s">
        <v>92</v>
      </c>
      <c r="AU96" s="8" t="s">
        <v>97</v>
      </c>
      <c r="BC96" s="8" t="s">
        <v>92</v>
      </c>
      <c r="BD96" s="8" t="s">
        <v>92</v>
      </c>
      <c r="BE96" s="8" t="s">
        <v>92</v>
      </c>
      <c r="BG96" s="8" t="s">
        <v>92</v>
      </c>
      <c r="BH96" s="8" t="s">
        <v>92</v>
      </c>
      <c r="BI96" s="8" t="s">
        <v>92</v>
      </c>
      <c r="BJ96" s="8" t="s">
        <v>92</v>
      </c>
      <c r="BM96" s="8" t="s">
        <v>92</v>
      </c>
      <c r="BN96" s="8" t="s">
        <v>92</v>
      </c>
      <c r="BO96" s="8" t="s">
        <v>92</v>
      </c>
      <c r="BQ96" s="8" t="s">
        <v>92</v>
      </c>
      <c r="BR96" s="8" t="s">
        <v>92</v>
      </c>
      <c r="BS96" s="8" t="s">
        <v>91</v>
      </c>
      <c r="BT96" s="8" t="s">
        <v>91</v>
      </c>
      <c r="BU96" s="8" t="s">
        <v>91</v>
      </c>
      <c r="BV96" s="8">
        <v>55198</v>
      </c>
      <c r="BW96" s="8">
        <v>8737908</v>
      </c>
      <c r="BX96" s="9">
        <v>230</v>
      </c>
      <c r="BY96" s="13">
        <v>650913</v>
      </c>
      <c r="BZ96" s="8">
        <v>13424.079715722301</v>
      </c>
      <c r="CA96" s="8">
        <v>38.182777777440002</v>
      </c>
      <c r="CD96" s="8">
        <v>2040</v>
      </c>
      <c r="CE96" s="8">
        <v>8</v>
      </c>
      <c r="CF96" s="17" t="str">
        <f t="shared" si="17"/>
        <v/>
      </c>
      <c r="CG96" s="18"/>
      <c r="CH96" s="18" t="str">
        <f t="shared" si="19"/>
        <v/>
      </c>
      <c r="CI96" s="8">
        <f t="shared" si="20"/>
        <v>2032</v>
      </c>
      <c r="CJ96" s="8">
        <f t="shared" si="21"/>
        <v>230</v>
      </c>
      <c r="CK96" s="6" t="str">
        <f t="shared" si="22"/>
        <v/>
      </c>
      <c r="CL96" s="26"/>
      <c r="CM96" s="8" t="str">
        <f t="shared" si="23"/>
        <v/>
      </c>
      <c r="CN96" s="38">
        <f t="shared" si="24"/>
        <v>1022335.2359999941</v>
      </c>
      <c r="CO96" s="8" t="str">
        <f t="shared" si="25"/>
        <v/>
      </c>
      <c r="CP96" s="8">
        <f t="shared" si="18"/>
        <v>117</v>
      </c>
      <c r="CQ96" s="8">
        <f t="shared" si="26"/>
        <v>1570.6173267395091</v>
      </c>
      <c r="CR96" s="8">
        <f t="shared" si="27"/>
        <v>2027</v>
      </c>
    </row>
    <row r="97" spans="1:96" s="8" customFormat="1">
      <c r="A97" s="8">
        <v>16124</v>
      </c>
      <c r="B97" s="8" t="s">
        <v>271</v>
      </c>
      <c r="C97" s="8">
        <v>55198</v>
      </c>
      <c r="D97" s="8" t="s">
        <v>272</v>
      </c>
      <c r="E97" s="8" t="s">
        <v>84</v>
      </c>
      <c r="F97" s="8" t="s">
        <v>273</v>
      </c>
      <c r="G97" s="8" t="s">
        <v>281</v>
      </c>
      <c r="H97" s="8" t="s">
        <v>87</v>
      </c>
      <c r="I97" s="8" t="s">
        <v>88</v>
      </c>
      <c r="K97" s="8" t="s">
        <v>89</v>
      </c>
      <c r="L97" s="8" t="s">
        <v>90</v>
      </c>
      <c r="M97" s="8" t="s">
        <v>90</v>
      </c>
      <c r="N97" s="8" t="s">
        <v>282</v>
      </c>
      <c r="O97" s="8" t="s">
        <v>282</v>
      </c>
      <c r="P97" s="8">
        <v>230</v>
      </c>
      <c r="Q97" s="8">
        <v>0.85</v>
      </c>
      <c r="R97" s="8">
        <v>165</v>
      </c>
      <c r="S97" s="8">
        <v>190</v>
      </c>
      <c r="T97" s="8">
        <v>120</v>
      </c>
      <c r="U97" s="8" t="s">
        <v>91</v>
      </c>
      <c r="V97" s="8" t="s">
        <v>92</v>
      </c>
      <c r="W97" s="8" t="s">
        <v>92</v>
      </c>
      <c r="X97" s="8" t="s">
        <v>93</v>
      </c>
      <c r="Y97" s="8" t="s">
        <v>90</v>
      </c>
      <c r="Z97" s="8">
        <v>6</v>
      </c>
      <c r="AA97" s="8">
        <v>2002</v>
      </c>
      <c r="AB97" s="8" t="s">
        <v>92</v>
      </c>
      <c r="AC97" s="8" t="s">
        <v>92</v>
      </c>
      <c r="AD97" s="8" t="s">
        <v>91</v>
      </c>
      <c r="AE97" s="8" t="s">
        <v>113</v>
      </c>
      <c r="AF97" s="8">
        <v>2</v>
      </c>
      <c r="AG97" s="8" t="s">
        <v>90</v>
      </c>
      <c r="AH97" s="8" t="s">
        <v>95</v>
      </c>
      <c r="AR97" s="8" t="s">
        <v>91</v>
      </c>
      <c r="AS97" s="8" t="s">
        <v>91</v>
      </c>
      <c r="AT97" s="8" t="s">
        <v>92</v>
      </c>
      <c r="AU97" s="8" t="s">
        <v>97</v>
      </c>
      <c r="BC97" s="8" t="s">
        <v>92</v>
      </c>
      <c r="BD97" s="8" t="s">
        <v>92</v>
      </c>
      <c r="BE97" s="8" t="s">
        <v>92</v>
      </c>
      <c r="BG97" s="8" t="s">
        <v>92</v>
      </c>
      <c r="BH97" s="8" t="s">
        <v>92</v>
      </c>
      <c r="BI97" s="8" t="s">
        <v>92</v>
      </c>
      <c r="BJ97" s="8" t="s">
        <v>92</v>
      </c>
      <c r="BM97" s="8" t="s">
        <v>92</v>
      </c>
      <c r="BN97" s="8" t="s">
        <v>92</v>
      </c>
      <c r="BO97" s="8" t="s">
        <v>92</v>
      </c>
      <c r="BQ97" s="8" t="s">
        <v>92</v>
      </c>
      <c r="BR97" s="8" t="s">
        <v>92</v>
      </c>
      <c r="BS97" s="8" t="s">
        <v>91</v>
      </c>
      <c r="BT97" s="8" t="s">
        <v>91</v>
      </c>
      <c r="BU97" s="8" t="s">
        <v>91</v>
      </c>
      <c r="BV97" s="8">
        <v>55198</v>
      </c>
      <c r="BW97" s="8">
        <v>8737908</v>
      </c>
      <c r="BX97" s="9">
        <v>230</v>
      </c>
      <c r="BY97" s="13">
        <v>650913</v>
      </c>
      <c r="BZ97" s="8">
        <v>13424.079715722301</v>
      </c>
      <c r="CA97" s="8">
        <v>38.182777777440002</v>
      </c>
      <c r="CD97" s="8">
        <v>2040</v>
      </c>
      <c r="CE97" s="8">
        <v>8</v>
      </c>
      <c r="CF97" s="17" t="str">
        <f t="shared" si="17"/>
        <v/>
      </c>
      <c r="CG97" s="18"/>
      <c r="CH97" s="18" t="str">
        <f t="shared" si="19"/>
        <v/>
      </c>
      <c r="CI97" s="8">
        <f t="shared" si="20"/>
        <v>2032</v>
      </c>
      <c r="CJ97" s="8">
        <f t="shared" si="21"/>
        <v>230</v>
      </c>
      <c r="CK97" s="6" t="str">
        <f t="shared" si="22"/>
        <v/>
      </c>
      <c r="CL97" s="26"/>
      <c r="CM97" s="8" t="str">
        <f t="shared" si="23"/>
        <v/>
      </c>
      <c r="CN97" s="38">
        <f t="shared" si="24"/>
        <v>1022335.2359999941</v>
      </c>
      <c r="CO97" s="8" t="str">
        <f t="shared" si="25"/>
        <v/>
      </c>
      <c r="CP97" s="8">
        <f t="shared" si="18"/>
        <v>117</v>
      </c>
      <c r="CQ97" s="8">
        <f t="shared" si="26"/>
        <v>1570.6173267395091</v>
      </c>
      <c r="CR97" s="8">
        <f t="shared" si="27"/>
        <v>2027</v>
      </c>
    </row>
    <row r="98" spans="1:96" s="8" customFormat="1">
      <c r="A98" s="8">
        <v>5259</v>
      </c>
      <c r="B98" s="8" t="s">
        <v>283</v>
      </c>
      <c r="C98" s="8">
        <v>55199</v>
      </c>
      <c r="D98" s="8" t="s">
        <v>283</v>
      </c>
      <c r="E98" s="8" t="s">
        <v>116</v>
      </c>
      <c r="F98" s="8" t="s">
        <v>241</v>
      </c>
      <c r="G98" s="8" t="s">
        <v>86</v>
      </c>
      <c r="H98" s="8" t="s">
        <v>87</v>
      </c>
      <c r="I98" s="8" t="s">
        <v>88</v>
      </c>
      <c r="K98" s="8" t="s">
        <v>112</v>
      </c>
      <c r="L98" s="8" t="s">
        <v>90</v>
      </c>
      <c r="M98" s="8" t="s">
        <v>90</v>
      </c>
      <c r="P98" s="8">
        <v>192</v>
      </c>
      <c r="Q98" s="8">
        <v>0.85</v>
      </c>
      <c r="R98" s="8">
        <v>150</v>
      </c>
      <c r="S98" s="8">
        <v>192</v>
      </c>
      <c r="T98" s="8">
        <v>100</v>
      </c>
      <c r="U98" s="8" t="s">
        <v>91</v>
      </c>
      <c r="V98" s="8" t="s">
        <v>92</v>
      </c>
      <c r="W98" s="8" t="s">
        <v>92</v>
      </c>
      <c r="X98" s="8" t="s">
        <v>93</v>
      </c>
      <c r="Y98" s="8" t="s">
        <v>90</v>
      </c>
      <c r="Z98" s="8">
        <v>7</v>
      </c>
      <c r="AA98" s="8">
        <v>1999</v>
      </c>
      <c r="AB98" s="8" t="s">
        <v>92</v>
      </c>
      <c r="AC98" s="8" t="s">
        <v>92</v>
      </c>
      <c r="AD98" s="8" t="s">
        <v>91</v>
      </c>
      <c r="AE98" s="8" t="s">
        <v>113</v>
      </c>
      <c r="AF98" s="8">
        <v>2</v>
      </c>
      <c r="AG98" s="8" t="s">
        <v>90</v>
      </c>
      <c r="AH98" s="8" t="s">
        <v>95</v>
      </c>
      <c r="AR98" s="8" t="s">
        <v>91</v>
      </c>
      <c r="AS98" s="8" t="s">
        <v>91</v>
      </c>
      <c r="AT98" s="8" t="s">
        <v>92</v>
      </c>
      <c r="AU98" s="8" t="s">
        <v>168</v>
      </c>
      <c r="BC98" s="8" t="s">
        <v>92</v>
      </c>
      <c r="BD98" s="8" t="s">
        <v>92</v>
      </c>
      <c r="BE98" s="8" t="s">
        <v>92</v>
      </c>
      <c r="BG98" s="8" t="s">
        <v>92</v>
      </c>
      <c r="BH98" s="8" t="s">
        <v>92</v>
      </c>
      <c r="BI98" s="8" t="s">
        <v>92</v>
      </c>
      <c r="BJ98" s="8" t="s">
        <v>92</v>
      </c>
      <c r="BM98" s="8" t="s">
        <v>92</v>
      </c>
      <c r="BN98" s="8" t="s">
        <v>92</v>
      </c>
      <c r="BO98" s="8" t="s">
        <v>92</v>
      </c>
      <c r="BQ98" s="8" t="s">
        <v>92</v>
      </c>
      <c r="BR98" s="8" t="s">
        <v>92</v>
      </c>
      <c r="BS98" s="8" t="s">
        <v>91</v>
      </c>
      <c r="BT98" s="8" t="s">
        <v>91</v>
      </c>
      <c r="BU98" s="8" t="s">
        <v>91</v>
      </c>
      <c r="BV98" s="8">
        <v>55199</v>
      </c>
      <c r="BW98" s="8">
        <v>1891357</v>
      </c>
      <c r="BX98" s="9">
        <v>192</v>
      </c>
      <c r="BY98" s="13">
        <v>158559</v>
      </c>
      <c r="BZ98" s="8">
        <v>11928.411506127</v>
      </c>
      <c r="CA98" s="8">
        <v>20.6234325390656</v>
      </c>
      <c r="CD98" s="8">
        <v>2020</v>
      </c>
      <c r="CE98" s="8">
        <v>2</v>
      </c>
      <c r="CF98" s="17">
        <f t="shared" ref="CF98:CF129" si="37">IF(CD98&lt;2040,P98,"")</f>
        <v>192</v>
      </c>
      <c r="CG98" s="19">
        <f>BY98</f>
        <v>158559</v>
      </c>
      <c r="CH98" s="18">
        <f t="shared" si="19"/>
        <v>221288.76899999895</v>
      </c>
      <c r="CI98" s="8">
        <f t="shared" si="20"/>
        <v>2029</v>
      </c>
      <c r="CJ98" s="8">
        <f t="shared" si="21"/>
        <v>192</v>
      </c>
      <c r="CK98" s="6">
        <f t="shared" si="22"/>
        <v>192</v>
      </c>
      <c r="CL98" s="26">
        <f>IF(CK98&lt;&gt;"",BY98,"")</f>
        <v>158559</v>
      </c>
      <c r="CM98" s="8">
        <f t="shared" si="23"/>
        <v>221288.76899999895</v>
      </c>
      <c r="CN98" s="38">
        <f t="shared" si="24"/>
        <v>221288.76899999895</v>
      </c>
      <c r="CO98" s="8" t="str">
        <f t="shared" si="25"/>
        <v>Y</v>
      </c>
      <c r="CP98" s="8">
        <f t="shared" ref="CP98:CP129" si="38">VLOOKUP(AH98,Fuel_CO2,2,FALSE)</f>
        <v>117</v>
      </c>
      <c r="CQ98" s="8">
        <f t="shared" si="26"/>
        <v>1395.6241462168591</v>
      </c>
      <c r="CR98" s="8">
        <f t="shared" si="27"/>
        <v>2027</v>
      </c>
    </row>
    <row r="99" spans="1:96" s="8" customFormat="1">
      <c r="A99" s="8">
        <v>5259</v>
      </c>
      <c r="B99" s="8" t="s">
        <v>283</v>
      </c>
      <c r="C99" s="8">
        <v>55199</v>
      </c>
      <c r="D99" s="8" t="s">
        <v>283</v>
      </c>
      <c r="E99" s="8" t="s">
        <v>116</v>
      </c>
      <c r="F99" s="8" t="s">
        <v>241</v>
      </c>
      <c r="G99" s="8" t="s">
        <v>100</v>
      </c>
      <c r="H99" s="8" t="s">
        <v>87</v>
      </c>
      <c r="I99" s="8" t="s">
        <v>88</v>
      </c>
      <c r="K99" s="8" t="s">
        <v>112</v>
      </c>
      <c r="L99" s="8" t="s">
        <v>90</v>
      </c>
      <c r="M99" s="8" t="s">
        <v>90</v>
      </c>
      <c r="P99" s="8">
        <v>192</v>
      </c>
      <c r="Q99" s="8">
        <v>0.85</v>
      </c>
      <c r="R99" s="8">
        <v>150</v>
      </c>
      <c r="S99" s="8">
        <v>192</v>
      </c>
      <c r="T99" s="8">
        <v>100</v>
      </c>
      <c r="U99" s="8" t="s">
        <v>91</v>
      </c>
      <c r="V99" s="8" t="s">
        <v>92</v>
      </c>
      <c r="W99" s="8" t="s">
        <v>92</v>
      </c>
      <c r="X99" s="8" t="s">
        <v>93</v>
      </c>
      <c r="Y99" s="8" t="s">
        <v>90</v>
      </c>
      <c r="Z99" s="8">
        <v>7</v>
      </c>
      <c r="AA99" s="8">
        <v>1999</v>
      </c>
      <c r="AB99" s="8" t="s">
        <v>92</v>
      </c>
      <c r="AC99" s="8" t="s">
        <v>92</v>
      </c>
      <c r="AD99" s="8" t="s">
        <v>91</v>
      </c>
      <c r="AE99" s="8" t="s">
        <v>113</v>
      </c>
      <c r="AF99" s="8">
        <v>2</v>
      </c>
      <c r="AG99" s="8" t="s">
        <v>90</v>
      </c>
      <c r="AH99" s="8" t="s">
        <v>95</v>
      </c>
      <c r="AR99" s="8" t="s">
        <v>91</v>
      </c>
      <c r="AS99" s="8" t="s">
        <v>91</v>
      </c>
      <c r="AT99" s="8" t="s">
        <v>92</v>
      </c>
      <c r="AU99" s="8" t="s">
        <v>168</v>
      </c>
      <c r="BC99" s="8" t="s">
        <v>92</v>
      </c>
      <c r="BD99" s="8" t="s">
        <v>92</v>
      </c>
      <c r="BE99" s="8" t="s">
        <v>92</v>
      </c>
      <c r="BG99" s="8" t="s">
        <v>92</v>
      </c>
      <c r="BH99" s="8" t="s">
        <v>92</v>
      </c>
      <c r="BI99" s="8" t="s">
        <v>92</v>
      </c>
      <c r="BJ99" s="8" t="s">
        <v>92</v>
      </c>
      <c r="BM99" s="8" t="s">
        <v>92</v>
      </c>
      <c r="BN99" s="8" t="s">
        <v>92</v>
      </c>
      <c r="BO99" s="8" t="s">
        <v>92</v>
      </c>
      <c r="BQ99" s="8" t="s">
        <v>92</v>
      </c>
      <c r="BR99" s="8" t="s">
        <v>92</v>
      </c>
      <c r="BS99" s="8" t="s">
        <v>91</v>
      </c>
      <c r="BT99" s="8" t="s">
        <v>91</v>
      </c>
      <c r="BU99" s="8" t="s">
        <v>91</v>
      </c>
      <c r="BV99" s="8">
        <v>55199</v>
      </c>
      <c r="BW99" s="8">
        <v>1891357</v>
      </c>
      <c r="BX99" s="9">
        <v>192</v>
      </c>
      <c r="BY99" s="13">
        <v>158559</v>
      </c>
      <c r="BZ99" s="8">
        <v>11928.411506127</v>
      </c>
      <c r="CA99" s="8">
        <v>20.6234325390656</v>
      </c>
      <c r="CD99" s="8">
        <v>2020</v>
      </c>
      <c r="CE99" s="8">
        <v>2</v>
      </c>
      <c r="CF99" s="17">
        <f t="shared" si="37"/>
        <v>192</v>
      </c>
      <c r="CG99" s="17"/>
      <c r="CH99" s="18" t="str">
        <f t="shared" si="19"/>
        <v/>
      </c>
      <c r="CI99" s="8">
        <f t="shared" si="20"/>
        <v>2029</v>
      </c>
      <c r="CJ99" s="8">
        <f t="shared" si="21"/>
        <v>192</v>
      </c>
      <c r="CK99" s="6">
        <f t="shared" si="22"/>
        <v>192</v>
      </c>
      <c r="CL99" s="26"/>
      <c r="CM99" s="8" t="str">
        <f t="shared" si="23"/>
        <v/>
      </c>
      <c r="CN99" s="38">
        <f t="shared" si="24"/>
        <v>221288.76899999895</v>
      </c>
      <c r="CO99" s="8" t="str">
        <f t="shared" si="25"/>
        <v/>
      </c>
      <c r="CP99" s="8">
        <f t="shared" si="38"/>
        <v>117</v>
      </c>
      <c r="CQ99" s="8">
        <f t="shared" si="26"/>
        <v>1395.6241462168591</v>
      </c>
      <c r="CR99" s="8">
        <f t="shared" si="27"/>
        <v>2027</v>
      </c>
    </row>
    <row r="100" spans="1:96" s="8" customFormat="1">
      <c r="A100" s="8">
        <v>5259</v>
      </c>
      <c r="B100" s="8" t="s">
        <v>283</v>
      </c>
      <c r="C100" s="8">
        <v>55199</v>
      </c>
      <c r="D100" s="8" t="s">
        <v>283</v>
      </c>
      <c r="E100" s="8" t="s">
        <v>116</v>
      </c>
      <c r="F100" s="8" t="s">
        <v>241</v>
      </c>
      <c r="G100" s="8" t="s">
        <v>101</v>
      </c>
      <c r="H100" s="8" t="s">
        <v>87</v>
      </c>
      <c r="I100" s="8" t="s">
        <v>88</v>
      </c>
      <c r="K100" s="8" t="s">
        <v>112</v>
      </c>
      <c r="L100" s="8" t="s">
        <v>90</v>
      </c>
      <c r="M100" s="8" t="s">
        <v>90</v>
      </c>
      <c r="P100" s="8">
        <v>192</v>
      </c>
      <c r="Q100" s="8">
        <v>0.85</v>
      </c>
      <c r="R100" s="8">
        <v>150</v>
      </c>
      <c r="S100" s="8">
        <v>192</v>
      </c>
      <c r="T100" s="8">
        <v>100</v>
      </c>
      <c r="U100" s="8" t="s">
        <v>91</v>
      </c>
      <c r="V100" s="8" t="s">
        <v>92</v>
      </c>
      <c r="W100" s="8" t="s">
        <v>92</v>
      </c>
      <c r="X100" s="8" t="s">
        <v>93</v>
      </c>
      <c r="Y100" s="8" t="s">
        <v>90</v>
      </c>
      <c r="Z100" s="8">
        <v>7</v>
      </c>
      <c r="AA100" s="8">
        <v>1999</v>
      </c>
      <c r="AB100" s="8" t="s">
        <v>92</v>
      </c>
      <c r="AC100" s="8" t="s">
        <v>92</v>
      </c>
      <c r="AD100" s="8" t="s">
        <v>91</v>
      </c>
      <c r="AE100" s="8" t="s">
        <v>113</v>
      </c>
      <c r="AF100" s="8">
        <v>2</v>
      </c>
      <c r="AG100" s="8" t="s">
        <v>90</v>
      </c>
      <c r="AH100" s="8" t="s">
        <v>95</v>
      </c>
      <c r="AR100" s="8" t="s">
        <v>91</v>
      </c>
      <c r="AS100" s="8" t="s">
        <v>91</v>
      </c>
      <c r="AT100" s="8" t="s">
        <v>92</v>
      </c>
      <c r="AU100" s="8" t="s">
        <v>168</v>
      </c>
      <c r="BC100" s="8" t="s">
        <v>92</v>
      </c>
      <c r="BD100" s="8" t="s">
        <v>92</v>
      </c>
      <c r="BE100" s="8" t="s">
        <v>92</v>
      </c>
      <c r="BG100" s="8" t="s">
        <v>92</v>
      </c>
      <c r="BH100" s="8" t="s">
        <v>92</v>
      </c>
      <c r="BI100" s="8" t="s">
        <v>92</v>
      </c>
      <c r="BJ100" s="8" t="s">
        <v>92</v>
      </c>
      <c r="BM100" s="8" t="s">
        <v>92</v>
      </c>
      <c r="BN100" s="8" t="s">
        <v>92</v>
      </c>
      <c r="BO100" s="8" t="s">
        <v>92</v>
      </c>
      <c r="BQ100" s="8" t="s">
        <v>92</v>
      </c>
      <c r="BR100" s="8" t="s">
        <v>92</v>
      </c>
      <c r="BS100" s="8" t="s">
        <v>91</v>
      </c>
      <c r="BT100" s="8" t="s">
        <v>91</v>
      </c>
      <c r="BU100" s="8" t="s">
        <v>91</v>
      </c>
      <c r="BV100" s="8">
        <v>55199</v>
      </c>
      <c r="BW100" s="8">
        <v>1891357</v>
      </c>
      <c r="BX100" s="9">
        <v>192</v>
      </c>
      <c r="BY100" s="13">
        <v>158559</v>
      </c>
      <c r="BZ100" s="8">
        <v>11928.411506127</v>
      </c>
      <c r="CA100" s="8">
        <v>20.6234325390656</v>
      </c>
      <c r="CD100" s="8">
        <v>2020</v>
      </c>
      <c r="CE100" s="8">
        <v>2</v>
      </c>
      <c r="CF100" s="17">
        <f t="shared" si="37"/>
        <v>192</v>
      </c>
      <c r="CG100" s="17"/>
      <c r="CH100" s="18" t="str">
        <f t="shared" si="19"/>
        <v/>
      </c>
      <c r="CI100" s="8">
        <f t="shared" si="20"/>
        <v>2029</v>
      </c>
      <c r="CJ100" s="8">
        <f t="shared" si="21"/>
        <v>192</v>
      </c>
      <c r="CK100" s="6">
        <f t="shared" si="22"/>
        <v>192</v>
      </c>
      <c r="CL100" s="26"/>
      <c r="CM100" s="8" t="str">
        <f t="shared" si="23"/>
        <v/>
      </c>
      <c r="CN100" s="38">
        <f t="shared" si="24"/>
        <v>221288.76899999895</v>
      </c>
      <c r="CO100" s="8" t="str">
        <f t="shared" si="25"/>
        <v/>
      </c>
      <c r="CP100" s="8">
        <f t="shared" si="38"/>
        <v>117</v>
      </c>
      <c r="CQ100" s="8">
        <f t="shared" si="26"/>
        <v>1395.6241462168591</v>
      </c>
      <c r="CR100" s="8">
        <f t="shared" si="27"/>
        <v>2027</v>
      </c>
    </row>
    <row r="101" spans="1:96" s="8" customFormat="1">
      <c r="A101" s="8">
        <v>5259</v>
      </c>
      <c r="B101" s="8" t="s">
        <v>283</v>
      </c>
      <c r="C101" s="8">
        <v>55199</v>
      </c>
      <c r="D101" s="8" t="s">
        <v>283</v>
      </c>
      <c r="E101" s="8" t="s">
        <v>116</v>
      </c>
      <c r="F101" s="8" t="s">
        <v>241</v>
      </c>
      <c r="G101" s="8" t="s">
        <v>102</v>
      </c>
      <c r="H101" s="8" t="s">
        <v>87</v>
      </c>
      <c r="I101" s="8" t="s">
        <v>88</v>
      </c>
      <c r="K101" s="8" t="s">
        <v>112</v>
      </c>
      <c r="L101" s="8" t="s">
        <v>90</v>
      </c>
      <c r="M101" s="8" t="s">
        <v>90</v>
      </c>
      <c r="P101" s="8">
        <v>192</v>
      </c>
      <c r="Q101" s="8">
        <v>0.85</v>
      </c>
      <c r="R101" s="8">
        <v>150</v>
      </c>
      <c r="S101" s="8">
        <v>192</v>
      </c>
      <c r="T101" s="8">
        <v>100</v>
      </c>
      <c r="U101" s="8" t="s">
        <v>91</v>
      </c>
      <c r="V101" s="8" t="s">
        <v>92</v>
      </c>
      <c r="W101" s="8" t="s">
        <v>92</v>
      </c>
      <c r="X101" s="8" t="s">
        <v>93</v>
      </c>
      <c r="Y101" s="8" t="s">
        <v>90</v>
      </c>
      <c r="Z101" s="8">
        <v>7</v>
      </c>
      <c r="AA101" s="8">
        <v>1999</v>
      </c>
      <c r="AB101" s="8" t="s">
        <v>92</v>
      </c>
      <c r="AC101" s="8" t="s">
        <v>92</v>
      </c>
      <c r="AD101" s="8" t="s">
        <v>91</v>
      </c>
      <c r="AE101" s="8" t="s">
        <v>113</v>
      </c>
      <c r="AF101" s="8">
        <v>2</v>
      </c>
      <c r="AG101" s="8" t="s">
        <v>90</v>
      </c>
      <c r="AH101" s="8" t="s">
        <v>95</v>
      </c>
      <c r="AR101" s="8" t="s">
        <v>91</v>
      </c>
      <c r="AS101" s="8" t="s">
        <v>91</v>
      </c>
      <c r="AT101" s="8" t="s">
        <v>92</v>
      </c>
      <c r="AU101" s="8" t="s">
        <v>168</v>
      </c>
      <c r="BC101" s="8" t="s">
        <v>92</v>
      </c>
      <c r="BD101" s="8" t="s">
        <v>92</v>
      </c>
      <c r="BE101" s="8" t="s">
        <v>92</v>
      </c>
      <c r="BG101" s="8" t="s">
        <v>92</v>
      </c>
      <c r="BH101" s="8" t="s">
        <v>92</v>
      </c>
      <c r="BI101" s="8" t="s">
        <v>92</v>
      </c>
      <c r="BJ101" s="8" t="s">
        <v>92</v>
      </c>
      <c r="BM101" s="8" t="s">
        <v>92</v>
      </c>
      <c r="BN101" s="8" t="s">
        <v>92</v>
      </c>
      <c r="BO101" s="8" t="s">
        <v>92</v>
      </c>
      <c r="BQ101" s="8" t="s">
        <v>92</v>
      </c>
      <c r="BR101" s="8" t="s">
        <v>92</v>
      </c>
      <c r="BS101" s="8" t="s">
        <v>91</v>
      </c>
      <c r="BT101" s="8" t="s">
        <v>91</v>
      </c>
      <c r="BU101" s="8" t="s">
        <v>91</v>
      </c>
      <c r="BV101" s="8">
        <v>55199</v>
      </c>
      <c r="BW101" s="8">
        <v>1891357</v>
      </c>
      <c r="BX101" s="9">
        <v>192</v>
      </c>
      <c r="BY101" s="13">
        <v>158559</v>
      </c>
      <c r="BZ101" s="8">
        <v>11928.411506127</v>
      </c>
      <c r="CA101" s="8">
        <v>20.6234325390656</v>
      </c>
      <c r="CD101" s="8">
        <v>2020</v>
      </c>
      <c r="CE101" s="8">
        <v>2</v>
      </c>
      <c r="CF101" s="17">
        <f t="shared" si="37"/>
        <v>192</v>
      </c>
      <c r="CG101" s="17"/>
      <c r="CH101" s="18" t="str">
        <f t="shared" si="19"/>
        <v/>
      </c>
      <c r="CI101" s="8">
        <f t="shared" si="20"/>
        <v>2029</v>
      </c>
      <c r="CJ101" s="8">
        <f t="shared" si="21"/>
        <v>192</v>
      </c>
      <c r="CK101" s="6">
        <f t="shared" si="22"/>
        <v>192</v>
      </c>
      <c r="CL101" s="26"/>
      <c r="CM101" s="8" t="str">
        <f t="shared" si="23"/>
        <v/>
      </c>
      <c r="CN101" s="38">
        <f t="shared" si="24"/>
        <v>221288.76899999895</v>
      </c>
      <c r="CO101" s="8" t="str">
        <f t="shared" si="25"/>
        <v/>
      </c>
      <c r="CP101" s="8">
        <f t="shared" si="38"/>
        <v>117</v>
      </c>
      <c r="CQ101" s="8">
        <f t="shared" si="26"/>
        <v>1395.6241462168591</v>
      </c>
      <c r="CR101" s="8">
        <f t="shared" si="27"/>
        <v>2027</v>
      </c>
    </row>
    <row r="102" spans="1:96" s="8" customFormat="1">
      <c r="A102" s="8">
        <v>5259</v>
      </c>
      <c r="B102" s="8" t="s">
        <v>283</v>
      </c>
      <c r="C102" s="8">
        <v>55199</v>
      </c>
      <c r="D102" s="8" t="s">
        <v>283</v>
      </c>
      <c r="E102" s="8" t="s">
        <v>116</v>
      </c>
      <c r="F102" s="8" t="s">
        <v>241</v>
      </c>
      <c r="G102" s="8" t="s">
        <v>103</v>
      </c>
      <c r="H102" s="8" t="s">
        <v>87</v>
      </c>
      <c r="I102" s="8" t="s">
        <v>88</v>
      </c>
      <c r="K102" s="8" t="s">
        <v>112</v>
      </c>
      <c r="L102" s="8" t="s">
        <v>90</v>
      </c>
      <c r="M102" s="8" t="s">
        <v>90</v>
      </c>
      <c r="P102" s="8">
        <v>192</v>
      </c>
      <c r="Q102" s="8">
        <v>0.85</v>
      </c>
      <c r="R102" s="8">
        <v>150</v>
      </c>
      <c r="S102" s="8">
        <v>192</v>
      </c>
      <c r="T102" s="8">
        <v>100</v>
      </c>
      <c r="U102" s="8" t="s">
        <v>91</v>
      </c>
      <c r="V102" s="8" t="s">
        <v>92</v>
      </c>
      <c r="W102" s="8" t="s">
        <v>92</v>
      </c>
      <c r="X102" s="8" t="s">
        <v>93</v>
      </c>
      <c r="Y102" s="8" t="s">
        <v>90</v>
      </c>
      <c r="Z102" s="8">
        <v>7</v>
      </c>
      <c r="AA102" s="8">
        <v>2001</v>
      </c>
      <c r="AB102" s="8" t="s">
        <v>92</v>
      </c>
      <c r="AC102" s="8" t="s">
        <v>92</v>
      </c>
      <c r="AD102" s="8" t="s">
        <v>91</v>
      </c>
      <c r="AE102" s="8" t="s">
        <v>113</v>
      </c>
      <c r="AF102" s="8">
        <v>2</v>
      </c>
      <c r="AG102" s="8" t="s">
        <v>90</v>
      </c>
      <c r="AH102" s="8" t="s">
        <v>95</v>
      </c>
      <c r="AR102" s="8" t="s">
        <v>91</v>
      </c>
      <c r="AS102" s="8" t="s">
        <v>91</v>
      </c>
      <c r="AT102" s="8" t="s">
        <v>92</v>
      </c>
      <c r="AU102" s="8" t="s">
        <v>168</v>
      </c>
      <c r="BC102" s="8" t="s">
        <v>92</v>
      </c>
      <c r="BD102" s="8" t="s">
        <v>92</v>
      </c>
      <c r="BE102" s="8" t="s">
        <v>92</v>
      </c>
      <c r="BG102" s="8" t="s">
        <v>92</v>
      </c>
      <c r="BH102" s="8" t="s">
        <v>92</v>
      </c>
      <c r="BI102" s="8" t="s">
        <v>92</v>
      </c>
      <c r="BJ102" s="8" t="s">
        <v>92</v>
      </c>
      <c r="BM102" s="8" t="s">
        <v>92</v>
      </c>
      <c r="BN102" s="8" t="s">
        <v>92</v>
      </c>
      <c r="BO102" s="8" t="s">
        <v>92</v>
      </c>
      <c r="BQ102" s="8" t="s">
        <v>92</v>
      </c>
      <c r="BR102" s="8" t="s">
        <v>92</v>
      </c>
      <c r="BS102" s="8" t="s">
        <v>91</v>
      </c>
      <c r="BT102" s="8" t="s">
        <v>91</v>
      </c>
      <c r="BU102" s="8" t="s">
        <v>91</v>
      </c>
      <c r="BV102" s="8">
        <v>55199</v>
      </c>
      <c r="BW102" s="8">
        <v>1891357</v>
      </c>
      <c r="BX102" s="9">
        <v>192</v>
      </c>
      <c r="BY102" s="13">
        <v>158559</v>
      </c>
      <c r="BZ102" s="8">
        <v>11928.411506127</v>
      </c>
      <c r="CA102" s="8">
        <v>20.6234325390656</v>
      </c>
      <c r="CD102" s="8">
        <v>2022</v>
      </c>
      <c r="CE102" s="8">
        <v>2</v>
      </c>
      <c r="CF102" s="17">
        <f t="shared" si="37"/>
        <v>192</v>
      </c>
      <c r="CG102" s="17"/>
      <c r="CH102" s="18" t="str">
        <f t="shared" si="19"/>
        <v/>
      </c>
      <c r="CI102" s="8">
        <f t="shared" si="20"/>
        <v>2031</v>
      </c>
      <c r="CJ102" s="8">
        <f t="shared" si="21"/>
        <v>192</v>
      </c>
      <c r="CK102" s="6">
        <f t="shared" si="22"/>
        <v>192</v>
      </c>
      <c r="CL102" s="26"/>
      <c r="CM102" s="8" t="str">
        <f t="shared" si="23"/>
        <v/>
      </c>
      <c r="CN102" s="38">
        <f t="shared" si="24"/>
        <v>221288.76899999895</v>
      </c>
      <c r="CO102" s="8" t="str">
        <f t="shared" si="25"/>
        <v/>
      </c>
      <c r="CP102" s="8">
        <f t="shared" si="38"/>
        <v>117</v>
      </c>
      <c r="CQ102" s="8">
        <f t="shared" si="26"/>
        <v>1395.6241462168591</v>
      </c>
      <c r="CR102" s="8">
        <f t="shared" si="27"/>
        <v>2027</v>
      </c>
    </row>
    <row r="103" spans="1:96" s="8" customFormat="1">
      <c r="A103" s="8">
        <v>5259</v>
      </c>
      <c r="B103" s="8" t="s">
        <v>283</v>
      </c>
      <c r="C103" s="8">
        <v>55199</v>
      </c>
      <c r="D103" s="8" t="s">
        <v>283</v>
      </c>
      <c r="E103" s="8" t="s">
        <v>116</v>
      </c>
      <c r="F103" s="8" t="s">
        <v>241</v>
      </c>
      <c r="G103" s="8" t="s">
        <v>104</v>
      </c>
      <c r="H103" s="8" t="s">
        <v>87</v>
      </c>
      <c r="I103" s="8" t="s">
        <v>88</v>
      </c>
      <c r="K103" s="8" t="s">
        <v>112</v>
      </c>
      <c r="L103" s="8" t="s">
        <v>90</v>
      </c>
      <c r="M103" s="8" t="s">
        <v>90</v>
      </c>
      <c r="P103" s="8">
        <v>192</v>
      </c>
      <c r="Q103" s="8">
        <v>0.85</v>
      </c>
      <c r="R103" s="8">
        <v>150</v>
      </c>
      <c r="S103" s="8">
        <v>192</v>
      </c>
      <c r="T103" s="8">
        <v>100</v>
      </c>
      <c r="U103" s="8" t="s">
        <v>91</v>
      </c>
      <c r="V103" s="8" t="s">
        <v>92</v>
      </c>
      <c r="W103" s="8" t="s">
        <v>92</v>
      </c>
      <c r="X103" s="8" t="s">
        <v>93</v>
      </c>
      <c r="Y103" s="8" t="s">
        <v>90</v>
      </c>
      <c r="Z103" s="8">
        <v>7</v>
      </c>
      <c r="AA103" s="8">
        <v>2001</v>
      </c>
      <c r="AB103" s="8" t="s">
        <v>92</v>
      </c>
      <c r="AC103" s="8" t="s">
        <v>92</v>
      </c>
      <c r="AD103" s="8" t="s">
        <v>91</v>
      </c>
      <c r="AE103" s="8" t="s">
        <v>113</v>
      </c>
      <c r="AF103" s="8">
        <v>2</v>
      </c>
      <c r="AG103" s="8" t="s">
        <v>90</v>
      </c>
      <c r="AH103" s="8" t="s">
        <v>95</v>
      </c>
      <c r="AR103" s="8" t="s">
        <v>91</v>
      </c>
      <c r="AS103" s="8" t="s">
        <v>91</v>
      </c>
      <c r="AT103" s="8" t="s">
        <v>92</v>
      </c>
      <c r="AU103" s="8" t="s">
        <v>168</v>
      </c>
      <c r="BC103" s="8" t="s">
        <v>92</v>
      </c>
      <c r="BD103" s="8" t="s">
        <v>92</v>
      </c>
      <c r="BE103" s="8" t="s">
        <v>92</v>
      </c>
      <c r="BG103" s="8" t="s">
        <v>92</v>
      </c>
      <c r="BH103" s="8" t="s">
        <v>92</v>
      </c>
      <c r="BI103" s="8" t="s">
        <v>92</v>
      </c>
      <c r="BJ103" s="8" t="s">
        <v>92</v>
      </c>
      <c r="BM103" s="8" t="s">
        <v>92</v>
      </c>
      <c r="BN103" s="8" t="s">
        <v>92</v>
      </c>
      <c r="BO103" s="8" t="s">
        <v>92</v>
      </c>
      <c r="BQ103" s="8" t="s">
        <v>92</v>
      </c>
      <c r="BR103" s="8" t="s">
        <v>92</v>
      </c>
      <c r="BS103" s="8" t="s">
        <v>91</v>
      </c>
      <c r="BT103" s="8" t="s">
        <v>91</v>
      </c>
      <c r="BU103" s="8" t="s">
        <v>91</v>
      </c>
      <c r="BV103" s="8">
        <v>55199</v>
      </c>
      <c r="BW103" s="8">
        <v>1891357</v>
      </c>
      <c r="BX103" s="9">
        <v>192</v>
      </c>
      <c r="BY103" s="13">
        <v>158559</v>
      </c>
      <c r="BZ103" s="8">
        <v>11928.411506127</v>
      </c>
      <c r="CA103" s="8">
        <v>20.6234325390656</v>
      </c>
      <c r="CD103" s="8">
        <v>2022</v>
      </c>
      <c r="CE103" s="8">
        <v>2</v>
      </c>
      <c r="CF103" s="17">
        <f t="shared" si="37"/>
        <v>192</v>
      </c>
      <c r="CG103" s="17"/>
      <c r="CH103" s="18" t="str">
        <f t="shared" si="19"/>
        <v/>
      </c>
      <c r="CI103" s="8">
        <f t="shared" si="20"/>
        <v>2031</v>
      </c>
      <c r="CJ103" s="8">
        <f t="shared" si="21"/>
        <v>192</v>
      </c>
      <c r="CK103" s="6">
        <f t="shared" si="22"/>
        <v>192</v>
      </c>
      <c r="CL103" s="26"/>
      <c r="CM103" s="8" t="str">
        <f t="shared" si="23"/>
        <v/>
      </c>
      <c r="CN103" s="38">
        <f t="shared" si="24"/>
        <v>221288.76899999895</v>
      </c>
      <c r="CO103" s="8" t="str">
        <f t="shared" si="25"/>
        <v/>
      </c>
      <c r="CP103" s="8">
        <f t="shared" si="38"/>
        <v>117</v>
      </c>
      <c r="CQ103" s="8">
        <f t="shared" si="26"/>
        <v>1395.6241462168591</v>
      </c>
      <c r="CR103" s="8">
        <f t="shared" si="27"/>
        <v>2027</v>
      </c>
    </row>
    <row r="104" spans="1:96" s="8" customFormat="1">
      <c r="A104" s="8">
        <v>5259</v>
      </c>
      <c r="B104" s="8" t="s">
        <v>283</v>
      </c>
      <c r="C104" s="8">
        <v>55199</v>
      </c>
      <c r="D104" s="8" t="s">
        <v>283</v>
      </c>
      <c r="E104" s="8" t="s">
        <v>116</v>
      </c>
      <c r="F104" s="8" t="s">
        <v>241</v>
      </c>
      <c r="G104" s="8" t="s">
        <v>105</v>
      </c>
      <c r="H104" s="8" t="s">
        <v>87</v>
      </c>
      <c r="I104" s="8" t="s">
        <v>88</v>
      </c>
      <c r="K104" s="8" t="s">
        <v>112</v>
      </c>
      <c r="L104" s="8" t="s">
        <v>90</v>
      </c>
      <c r="M104" s="8" t="s">
        <v>90</v>
      </c>
      <c r="P104" s="8">
        <v>192</v>
      </c>
      <c r="Q104" s="8">
        <v>0.85</v>
      </c>
      <c r="R104" s="8">
        <v>150</v>
      </c>
      <c r="S104" s="8">
        <v>192</v>
      </c>
      <c r="T104" s="8">
        <v>100</v>
      </c>
      <c r="U104" s="8" t="s">
        <v>91</v>
      </c>
      <c r="V104" s="8" t="s">
        <v>92</v>
      </c>
      <c r="W104" s="8" t="s">
        <v>92</v>
      </c>
      <c r="X104" s="8" t="s">
        <v>93</v>
      </c>
      <c r="Y104" s="8" t="s">
        <v>90</v>
      </c>
      <c r="Z104" s="8">
        <v>8</v>
      </c>
      <c r="AA104" s="8">
        <v>2001</v>
      </c>
      <c r="AB104" s="8" t="s">
        <v>92</v>
      </c>
      <c r="AC104" s="8" t="s">
        <v>92</v>
      </c>
      <c r="AD104" s="8" t="s">
        <v>91</v>
      </c>
      <c r="AE104" s="8" t="s">
        <v>113</v>
      </c>
      <c r="AF104" s="8">
        <v>2</v>
      </c>
      <c r="AG104" s="8" t="s">
        <v>90</v>
      </c>
      <c r="AH104" s="8" t="s">
        <v>95</v>
      </c>
      <c r="AR104" s="8" t="s">
        <v>91</v>
      </c>
      <c r="AS104" s="8" t="s">
        <v>91</v>
      </c>
      <c r="AT104" s="8" t="s">
        <v>92</v>
      </c>
      <c r="AU104" s="8" t="s">
        <v>168</v>
      </c>
      <c r="BC104" s="8" t="s">
        <v>92</v>
      </c>
      <c r="BD104" s="8" t="s">
        <v>92</v>
      </c>
      <c r="BE104" s="8" t="s">
        <v>92</v>
      </c>
      <c r="BG104" s="8" t="s">
        <v>92</v>
      </c>
      <c r="BH104" s="8" t="s">
        <v>92</v>
      </c>
      <c r="BI104" s="8" t="s">
        <v>92</v>
      </c>
      <c r="BJ104" s="8" t="s">
        <v>92</v>
      </c>
      <c r="BM104" s="8" t="s">
        <v>92</v>
      </c>
      <c r="BN104" s="8" t="s">
        <v>92</v>
      </c>
      <c r="BO104" s="8" t="s">
        <v>92</v>
      </c>
      <c r="BQ104" s="8" t="s">
        <v>92</v>
      </c>
      <c r="BR104" s="8" t="s">
        <v>92</v>
      </c>
      <c r="BS104" s="8" t="s">
        <v>91</v>
      </c>
      <c r="BT104" s="8" t="s">
        <v>91</v>
      </c>
      <c r="BU104" s="8" t="s">
        <v>91</v>
      </c>
      <c r="BV104" s="8">
        <v>55199</v>
      </c>
      <c r="BW104" s="8">
        <v>1891357</v>
      </c>
      <c r="BX104" s="9">
        <v>192</v>
      </c>
      <c r="BY104" s="13">
        <v>158559</v>
      </c>
      <c r="BZ104" s="8">
        <v>11928.411506127</v>
      </c>
      <c r="CA104" s="8">
        <v>20.6234325390656</v>
      </c>
      <c r="CD104" s="8">
        <v>2022</v>
      </c>
      <c r="CE104" s="8">
        <v>3</v>
      </c>
      <c r="CF104" s="17">
        <f t="shared" si="37"/>
        <v>192</v>
      </c>
      <c r="CG104" s="17"/>
      <c r="CH104" s="18" t="str">
        <f t="shared" si="19"/>
        <v/>
      </c>
      <c r="CI104" s="8">
        <f t="shared" si="20"/>
        <v>2031</v>
      </c>
      <c r="CJ104" s="8">
        <f t="shared" si="21"/>
        <v>192</v>
      </c>
      <c r="CK104" s="6">
        <f t="shared" si="22"/>
        <v>192</v>
      </c>
      <c r="CL104" s="26"/>
      <c r="CM104" s="8" t="str">
        <f t="shared" si="23"/>
        <v/>
      </c>
      <c r="CN104" s="38">
        <f t="shared" si="24"/>
        <v>221288.76899999895</v>
      </c>
      <c r="CO104" s="8" t="str">
        <f t="shared" si="25"/>
        <v/>
      </c>
      <c r="CP104" s="8">
        <f t="shared" si="38"/>
        <v>117</v>
      </c>
      <c r="CQ104" s="8">
        <f t="shared" si="26"/>
        <v>1395.6241462168591</v>
      </c>
      <c r="CR104" s="8">
        <f t="shared" si="27"/>
        <v>2027</v>
      </c>
    </row>
    <row r="105" spans="1:96" s="8" customFormat="1">
      <c r="A105" s="8">
        <v>5259</v>
      </c>
      <c r="B105" s="8" t="s">
        <v>283</v>
      </c>
      <c r="C105" s="8">
        <v>55199</v>
      </c>
      <c r="D105" s="8" t="s">
        <v>283</v>
      </c>
      <c r="E105" s="8" t="s">
        <v>116</v>
      </c>
      <c r="F105" s="8" t="s">
        <v>241</v>
      </c>
      <c r="G105" s="8" t="s">
        <v>284</v>
      </c>
      <c r="H105" s="8" t="s">
        <v>87</v>
      </c>
      <c r="I105" s="8" t="s">
        <v>88</v>
      </c>
      <c r="K105" s="8" t="s">
        <v>112</v>
      </c>
      <c r="L105" s="8" t="s">
        <v>90</v>
      </c>
      <c r="M105" s="8" t="s">
        <v>90</v>
      </c>
      <c r="P105" s="8">
        <v>192</v>
      </c>
      <c r="Q105" s="8">
        <v>0.85</v>
      </c>
      <c r="R105" s="8">
        <v>150</v>
      </c>
      <c r="S105" s="8">
        <v>192</v>
      </c>
      <c r="T105" s="8">
        <v>100</v>
      </c>
      <c r="U105" s="8" t="s">
        <v>91</v>
      </c>
      <c r="V105" s="8" t="s">
        <v>92</v>
      </c>
      <c r="W105" s="8" t="s">
        <v>92</v>
      </c>
      <c r="X105" s="8" t="s">
        <v>93</v>
      </c>
      <c r="Y105" s="8" t="s">
        <v>90</v>
      </c>
      <c r="Z105" s="8">
        <v>8</v>
      </c>
      <c r="AA105" s="8">
        <v>2001</v>
      </c>
      <c r="AB105" s="8" t="s">
        <v>92</v>
      </c>
      <c r="AC105" s="8" t="s">
        <v>92</v>
      </c>
      <c r="AD105" s="8" t="s">
        <v>91</v>
      </c>
      <c r="AE105" s="8" t="s">
        <v>113</v>
      </c>
      <c r="AF105" s="8">
        <v>2</v>
      </c>
      <c r="AG105" s="8" t="s">
        <v>90</v>
      </c>
      <c r="AH105" s="8" t="s">
        <v>95</v>
      </c>
      <c r="AR105" s="8" t="s">
        <v>91</v>
      </c>
      <c r="AS105" s="8" t="s">
        <v>91</v>
      </c>
      <c r="AT105" s="8" t="s">
        <v>92</v>
      </c>
      <c r="AU105" s="8" t="s">
        <v>168</v>
      </c>
      <c r="BC105" s="8" t="s">
        <v>92</v>
      </c>
      <c r="BD105" s="8" t="s">
        <v>92</v>
      </c>
      <c r="BE105" s="8" t="s">
        <v>92</v>
      </c>
      <c r="BG105" s="8" t="s">
        <v>92</v>
      </c>
      <c r="BH105" s="8" t="s">
        <v>92</v>
      </c>
      <c r="BI105" s="8" t="s">
        <v>92</v>
      </c>
      <c r="BJ105" s="8" t="s">
        <v>92</v>
      </c>
      <c r="BM105" s="8" t="s">
        <v>92</v>
      </c>
      <c r="BN105" s="8" t="s">
        <v>92</v>
      </c>
      <c r="BO105" s="8" t="s">
        <v>92</v>
      </c>
      <c r="BQ105" s="8" t="s">
        <v>92</v>
      </c>
      <c r="BR105" s="8" t="s">
        <v>92</v>
      </c>
      <c r="BS105" s="8" t="s">
        <v>91</v>
      </c>
      <c r="BT105" s="8" t="s">
        <v>91</v>
      </c>
      <c r="BU105" s="8" t="s">
        <v>91</v>
      </c>
      <c r="BV105" s="8">
        <v>55199</v>
      </c>
      <c r="BW105" s="8">
        <v>1891357</v>
      </c>
      <c r="BX105" s="9">
        <v>192</v>
      </c>
      <c r="BY105" s="13">
        <v>158559</v>
      </c>
      <c r="BZ105" s="8">
        <v>11928.411506127</v>
      </c>
      <c r="CA105" s="8">
        <v>20.6234325390656</v>
      </c>
      <c r="CD105" s="8">
        <v>2022</v>
      </c>
      <c r="CE105" s="8">
        <v>3</v>
      </c>
      <c r="CF105" s="17">
        <f t="shared" si="37"/>
        <v>192</v>
      </c>
      <c r="CG105" s="17"/>
      <c r="CH105" s="18" t="str">
        <f t="shared" si="19"/>
        <v/>
      </c>
      <c r="CI105" s="8">
        <f t="shared" si="20"/>
        <v>2031</v>
      </c>
      <c r="CJ105" s="8">
        <f t="shared" si="21"/>
        <v>192</v>
      </c>
      <c r="CK105" s="6">
        <f t="shared" si="22"/>
        <v>192</v>
      </c>
      <c r="CL105" s="26"/>
      <c r="CM105" s="8" t="str">
        <f t="shared" si="23"/>
        <v/>
      </c>
      <c r="CN105" s="38">
        <f t="shared" si="24"/>
        <v>221288.76899999895</v>
      </c>
      <c r="CO105" s="8" t="str">
        <f t="shared" si="25"/>
        <v/>
      </c>
      <c r="CP105" s="8">
        <f t="shared" si="38"/>
        <v>117</v>
      </c>
      <c r="CQ105" s="8">
        <f t="shared" si="26"/>
        <v>1395.6241462168591</v>
      </c>
      <c r="CR105" s="8">
        <f t="shared" si="27"/>
        <v>2027</v>
      </c>
    </row>
    <row r="106" spans="1:96" s="8" customFormat="1">
      <c r="A106" s="8">
        <v>5259</v>
      </c>
      <c r="B106" s="8" t="s">
        <v>283</v>
      </c>
      <c r="C106" s="8">
        <v>55199</v>
      </c>
      <c r="D106" s="8" t="s">
        <v>283</v>
      </c>
      <c r="E106" s="8" t="s">
        <v>116</v>
      </c>
      <c r="F106" s="8" t="s">
        <v>241</v>
      </c>
      <c r="G106" s="8" t="s">
        <v>106</v>
      </c>
      <c r="H106" s="8" t="s">
        <v>87</v>
      </c>
      <c r="I106" s="8" t="s">
        <v>88</v>
      </c>
      <c r="K106" s="8" t="s">
        <v>112</v>
      </c>
      <c r="L106" s="8" t="s">
        <v>90</v>
      </c>
      <c r="M106" s="8" t="s">
        <v>90</v>
      </c>
      <c r="P106" s="8">
        <v>192</v>
      </c>
      <c r="Q106" s="8">
        <v>0.85</v>
      </c>
      <c r="R106" s="8">
        <v>150</v>
      </c>
      <c r="S106" s="8">
        <v>192</v>
      </c>
      <c r="T106" s="8">
        <v>100</v>
      </c>
      <c r="U106" s="8" t="s">
        <v>91</v>
      </c>
      <c r="V106" s="8" t="s">
        <v>92</v>
      </c>
      <c r="W106" s="8" t="s">
        <v>92</v>
      </c>
      <c r="X106" s="8" t="s">
        <v>93</v>
      </c>
      <c r="Y106" s="8" t="s">
        <v>90</v>
      </c>
      <c r="Z106" s="8">
        <v>7</v>
      </c>
      <c r="AA106" s="8">
        <v>2001</v>
      </c>
      <c r="AB106" s="8" t="s">
        <v>92</v>
      </c>
      <c r="AC106" s="8" t="s">
        <v>92</v>
      </c>
      <c r="AD106" s="8" t="s">
        <v>91</v>
      </c>
      <c r="AE106" s="8" t="s">
        <v>113</v>
      </c>
      <c r="AF106" s="8">
        <v>2</v>
      </c>
      <c r="AG106" s="8" t="s">
        <v>90</v>
      </c>
      <c r="AH106" s="8" t="s">
        <v>95</v>
      </c>
      <c r="AR106" s="8" t="s">
        <v>91</v>
      </c>
      <c r="AS106" s="8" t="s">
        <v>91</v>
      </c>
      <c r="AT106" s="8" t="s">
        <v>92</v>
      </c>
      <c r="AU106" s="8" t="s">
        <v>168</v>
      </c>
      <c r="BC106" s="8" t="s">
        <v>92</v>
      </c>
      <c r="BD106" s="8" t="s">
        <v>92</v>
      </c>
      <c r="BE106" s="8" t="s">
        <v>92</v>
      </c>
      <c r="BG106" s="8" t="s">
        <v>92</v>
      </c>
      <c r="BH106" s="8" t="s">
        <v>92</v>
      </c>
      <c r="BI106" s="8" t="s">
        <v>92</v>
      </c>
      <c r="BJ106" s="8" t="s">
        <v>92</v>
      </c>
      <c r="BM106" s="8" t="s">
        <v>92</v>
      </c>
      <c r="BN106" s="8" t="s">
        <v>92</v>
      </c>
      <c r="BO106" s="8" t="s">
        <v>92</v>
      </c>
      <c r="BQ106" s="8" t="s">
        <v>92</v>
      </c>
      <c r="BR106" s="8" t="s">
        <v>92</v>
      </c>
      <c r="BS106" s="8" t="s">
        <v>91</v>
      </c>
      <c r="BT106" s="8" t="s">
        <v>91</v>
      </c>
      <c r="BU106" s="8" t="s">
        <v>91</v>
      </c>
      <c r="BV106" s="8">
        <v>55199</v>
      </c>
      <c r="BW106" s="8">
        <v>1891357</v>
      </c>
      <c r="BX106" s="9">
        <v>192</v>
      </c>
      <c r="BY106" s="13">
        <v>158559</v>
      </c>
      <c r="BZ106" s="8">
        <v>11928.411506127</v>
      </c>
      <c r="CA106" s="8">
        <v>20.6234325390656</v>
      </c>
      <c r="CD106" s="8">
        <v>2022</v>
      </c>
      <c r="CE106" s="8">
        <v>2</v>
      </c>
      <c r="CF106" s="17">
        <f t="shared" si="37"/>
        <v>192</v>
      </c>
      <c r="CG106" s="17"/>
      <c r="CH106" s="18" t="str">
        <f t="shared" si="19"/>
        <v/>
      </c>
      <c r="CI106" s="8">
        <f t="shared" si="20"/>
        <v>2031</v>
      </c>
      <c r="CJ106" s="8">
        <f t="shared" si="21"/>
        <v>192</v>
      </c>
      <c r="CK106" s="6">
        <f t="shared" si="22"/>
        <v>192</v>
      </c>
      <c r="CL106" s="26"/>
      <c r="CM106" s="8" t="str">
        <f t="shared" si="23"/>
        <v/>
      </c>
      <c r="CN106" s="38">
        <f t="shared" si="24"/>
        <v>221288.76899999895</v>
      </c>
      <c r="CO106" s="8" t="str">
        <f t="shared" si="25"/>
        <v/>
      </c>
      <c r="CP106" s="8">
        <f t="shared" si="38"/>
        <v>117</v>
      </c>
      <c r="CQ106" s="8">
        <f t="shared" si="26"/>
        <v>1395.6241462168591</v>
      </c>
      <c r="CR106" s="8">
        <f t="shared" si="27"/>
        <v>2027</v>
      </c>
    </row>
    <row r="107" spans="1:96" s="8" customFormat="1">
      <c r="A107" s="8">
        <v>733</v>
      </c>
      <c r="B107" s="8" t="s">
        <v>285</v>
      </c>
      <c r="C107" s="8">
        <v>55276</v>
      </c>
      <c r="D107" s="8" t="s">
        <v>286</v>
      </c>
      <c r="E107" s="8" t="s">
        <v>181</v>
      </c>
      <c r="F107" s="8" t="s">
        <v>287</v>
      </c>
      <c r="G107" s="8">
        <v>1</v>
      </c>
      <c r="H107" s="8" t="s">
        <v>87</v>
      </c>
      <c r="I107" s="8" t="s">
        <v>88</v>
      </c>
      <c r="K107" s="8" t="s">
        <v>89</v>
      </c>
      <c r="L107" s="8" t="s">
        <v>90</v>
      </c>
      <c r="M107" s="8" t="s">
        <v>90</v>
      </c>
      <c r="P107" s="8">
        <v>86.5</v>
      </c>
      <c r="Q107" s="8">
        <v>0.85</v>
      </c>
      <c r="R107" s="8">
        <v>75</v>
      </c>
      <c r="S107" s="8">
        <v>86</v>
      </c>
      <c r="T107" s="8">
        <v>64</v>
      </c>
      <c r="U107" s="8" t="s">
        <v>91</v>
      </c>
      <c r="V107" s="8" t="s">
        <v>92</v>
      </c>
      <c r="W107" s="8" t="s">
        <v>92</v>
      </c>
      <c r="X107" s="8" t="s">
        <v>93</v>
      </c>
      <c r="Y107" s="8" t="s">
        <v>90</v>
      </c>
      <c r="Z107" s="8">
        <v>6</v>
      </c>
      <c r="AA107" s="8">
        <v>2001</v>
      </c>
      <c r="AB107" s="8" t="s">
        <v>92</v>
      </c>
      <c r="AC107" s="8" t="s">
        <v>92</v>
      </c>
      <c r="AD107" s="8" t="s">
        <v>91</v>
      </c>
      <c r="AE107" s="8" t="s">
        <v>94</v>
      </c>
      <c r="AF107" s="8">
        <v>1</v>
      </c>
      <c r="AG107" s="8" t="s">
        <v>90</v>
      </c>
      <c r="AH107" s="8" t="s">
        <v>95</v>
      </c>
      <c r="AR107" s="8" t="s">
        <v>91</v>
      </c>
      <c r="AS107" s="8" t="s">
        <v>91</v>
      </c>
      <c r="AT107" s="8" t="s">
        <v>92</v>
      </c>
      <c r="AU107" s="8" t="s">
        <v>97</v>
      </c>
      <c r="BC107" s="8" t="s">
        <v>92</v>
      </c>
      <c r="BD107" s="8" t="s">
        <v>92</v>
      </c>
      <c r="BE107" s="8" t="s">
        <v>92</v>
      </c>
      <c r="BG107" s="8" t="s">
        <v>92</v>
      </c>
      <c r="BH107" s="8" t="s">
        <v>92</v>
      </c>
      <c r="BI107" s="8" t="s">
        <v>92</v>
      </c>
      <c r="BJ107" s="8" t="s">
        <v>92</v>
      </c>
      <c r="BM107" s="8" t="s">
        <v>92</v>
      </c>
      <c r="BN107" s="8" t="s">
        <v>92</v>
      </c>
      <c r="BO107" s="8" t="s">
        <v>92</v>
      </c>
      <c r="BQ107" s="8" t="s">
        <v>92</v>
      </c>
      <c r="BR107" s="8" t="s">
        <v>92</v>
      </c>
      <c r="BS107" s="8" t="s">
        <v>91</v>
      </c>
      <c r="BT107" s="8" t="s">
        <v>91</v>
      </c>
      <c r="BU107" s="8" t="s">
        <v>91</v>
      </c>
      <c r="BV107" s="8">
        <v>55276</v>
      </c>
      <c r="BW107" s="8">
        <v>4870969</v>
      </c>
      <c r="BX107" s="9">
        <v>86.5</v>
      </c>
      <c r="BY107" s="13">
        <v>398273</v>
      </c>
      <c r="BZ107" s="8">
        <v>12230.2265029263</v>
      </c>
      <c r="CA107" s="8">
        <v>31.010271825337401</v>
      </c>
      <c r="CD107" s="8">
        <v>2032</v>
      </c>
      <c r="CE107" s="8">
        <v>6</v>
      </c>
      <c r="CF107" s="17">
        <f t="shared" si="37"/>
        <v>86.5</v>
      </c>
      <c r="CG107" s="19">
        <f>BY107</f>
        <v>398273</v>
      </c>
      <c r="CH107" s="18">
        <f t="shared" si="19"/>
        <v>569903.37299999595</v>
      </c>
      <c r="CI107" s="8">
        <f t="shared" si="20"/>
        <v>2031</v>
      </c>
      <c r="CJ107" s="8">
        <f t="shared" si="21"/>
        <v>86.5</v>
      </c>
      <c r="CK107" s="6" t="str">
        <f t="shared" si="22"/>
        <v/>
      </c>
      <c r="CL107" s="26" t="str">
        <f>IF(CK107&lt;&gt;"",BY107,"")</f>
        <v/>
      </c>
      <c r="CM107" s="8" t="str">
        <f t="shared" si="23"/>
        <v/>
      </c>
      <c r="CN107" s="38">
        <f t="shared" si="24"/>
        <v>569903.37299999595</v>
      </c>
      <c r="CO107" s="8" t="str">
        <f t="shared" si="25"/>
        <v>Y</v>
      </c>
      <c r="CP107" s="8">
        <f t="shared" si="38"/>
        <v>117</v>
      </c>
      <c r="CQ107" s="8">
        <f t="shared" si="26"/>
        <v>1430.936500842377</v>
      </c>
      <c r="CR107" s="8">
        <f t="shared" si="27"/>
        <v>2027</v>
      </c>
    </row>
    <row r="108" spans="1:96" s="8" customFormat="1">
      <c r="A108" s="8">
        <v>733</v>
      </c>
      <c r="B108" s="8" t="s">
        <v>285</v>
      </c>
      <c r="C108" s="8">
        <v>55276</v>
      </c>
      <c r="D108" s="8" t="s">
        <v>286</v>
      </c>
      <c r="E108" s="8" t="s">
        <v>181</v>
      </c>
      <c r="F108" s="8" t="s">
        <v>287</v>
      </c>
      <c r="G108" s="8">
        <v>2</v>
      </c>
      <c r="H108" s="8" t="s">
        <v>87</v>
      </c>
      <c r="I108" s="8" t="s">
        <v>88</v>
      </c>
      <c r="K108" s="8" t="s">
        <v>89</v>
      </c>
      <c r="L108" s="8" t="s">
        <v>90</v>
      </c>
      <c r="M108" s="8" t="s">
        <v>90</v>
      </c>
      <c r="P108" s="8">
        <v>86.5</v>
      </c>
      <c r="Q108" s="8">
        <v>0.85</v>
      </c>
      <c r="R108" s="8">
        <v>75</v>
      </c>
      <c r="S108" s="8">
        <v>86</v>
      </c>
      <c r="T108" s="8">
        <v>64</v>
      </c>
      <c r="U108" s="8" t="s">
        <v>91</v>
      </c>
      <c r="V108" s="8" t="s">
        <v>92</v>
      </c>
      <c r="W108" s="8" t="s">
        <v>92</v>
      </c>
      <c r="X108" s="8" t="s">
        <v>93</v>
      </c>
      <c r="Y108" s="8" t="s">
        <v>90</v>
      </c>
      <c r="Z108" s="8">
        <v>6</v>
      </c>
      <c r="AA108" s="8">
        <v>2001</v>
      </c>
      <c r="AB108" s="8" t="s">
        <v>92</v>
      </c>
      <c r="AC108" s="8" t="s">
        <v>92</v>
      </c>
      <c r="AD108" s="8" t="s">
        <v>91</v>
      </c>
      <c r="AE108" s="8" t="s">
        <v>94</v>
      </c>
      <c r="AF108" s="8">
        <v>1</v>
      </c>
      <c r="AG108" s="8" t="s">
        <v>90</v>
      </c>
      <c r="AH108" s="8" t="s">
        <v>95</v>
      </c>
      <c r="AR108" s="8" t="s">
        <v>91</v>
      </c>
      <c r="AS108" s="8" t="s">
        <v>91</v>
      </c>
      <c r="AT108" s="8" t="s">
        <v>92</v>
      </c>
      <c r="AU108" s="8" t="s">
        <v>97</v>
      </c>
      <c r="BC108" s="8" t="s">
        <v>92</v>
      </c>
      <c r="BD108" s="8" t="s">
        <v>92</v>
      </c>
      <c r="BE108" s="8" t="s">
        <v>92</v>
      </c>
      <c r="BG108" s="8" t="s">
        <v>92</v>
      </c>
      <c r="BH108" s="8" t="s">
        <v>92</v>
      </c>
      <c r="BI108" s="8" t="s">
        <v>92</v>
      </c>
      <c r="BJ108" s="8" t="s">
        <v>92</v>
      </c>
      <c r="BM108" s="8" t="s">
        <v>92</v>
      </c>
      <c r="BN108" s="8" t="s">
        <v>92</v>
      </c>
      <c r="BO108" s="8" t="s">
        <v>92</v>
      </c>
      <c r="BQ108" s="8" t="s">
        <v>92</v>
      </c>
      <c r="BR108" s="8" t="s">
        <v>92</v>
      </c>
      <c r="BS108" s="8" t="s">
        <v>91</v>
      </c>
      <c r="BT108" s="8" t="s">
        <v>91</v>
      </c>
      <c r="BU108" s="8" t="s">
        <v>91</v>
      </c>
      <c r="BV108" s="8">
        <v>55276</v>
      </c>
      <c r="BW108" s="8">
        <v>4870969</v>
      </c>
      <c r="BX108" s="9">
        <v>86.5</v>
      </c>
      <c r="BY108" s="13">
        <v>398273</v>
      </c>
      <c r="BZ108" s="8">
        <v>12230.2265029263</v>
      </c>
      <c r="CA108" s="8">
        <v>31.010271825337401</v>
      </c>
      <c r="CD108" s="8">
        <v>2032</v>
      </c>
      <c r="CE108" s="8">
        <v>6</v>
      </c>
      <c r="CF108" s="17">
        <f t="shared" si="37"/>
        <v>86.5</v>
      </c>
      <c r="CG108" s="17"/>
      <c r="CH108" s="18" t="str">
        <f t="shared" si="19"/>
        <v/>
      </c>
      <c r="CI108" s="8">
        <f t="shared" si="20"/>
        <v>2031</v>
      </c>
      <c r="CJ108" s="8">
        <f t="shared" si="21"/>
        <v>86.5</v>
      </c>
      <c r="CK108" s="6" t="str">
        <f t="shared" si="22"/>
        <v/>
      </c>
      <c r="CL108" s="26"/>
      <c r="CM108" s="8" t="str">
        <f t="shared" si="23"/>
        <v/>
      </c>
      <c r="CN108" s="38">
        <f t="shared" si="24"/>
        <v>569903.37299999595</v>
      </c>
      <c r="CO108" s="8" t="str">
        <f t="shared" si="25"/>
        <v/>
      </c>
      <c r="CP108" s="8">
        <f t="shared" si="38"/>
        <v>117</v>
      </c>
      <c r="CQ108" s="8">
        <f t="shared" si="26"/>
        <v>1430.936500842377</v>
      </c>
      <c r="CR108" s="8">
        <f t="shared" si="27"/>
        <v>2027</v>
      </c>
    </row>
    <row r="109" spans="1:96" s="8" customFormat="1">
      <c r="A109" s="8">
        <v>733</v>
      </c>
      <c r="B109" s="8" t="s">
        <v>285</v>
      </c>
      <c r="C109" s="8">
        <v>55276</v>
      </c>
      <c r="D109" s="8" t="s">
        <v>286</v>
      </c>
      <c r="E109" s="8" t="s">
        <v>181</v>
      </c>
      <c r="F109" s="8" t="s">
        <v>287</v>
      </c>
      <c r="G109" s="8">
        <v>3</v>
      </c>
      <c r="H109" s="8" t="s">
        <v>87</v>
      </c>
      <c r="I109" s="8" t="s">
        <v>88</v>
      </c>
      <c r="K109" s="8" t="s">
        <v>89</v>
      </c>
      <c r="L109" s="8" t="s">
        <v>90</v>
      </c>
      <c r="M109" s="8" t="s">
        <v>90</v>
      </c>
      <c r="P109" s="8">
        <v>86.5</v>
      </c>
      <c r="Q109" s="8">
        <v>0.85</v>
      </c>
      <c r="R109" s="8">
        <v>75</v>
      </c>
      <c r="S109" s="8">
        <v>86</v>
      </c>
      <c r="T109" s="8">
        <v>64</v>
      </c>
      <c r="U109" s="8" t="s">
        <v>91</v>
      </c>
      <c r="V109" s="8" t="s">
        <v>92</v>
      </c>
      <c r="W109" s="8" t="s">
        <v>92</v>
      </c>
      <c r="X109" s="8" t="s">
        <v>93</v>
      </c>
      <c r="Y109" s="8" t="s">
        <v>90</v>
      </c>
      <c r="Z109" s="8">
        <v>6</v>
      </c>
      <c r="AA109" s="8">
        <v>2001</v>
      </c>
      <c r="AB109" s="8" t="s">
        <v>92</v>
      </c>
      <c r="AC109" s="8" t="s">
        <v>92</v>
      </c>
      <c r="AD109" s="8" t="s">
        <v>91</v>
      </c>
      <c r="AE109" s="8" t="s">
        <v>94</v>
      </c>
      <c r="AF109" s="8">
        <v>1</v>
      </c>
      <c r="AG109" s="8" t="s">
        <v>90</v>
      </c>
      <c r="AH109" s="8" t="s">
        <v>95</v>
      </c>
      <c r="AR109" s="8" t="s">
        <v>91</v>
      </c>
      <c r="AS109" s="8" t="s">
        <v>91</v>
      </c>
      <c r="AT109" s="8" t="s">
        <v>92</v>
      </c>
      <c r="AU109" s="8" t="s">
        <v>97</v>
      </c>
      <c r="BC109" s="8" t="s">
        <v>92</v>
      </c>
      <c r="BD109" s="8" t="s">
        <v>92</v>
      </c>
      <c r="BE109" s="8" t="s">
        <v>92</v>
      </c>
      <c r="BG109" s="8" t="s">
        <v>92</v>
      </c>
      <c r="BH109" s="8" t="s">
        <v>92</v>
      </c>
      <c r="BI109" s="8" t="s">
        <v>92</v>
      </c>
      <c r="BJ109" s="8" t="s">
        <v>92</v>
      </c>
      <c r="BM109" s="8" t="s">
        <v>92</v>
      </c>
      <c r="BN109" s="8" t="s">
        <v>92</v>
      </c>
      <c r="BO109" s="8" t="s">
        <v>92</v>
      </c>
      <c r="BQ109" s="8" t="s">
        <v>92</v>
      </c>
      <c r="BR109" s="8" t="s">
        <v>92</v>
      </c>
      <c r="BS109" s="8" t="s">
        <v>91</v>
      </c>
      <c r="BT109" s="8" t="s">
        <v>91</v>
      </c>
      <c r="BU109" s="8" t="s">
        <v>91</v>
      </c>
      <c r="BV109" s="8">
        <v>55276</v>
      </c>
      <c r="BW109" s="8">
        <v>4870969</v>
      </c>
      <c r="BX109" s="9">
        <v>86.5</v>
      </c>
      <c r="BY109" s="13">
        <v>398273</v>
      </c>
      <c r="BZ109" s="8">
        <v>12230.2265029263</v>
      </c>
      <c r="CA109" s="8">
        <v>31.010271825337401</v>
      </c>
      <c r="CD109" s="8">
        <v>2032</v>
      </c>
      <c r="CE109" s="8">
        <v>6</v>
      </c>
      <c r="CF109" s="17">
        <f t="shared" si="37"/>
        <v>86.5</v>
      </c>
      <c r="CG109" s="17"/>
      <c r="CH109" s="18" t="str">
        <f t="shared" si="19"/>
        <v/>
      </c>
      <c r="CI109" s="8">
        <f t="shared" si="20"/>
        <v>2031</v>
      </c>
      <c r="CJ109" s="8">
        <f t="shared" si="21"/>
        <v>86.5</v>
      </c>
      <c r="CK109" s="6" t="str">
        <f t="shared" si="22"/>
        <v/>
      </c>
      <c r="CL109" s="26"/>
      <c r="CM109" s="8" t="str">
        <f t="shared" si="23"/>
        <v/>
      </c>
      <c r="CN109" s="38">
        <f t="shared" si="24"/>
        <v>569903.37299999595</v>
      </c>
      <c r="CO109" s="8" t="str">
        <f t="shared" si="25"/>
        <v/>
      </c>
      <c r="CP109" s="8">
        <f t="shared" si="38"/>
        <v>117</v>
      </c>
      <c r="CQ109" s="8">
        <f t="shared" si="26"/>
        <v>1430.936500842377</v>
      </c>
      <c r="CR109" s="8">
        <f t="shared" si="27"/>
        <v>2027</v>
      </c>
    </row>
    <row r="110" spans="1:96" s="8" customFormat="1">
      <c r="A110" s="8">
        <v>733</v>
      </c>
      <c r="B110" s="8" t="s">
        <v>285</v>
      </c>
      <c r="C110" s="8">
        <v>55276</v>
      </c>
      <c r="D110" s="8" t="s">
        <v>286</v>
      </c>
      <c r="E110" s="8" t="s">
        <v>181</v>
      </c>
      <c r="F110" s="8" t="s">
        <v>287</v>
      </c>
      <c r="G110" s="8">
        <v>4</v>
      </c>
      <c r="H110" s="8" t="s">
        <v>87</v>
      </c>
      <c r="I110" s="8" t="s">
        <v>88</v>
      </c>
      <c r="K110" s="8" t="s">
        <v>89</v>
      </c>
      <c r="L110" s="8" t="s">
        <v>90</v>
      </c>
      <c r="M110" s="8" t="s">
        <v>90</v>
      </c>
      <c r="P110" s="8">
        <v>86.5</v>
      </c>
      <c r="Q110" s="8">
        <v>0.85</v>
      </c>
      <c r="R110" s="8">
        <v>75</v>
      </c>
      <c r="S110" s="8">
        <v>86</v>
      </c>
      <c r="T110" s="8">
        <v>64</v>
      </c>
      <c r="U110" s="8" t="s">
        <v>91</v>
      </c>
      <c r="V110" s="8" t="s">
        <v>92</v>
      </c>
      <c r="W110" s="8" t="s">
        <v>92</v>
      </c>
      <c r="X110" s="8" t="s">
        <v>93</v>
      </c>
      <c r="Y110" s="8" t="s">
        <v>90</v>
      </c>
      <c r="Z110" s="8">
        <v>6</v>
      </c>
      <c r="AA110" s="8">
        <v>2001</v>
      </c>
      <c r="AB110" s="8" t="s">
        <v>92</v>
      </c>
      <c r="AC110" s="8" t="s">
        <v>92</v>
      </c>
      <c r="AD110" s="8" t="s">
        <v>91</v>
      </c>
      <c r="AE110" s="8" t="s">
        <v>94</v>
      </c>
      <c r="AF110" s="8">
        <v>1</v>
      </c>
      <c r="AG110" s="8" t="s">
        <v>90</v>
      </c>
      <c r="AH110" s="8" t="s">
        <v>95</v>
      </c>
      <c r="AR110" s="8" t="s">
        <v>91</v>
      </c>
      <c r="AS110" s="8" t="s">
        <v>91</v>
      </c>
      <c r="AT110" s="8" t="s">
        <v>92</v>
      </c>
      <c r="AU110" s="8" t="s">
        <v>97</v>
      </c>
      <c r="BC110" s="8" t="s">
        <v>92</v>
      </c>
      <c r="BD110" s="8" t="s">
        <v>92</v>
      </c>
      <c r="BE110" s="8" t="s">
        <v>92</v>
      </c>
      <c r="BG110" s="8" t="s">
        <v>92</v>
      </c>
      <c r="BH110" s="8" t="s">
        <v>92</v>
      </c>
      <c r="BI110" s="8" t="s">
        <v>92</v>
      </c>
      <c r="BJ110" s="8" t="s">
        <v>92</v>
      </c>
      <c r="BM110" s="8" t="s">
        <v>92</v>
      </c>
      <c r="BN110" s="8" t="s">
        <v>92</v>
      </c>
      <c r="BO110" s="8" t="s">
        <v>92</v>
      </c>
      <c r="BQ110" s="8" t="s">
        <v>92</v>
      </c>
      <c r="BR110" s="8" t="s">
        <v>92</v>
      </c>
      <c r="BS110" s="8" t="s">
        <v>91</v>
      </c>
      <c r="BT110" s="8" t="s">
        <v>91</v>
      </c>
      <c r="BU110" s="8" t="s">
        <v>91</v>
      </c>
      <c r="BV110" s="8">
        <v>55276</v>
      </c>
      <c r="BW110" s="8">
        <v>4870969</v>
      </c>
      <c r="BX110" s="9">
        <v>86.5</v>
      </c>
      <c r="BY110" s="13">
        <v>398273</v>
      </c>
      <c r="BZ110" s="8">
        <v>12230.2265029263</v>
      </c>
      <c r="CA110" s="8">
        <v>31.010271825337401</v>
      </c>
      <c r="CD110" s="8">
        <v>2032</v>
      </c>
      <c r="CE110" s="8">
        <v>6</v>
      </c>
      <c r="CF110" s="17">
        <f t="shared" si="37"/>
        <v>86.5</v>
      </c>
      <c r="CG110" s="17"/>
      <c r="CH110" s="18" t="str">
        <f t="shared" si="19"/>
        <v/>
      </c>
      <c r="CI110" s="8">
        <f t="shared" si="20"/>
        <v>2031</v>
      </c>
      <c r="CJ110" s="8">
        <f t="shared" si="21"/>
        <v>86.5</v>
      </c>
      <c r="CK110" s="6" t="str">
        <f t="shared" si="22"/>
        <v/>
      </c>
      <c r="CL110" s="26"/>
      <c r="CM110" s="8" t="str">
        <f t="shared" si="23"/>
        <v/>
      </c>
      <c r="CN110" s="38">
        <f t="shared" si="24"/>
        <v>569903.37299999595</v>
      </c>
      <c r="CO110" s="8" t="str">
        <f t="shared" si="25"/>
        <v/>
      </c>
      <c r="CP110" s="8">
        <f t="shared" si="38"/>
        <v>117</v>
      </c>
      <c r="CQ110" s="8">
        <f t="shared" si="26"/>
        <v>1430.936500842377</v>
      </c>
      <c r="CR110" s="8">
        <f t="shared" si="27"/>
        <v>2027</v>
      </c>
    </row>
    <row r="111" spans="1:96" s="8" customFormat="1">
      <c r="A111" s="8">
        <v>733</v>
      </c>
      <c r="B111" s="8" t="s">
        <v>285</v>
      </c>
      <c r="C111" s="8">
        <v>55276</v>
      </c>
      <c r="D111" s="8" t="s">
        <v>286</v>
      </c>
      <c r="E111" s="8" t="s">
        <v>181</v>
      </c>
      <c r="F111" s="8" t="s">
        <v>287</v>
      </c>
      <c r="G111" s="8">
        <v>5</v>
      </c>
      <c r="H111" s="8" t="s">
        <v>87</v>
      </c>
      <c r="I111" s="8" t="s">
        <v>88</v>
      </c>
      <c r="K111" s="8" t="s">
        <v>89</v>
      </c>
      <c r="L111" s="8" t="s">
        <v>90</v>
      </c>
      <c r="M111" s="8" t="s">
        <v>90</v>
      </c>
      <c r="P111" s="8">
        <v>86.5</v>
      </c>
      <c r="Q111" s="8">
        <v>0.85</v>
      </c>
      <c r="R111" s="8">
        <v>75</v>
      </c>
      <c r="S111" s="8">
        <v>86</v>
      </c>
      <c r="T111" s="8">
        <v>64</v>
      </c>
      <c r="U111" s="8" t="s">
        <v>91</v>
      </c>
      <c r="V111" s="8" t="s">
        <v>92</v>
      </c>
      <c r="W111" s="8" t="s">
        <v>92</v>
      </c>
      <c r="X111" s="8" t="s">
        <v>93</v>
      </c>
      <c r="Y111" s="8" t="s">
        <v>90</v>
      </c>
      <c r="Z111" s="8">
        <v>6</v>
      </c>
      <c r="AA111" s="8">
        <v>2001</v>
      </c>
      <c r="AB111" s="8" t="s">
        <v>92</v>
      </c>
      <c r="AC111" s="8" t="s">
        <v>92</v>
      </c>
      <c r="AD111" s="8" t="s">
        <v>91</v>
      </c>
      <c r="AE111" s="8" t="s">
        <v>94</v>
      </c>
      <c r="AF111" s="8">
        <v>1</v>
      </c>
      <c r="AG111" s="8" t="s">
        <v>90</v>
      </c>
      <c r="AH111" s="8" t="s">
        <v>95</v>
      </c>
      <c r="AR111" s="8" t="s">
        <v>91</v>
      </c>
      <c r="AS111" s="8" t="s">
        <v>91</v>
      </c>
      <c r="AT111" s="8" t="s">
        <v>92</v>
      </c>
      <c r="AU111" s="8" t="s">
        <v>97</v>
      </c>
      <c r="BC111" s="8" t="s">
        <v>92</v>
      </c>
      <c r="BD111" s="8" t="s">
        <v>92</v>
      </c>
      <c r="BE111" s="8" t="s">
        <v>92</v>
      </c>
      <c r="BG111" s="8" t="s">
        <v>92</v>
      </c>
      <c r="BH111" s="8" t="s">
        <v>92</v>
      </c>
      <c r="BI111" s="8" t="s">
        <v>92</v>
      </c>
      <c r="BJ111" s="8" t="s">
        <v>92</v>
      </c>
      <c r="BM111" s="8" t="s">
        <v>92</v>
      </c>
      <c r="BN111" s="8" t="s">
        <v>92</v>
      </c>
      <c r="BO111" s="8" t="s">
        <v>92</v>
      </c>
      <c r="BQ111" s="8" t="s">
        <v>92</v>
      </c>
      <c r="BR111" s="8" t="s">
        <v>92</v>
      </c>
      <c r="BS111" s="8" t="s">
        <v>91</v>
      </c>
      <c r="BT111" s="8" t="s">
        <v>91</v>
      </c>
      <c r="BU111" s="8" t="s">
        <v>91</v>
      </c>
      <c r="BV111" s="8">
        <v>55276</v>
      </c>
      <c r="BW111" s="8">
        <v>4870969</v>
      </c>
      <c r="BX111" s="9">
        <v>86.5</v>
      </c>
      <c r="BY111" s="13">
        <v>398273</v>
      </c>
      <c r="BZ111" s="8">
        <v>12230.2265029263</v>
      </c>
      <c r="CA111" s="8">
        <v>31.010271825337401</v>
      </c>
      <c r="CD111" s="8">
        <v>2032</v>
      </c>
      <c r="CE111" s="8">
        <v>6</v>
      </c>
      <c r="CF111" s="17">
        <f t="shared" si="37"/>
        <v>86.5</v>
      </c>
      <c r="CG111" s="17"/>
      <c r="CH111" s="18" t="str">
        <f t="shared" si="19"/>
        <v/>
      </c>
      <c r="CI111" s="8">
        <f t="shared" si="20"/>
        <v>2031</v>
      </c>
      <c r="CJ111" s="8">
        <f t="shared" si="21"/>
        <v>86.5</v>
      </c>
      <c r="CK111" s="6" t="str">
        <f t="shared" si="22"/>
        <v/>
      </c>
      <c r="CL111" s="26"/>
      <c r="CM111" s="8" t="str">
        <f t="shared" si="23"/>
        <v/>
      </c>
      <c r="CN111" s="38">
        <f t="shared" si="24"/>
        <v>569903.37299999595</v>
      </c>
      <c r="CO111" s="8" t="str">
        <f t="shared" si="25"/>
        <v/>
      </c>
      <c r="CP111" s="8">
        <f t="shared" si="38"/>
        <v>117</v>
      </c>
      <c r="CQ111" s="8">
        <f t="shared" si="26"/>
        <v>1430.936500842377</v>
      </c>
      <c r="CR111" s="8">
        <f t="shared" si="27"/>
        <v>2027</v>
      </c>
    </row>
    <row r="112" spans="1:96" s="8" customFormat="1">
      <c r="A112" s="8">
        <v>733</v>
      </c>
      <c r="B112" s="8" t="s">
        <v>285</v>
      </c>
      <c r="C112" s="8">
        <v>55276</v>
      </c>
      <c r="D112" s="8" t="s">
        <v>286</v>
      </c>
      <c r="E112" s="8" t="s">
        <v>181</v>
      </c>
      <c r="F112" s="8" t="s">
        <v>287</v>
      </c>
      <c r="G112" s="8">
        <v>6</v>
      </c>
      <c r="H112" s="8" t="s">
        <v>87</v>
      </c>
      <c r="I112" s="8" t="s">
        <v>88</v>
      </c>
      <c r="K112" s="8" t="s">
        <v>89</v>
      </c>
      <c r="L112" s="8" t="s">
        <v>90</v>
      </c>
      <c r="M112" s="8" t="s">
        <v>90</v>
      </c>
      <c r="P112" s="8">
        <v>86.5</v>
      </c>
      <c r="Q112" s="8">
        <v>0.85</v>
      </c>
      <c r="R112" s="8">
        <v>75</v>
      </c>
      <c r="S112" s="8">
        <v>86</v>
      </c>
      <c r="T112" s="8">
        <v>64</v>
      </c>
      <c r="U112" s="8" t="s">
        <v>91</v>
      </c>
      <c r="V112" s="8" t="s">
        <v>92</v>
      </c>
      <c r="W112" s="8" t="s">
        <v>92</v>
      </c>
      <c r="X112" s="8" t="s">
        <v>93</v>
      </c>
      <c r="Y112" s="8" t="s">
        <v>90</v>
      </c>
      <c r="Z112" s="8">
        <v>6</v>
      </c>
      <c r="AA112" s="8">
        <v>2001</v>
      </c>
      <c r="AB112" s="8" t="s">
        <v>92</v>
      </c>
      <c r="AC112" s="8" t="s">
        <v>92</v>
      </c>
      <c r="AD112" s="8" t="s">
        <v>91</v>
      </c>
      <c r="AE112" s="8" t="s">
        <v>94</v>
      </c>
      <c r="AF112" s="8">
        <v>1</v>
      </c>
      <c r="AG112" s="8" t="s">
        <v>90</v>
      </c>
      <c r="AH112" s="8" t="s">
        <v>95</v>
      </c>
      <c r="AR112" s="8" t="s">
        <v>91</v>
      </c>
      <c r="AS112" s="8" t="s">
        <v>91</v>
      </c>
      <c r="AT112" s="8" t="s">
        <v>92</v>
      </c>
      <c r="AU112" s="8" t="s">
        <v>97</v>
      </c>
      <c r="BC112" s="8" t="s">
        <v>92</v>
      </c>
      <c r="BD112" s="8" t="s">
        <v>92</v>
      </c>
      <c r="BE112" s="8" t="s">
        <v>92</v>
      </c>
      <c r="BG112" s="8" t="s">
        <v>92</v>
      </c>
      <c r="BH112" s="8" t="s">
        <v>92</v>
      </c>
      <c r="BI112" s="8" t="s">
        <v>92</v>
      </c>
      <c r="BJ112" s="8" t="s">
        <v>92</v>
      </c>
      <c r="BM112" s="8" t="s">
        <v>92</v>
      </c>
      <c r="BN112" s="8" t="s">
        <v>92</v>
      </c>
      <c r="BO112" s="8" t="s">
        <v>92</v>
      </c>
      <c r="BQ112" s="8" t="s">
        <v>92</v>
      </c>
      <c r="BR112" s="8" t="s">
        <v>92</v>
      </c>
      <c r="BS112" s="8" t="s">
        <v>91</v>
      </c>
      <c r="BT112" s="8" t="s">
        <v>91</v>
      </c>
      <c r="BU112" s="8" t="s">
        <v>91</v>
      </c>
      <c r="BV112" s="8">
        <v>55276</v>
      </c>
      <c r="BW112" s="8">
        <v>4870969</v>
      </c>
      <c r="BX112" s="9">
        <v>86.5</v>
      </c>
      <c r="BY112" s="13">
        <v>398273</v>
      </c>
      <c r="BZ112" s="8">
        <v>12230.2265029263</v>
      </c>
      <c r="CA112" s="8">
        <v>31.010271825337401</v>
      </c>
      <c r="CD112" s="8">
        <v>2032</v>
      </c>
      <c r="CE112" s="8">
        <v>6</v>
      </c>
      <c r="CF112" s="17">
        <f t="shared" si="37"/>
        <v>86.5</v>
      </c>
      <c r="CG112" s="17"/>
      <c r="CH112" s="18" t="str">
        <f t="shared" si="19"/>
        <v/>
      </c>
      <c r="CI112" s="8">
        <f t="shared" si="20"/>
        <v>2031</v>
      </c>
      <c r="CJ112" s="8">
        <f t="shared" si="21"/>
        <v>86.5</v>
      </c>
      <c r="CK112" s="6" t="str">
        <f t="shared" si="22"/>
        <v/>
      </c>
      <c r="CL112" s="26"/>
      <c r="CM112" s="8" t="str">
        <f t="shared" si="23"/>
        <v/>
      </c>
      <c r="CN112" s="38">
        <f t="shared" si="24"/>
        <v>569903.37299999595</v>
      </c>
      <c r="CO112" s="8" t="str">
        <f t="shared" si="25"/>
        <v/>
      </c>
      <c r="CP112" s="8">
        <f t="shared" si="38"/>
        <v>117</v>
      </c>
      <c r="CQ112" s="8">
        <f t="shared" si="26"/>
        <v>1430.936500842377</v>
      </c>
      <c r="CR112" s="8">
        <f t="shared" si="27"/>
        <v>2027</v>
      </c>
    </row>
    <row r="113" spans="1:96" s="14" customFormat="1">
      <c r="A113" s="14">
        <v>60503</v>
      </c>
      <c r="B113" s="14" t="s">
        <v>288</v>
      </c>
      <c r="C113" s="14">
        <v>55279</v>
      </c>
      <c r="D113" s="14" t="s">
        <v>289</v>
      </c>
      <c r="E113" s="14" t="s">
        <v>116</v>
      </c>
      <c r="F113" s="14" t="s">
        <v>290</v>
      </c>
      <c r="G113" s="14" t="s">
        <v>173</v>
      </c>
      <c r="H113" s="14" t="s">
        <v>87</v>
      </c>
      <c r="I113" s="14" t="s">
        <v>88</v>
      </c>
      <c r="K113" s="14" t="s">
        <v>89</v>
      </c>
      <c r="L113" s="14" t="s">
        <v>90</v>
      </c>
      <c r="M113" s="14" t="s">
        <v>90</v>
      </c>
      <c r="N113" s="14">
        <v>32417775</v>
      </c>
      <c r="O113" s="14">
        <v>32417775</v>
      </c>
      <c r="P113" s="14">
        <v>180.8</v>
      </c>
      <c r="Q113" s="14">
        <v>0.85</v>
      </c>
      <c r="R113" s="14">
        <v>171.4</v>
      </c>
      <c r="S113" s="14">
        <v>197</v>
      </c>
      <c r="T113" s="14">
        <v>90</v>
      </c>
      <c r="U113" s="14" t="s">
        <v>91</v>
      </c>
      <c r="V113" s="14" t="s">
        <v>92</v>
      </c>
      <c r="W113" s="14" t="s">
        <v>92</v>
      </c>
      <c r="X113" s="14" t="s">
        <v>93</v>
      </c>
      <c r="Y113" s="14" t="s">
        <v>90</v>
      </c>
      <c r="Z113" s="14">
        <v>6</v>
      </c>
      <c r="AA113" s="14">
        <v>2002</v>
      </c>
      <c r="AB113" s="14" t="s">
        <v>92</v>
      </c>
      <c r="AC113" s="14" t="s">
        <v>92</v>
      </c>
      <c r="AD113" s="14" t="s">
        <v>91</v>
      </c>
      <c r="AE113" s="14" t="s">
        <v>113</v>
      </c>
      <c r="AF113" s="14">
        <v>2</v>
      </c>
      <c r="AG113" s="14" t="s">
        <v>90</v>
      </c>
      <c r="AH113" s="14" t="s">
        <v>95</v>
      </c>
      <c r="AR113" s="14" t="s">
        <v>91</v>
      </c>
      <c r="AS113" s="14" t="s">
        <v>91</v>
      </c>
      <c r="AT113" s="14" t="s">
        <v>92</v>
      </c>
      <c r="AU113" s="14" t="s">
        <v>97</v>
      </c>
      <c r="BC113" s="14" t="s">
        <v>92</v>
      </c>
      <c r="BD113" s="14" t="s">
        <v>92</v>
      </c>
      <c r="BE113" s="14" t="s">
        <v>92</v>
      </c>
      <c r="BG113" s="14" t="s">
        <v>92</v>
      </c>
      <c r="BH113" s="14" t="s">
        <v>92</v>
      </c>
      <c r="BI113" s="14" t="s">
        <v>92</v>
      </c>
      <c r="BJ113" s="14" t="s">
        <v>92</v>
      </c>
      <c r="BM113" s="14" t="s">
        <v>92</v>
      </c>
      <c r="BN113" s="14" t="s">
        <v>92</v>
      </c>
      <c r="BO113" s="14" t="s">
        <v>92</v>
      </c>
      <c r="BQ113" s="14" t="s">
        <v>92</v>
      </c>
      <c r="BR113" s="14" t="s">
        <v>92</v>
      </c>
      <c r="BS113" s="14" t="s">
        <v>91</v>
      </c>
      <c r="BT113" s="14" t="s">
        <v>91</v>
      </c>
      <c r="BU113" s="14" t="s">
        <v>91</v>
      </c>
      <c r="BV113" s="14">
        <v>55279</v>
      </c>
      <c r="BW113" s="14">
        <v>3564744</v>
      </c>
      <c r="BX113" s="12">
        <v>180.8</v>
      </c>
      <c r="BY113" s="13">
        <v>339135</v>
      </c>
      <c r="BZ113" s="14">
        <v>10511.2831173426</v>
      </c>
      <c r="CA113" s="14">
        <v>38.586527776499899</v>
      </c>
      <c r="CD113" s="14">
        <v>2041</v>
      </c>
      <c r="CE113" s="14">
        <v>1</v>
      </c>
      <c r="CF113" s="17" t="str">
        <f t="shared" si="37"/>
        <v/>
      </c>
      <c r="CG113" s="18"/>
      <c r="CH113" s="18" t="str">
        <f t="shared" si="19"/>
        <v/>
      </c>
      <c r="CI113" s="14">
        <f t="shared" si="20"/>
        <v>2032</v>
      </c>
      <c r="CJ113" s="14">
        <f t="shared" si="21"/>
        <v>180.8</v>
      </c>
      <c r="CK113" s="12" t="str">
        <f t="shared" si="22"/>
        <v/>
      </c>
      <c r="CL113" s="18">
        <f>BY113*SUM(CK113:CK122)/SUM(BX113:BX122)</f>
        <v>113336.40673909041</v>
      </c>
      <c r="CM113" s="8">
        <f t="shared" si="23"/>
        <v>139383.39387221436</v>
      </c>
      <c r="CN113" s="38">
        <f t="shared" si="24"/>
        <v>417075.04799999797</v>
      </c>
      <c r="CO113" s="14" t="str">
        <f t="shared" si="25"/>
        <v>Y</v>
      </c>
      <c r="CP113" s="8">
        <f t="shared" si="38"/>
        <v>117</v>
      </c>
      <c r="CQ113" s="8">
        <f t="shared" si="26"/>
        <v>1229.8201247290842</v>
      </c>
      <c r="CR113" s="8">
        <f t="shared" si="27"/>
        <v>2035</v>
      </c>
    </row>
    <row r="114" spans="1:96" s="14" customFormat="1">
      <c r="A114" s="14">
        <v>60503</v>
      </c>
      <c r="B114" s="14" t="s">
        <v>288</v>
      </c>
      <c r="C114" s="14">
        <v>55279</v>
      </c>
      <c r="D114" s="14" t="s">
        <v>289</v>
      </c>
      <c r="E114" s="14" t="s">
        <v>116</v>
      </c>
      <c r="F114" s="14" t="s">
        <v>290</v>
      </c>
      <c r="G114" s="14" t="s">
        <v>291</v>
      </c>
      <c r="H114" s="14" t="s">
        <v>87</v>
      </c>
      <c r="I114" s="14" t="s">
        <v>88</v>
      </c>
      <c r="K114" s="14" t="s">
        <v>89</v>
      </c>
      <c r="L114" s="14" t="s">
        <v>90</v>
      </c>
      <c r="M114" s="14" t="s">
        <v>90</v>
      </c>
      <c r="N114" s="14">
        <v>32417773</v>
      </c>
      <c r="O114" s="14">
        <v>32417773</v>
      </c>
      <c r="P114" s="14">
        <v>60.5</v>
      </c>
      <c r="Q114" s="14">
        <v>0.85</v>
      </c>
      <c r="R114" s="14">
        <v>49.8</v>
      </c>
      <c r="S114" s="14">
        <v>51.5</v>
      </c>
      <c r="T114" s="14">
        <v>23</v>
      </c>
      <c r="U114" s="14" t="s">
        <v>91</v>
      </c>
      <c r="V114" s="14" t="s">
        <v>92</v>
      </c>
      <c r="W114" s="14" t="s">
        <v>92</v>
      </c>
      <c r="X114" s="14" t="s">
        <v>93</v>
      </c>
      <c r="Y114" s="14" t="s">
        <v>90</v>
      </c>
      <c r="Z114" s="14">
        <v>6</v>
      </c>
      <c r="AA114" s="14">
        <v>2001</v>
      </c>
      <c r="AB114" s="14" t="s">
        <v>92</v>
      </c>
      <c r="AC114" s="14" t="s">
        <v>92</v>
      </c>
      <c r="AD114" s="14" t="s">
        <v>91</v>
      </c>
      <c r="AE114" s="14" t="s">
        <v>113</v>
      </c>
      <c r="AF114" s="14">
        <v>2</v>
      </c>
      <c r="AG114" s="14" t="s">
        <v>90</v>
      </c>
      <c r="AH114" s="14" t="s">
        <v>95</v>
      </c>
      <c r="AR114" s="14" t="s">
        <v>91</v>
      </c>
      <c r="AS114" s="14" t="s">
        <v>91</v>
      </c>
      <c r="AT114" s="14" t="s">
        <v>92</v>
      </c>
      <c r="AU114" s="14" t="s">
        <v>119</v>
      </c>
      <c r="BC114" s="14" t="s">
        <v>92</v>
      </c>
      <c r="BD114" s="14" t="s">
        <v>92</v>
      </c>
      <c r="BE114" s="14" t="s">
        <v>92</v>
      </c>
      <c r="BG114" s="14" t="s">
        <v>92</v>
      </c>
      <c r="BH114" s="14" t="s">
        <v>92</v>
      </c>
      <c r="BI114" s="14" t="s">
        <v>92</v>
      </c>
      <c r="BJ114" s="14" t="s">
        <v>92</v>
      </c>
      <c r="BM114" s="14" t="s">
        <v>92</v>
      </c>
      <c r="BN114" s="14" t="s">
        <v>92</v>
      </c>
      <c r="BO114" s="14" t="s">
        <v>92</v>
      </c>
      <c r="BQ114" s="14" t="s">
        <v>92</v>
      </c>
      <c r="BR114" s="14" t="s">
        <v>92</v>
      </c>
      <c r="BS114" s="14" t="s">
        <v>91</v>
      </c>
      <c r="BT114" s="14" t="s">
        <v>91</v>
      </c>
      <c r="BU114" s="14" t="s">
        <v>91</v>
      </c>
      <c r="BV114" s="14">
        <v>55279</v>
      </c>
      <c r="BW114" s="14">
        <v>3564744</v>
      </c>
      <c r="BX114" s="12">
        <v>60.5</v>
      </c>
      <c r="BY114" s="13">
        <v>339135</v>
      </c>
      <c r="BZ114" s="14">
        <v>10511.2831173426</v>
      </c>
      <c r="CA114" s="14">
        <v>22.4900000029</v>
      </c>
      <c r="CD114" s="14">
        <v>2023</v>
      </c>
      <c r="CE114" s="14">
        <v>12</v>
      </c>
      <c r="CF114" s="17">
        <f t="shared" si="37"/>
        <v>60.5</v>
      </c>
      <c r="CG114" s="18">
        <f>BY113*SUM(CF113:CF122)/SUM(BX113:BX122)</f>
        <v>169786.05505431778</v>
      </c>
      <c r="CH114" s="18">
        <f t="shared" si="19"/>
        <v>208806.30740416027</v>
      </c>
      <c r="CI114" s="14">
        <f t="shared" si="20"/>
        <v>2031</v>
      </c>
      <c r="CJ114" s="14">
        <f t="shared" si="21"/>
        <v>60.5</v>
      </c>
      <c r="CK114" s="12">
        <f t="shared" si="22"/>
        <v>60.5</v>
      </c>
      <c r="CL114" s="18"/>
      <c r="CM114" s="8" t="str">
        <f t="shared" si="23"/>
        <v/>
      </c>
      <c r="CN114" s="38">
        <f t="shared" si="24"/>
        <v>417075.04799999797</v>
      </c>
      <c r="CO114" s="14" t="str">
        <f t="shared" si="25"/>
        <v/>
      </c>
      <c r="CP114" s="8">
        <f t="shared" si="38"/>
        <v>117</v>
      </c>
      <c r="CQ114" s="8">
        <f t="shared" si="26"/>
        <v>1229.8201247290842</v>
      </c>
      <c r="CR114" s="8">
        <f t="shared" si="27"/>
        <v>2035</v>
      </c>
    </row>
    <row r="115" spans="1:96" s="14" customFormat="1">
      <c r="A115" s="14">
        <v>60503</v>
      </c>
      <c r="B115" s="14" t="s">
        <v>288</v>
      </c>
      <c r="C115" s="14">
        <v>55279</v>
      </c>
      <c r="D115" s="14" t="s">
        <v>289</v>
      </c>
      <c r="E115" s="14" t="s">
        <v>116</v>
      </c>
      <c r="F115" s="14" t="s">
        <v>290</v>
      </c>
      <c r="G115" s="14" t="s">
        <v>174</v>
      </c>
      <c r="H115" s="14" t="s">
        <v>87</v>
      </c>
      <c r="I115" s="14" t="s">
        <v>88</v>
      </c>
      <c r="K115" s="14" t="s">
        <v>89</v>
      </c>
      <c r="L115" s="14" t="s">
        <v>90</v>
      </c>
      <c r="M115" s="14" t="s">
        <v>90</v>
      </c>
      <c r="N115" s="14">
        <v>32417777</v>
      </c>
      <c r="O115" s="14">
        <v>32417777</v>
      </c>
      <c r="P115" s="14">
        <v>180.8</v>
      </c>
      <c r="Q115" s="14">
        <v>0.85</v>
      </c>
      <c r="R115" s="14">
        <v>168.3</v>
      </c>
      <c r="S115" s="14">
        <v>192</v>
      </c>
      <c r="T115" s="14">
        <v>90</v>
      </c>
      <c r="U115" s="14" t="s">
        <v>91</v>
      </c>
      <c r="V115" s="14" t="s">
        <v>92</v>
      </c>
      <c r="W115" s="14" t="s">
        <v>92</v>
      </c>
      <c r="X115" s="14" t="s">
        <v>93</v>
      </c>
      <c r="Y115" s="14" t="s">
        <v>90</v>
      </c>
      <c r="Z115" s="14">
        <v>6</v>
      </c>
      <c r="AA115" s="14">
        <v>2001</v>
      </c>
      <c r="AB115" s="14" t="s">
        <v>92</v>
      </c>
      <c r="AC115" s="14" t="s">
        <v>92</v>
      </c>
      <c r="AD115" s="14" t="s">
        <v>91</v>
      </c>
      <c r="AE115" s="14" t="s">
        <v>113</v>
      </c>
      <c r="AF115" s="14">
        <v>2</v>
      </c>
      <c r="AG115" s="14" t="s">
        <v>90</v>
      </c>
      <c r="AH115" s="14" t="s">
        <v>95</v>
      </c>
      <c r="AR115" s="14" t="s">
        <v>91</v>
      </c>
      <c r="AS115" s="14" t="s">
        <v>91</v>
      </c>
      <c r="AT115" s="14" t="s">
        <v>92</v>
      </c>
      <c r="AU115" s="14" t="s">
        <v>97</v>
      </c>
      <c r="BC115" s="14" t="s">
        <v>92</v>
      </c>
      <c r="BD115" s="14" t="s">
        <v>92</v>
      </c>
      <c r="BE115" s="14" t="s">
        <v>92</v>
      </c>
      <c r="BG115" s="14" t="s">
        <v>92</v>
      </c>
      <c r="BH115" s="14" t="s">
        <v>92</v>
      </c>
      <c r="BI115" s="14" t="s">
        <v>92</v>
      </c>
      <c r="BJ115" s="14" t="s">
        <v>92</v>
      </c>
      <c r="BM115" s="14" t="s">
        <v>92</v>
      </c>
      <c r="BN115" s="14" t="s">
        <v>92</v>
      </c>
      <c r="BO115" s="14" t="s">
        <v>92</v>
      </c>
      <c r="BQ115" s="14" t="s">
        <v>92</v>
      </c>
      <c r="BR115" s="14" t="s">
        <v>92</v>
      </c>
      <c r="BS115" s="14" t="s">
        <v>91</v>
      </c>
      <c r="BT115" s="14" t="s">
        <v>91</v>
      </c>
      <c r="BU115" s="14" t="s">
        <v>91</v>
      </c>
      <c r="BV115" s="14">
        <v>55279</v>
      </c>
      <c r="BW115" s="14">
        <v>3564744</v>
      </c>
      <c r="BX115" s="12">
        <v>180.8</v>
      </c>
      <c r="BY115" s="13">
        <v>339135</v>
      </c>
      <c r="BZ115" s="14">
        <v>10511.2831173426</v>
      </c>
      <c r="CA115" s="14">
        <v>38.586527776499899</v>
      </c>
      <c r="CD115" s="14">
        <v>2040</v>
      </c>
      <c r="CE115" s="14">
        <v>1</v>
      </c>
      <c r="CF115" s="17" t="str">
        <f t="shared" si="37"/>
        <v/>
      </c>
      <c r="CG115" s="18"/>
      <c r="CH115" s="18" t="str">
        <f t="shared" si="19"/>
        <v/>
      </c>
      <c r="CI115" s="14">
        <f t="shared" si="20"/>
        <v>2031</v>
      </c>
      <c r="CJ115" s="14">
        <f t="shared" si="21"/>
        <v>180.8</v>
      </c>
      <c r="CK115" s="12" t="str">
        <f t="shared" si="22"/>
        <v/>
      </c>
      <c r="CL115" s="18"/>
      <c r="CM115" s="8" t="str">
        <f t="shared" si="23"/>
        <v/>
      </c>
      <c r="CN115" s="38">
        <f t="shared" si="24"/>
        <v>417075.04799999797</v>
      </c>
      <c r="CO115" s="14" t="str">
        <f t="shared" si="25"/>
        <v/>
      </c>
      <c r="CP115" s="8">
        <f t="shared" si="38"/>
        <v>117</v>
      </c>
      <c r="CQ115" s="8">
        <f t="shared" si="26"/>
        <v>1229.8201247290842</v>
      </c>
      <c r="CR115" s="8">
        <f t="shared" si="27"/>
        <v>2035</v>
      </c>
    </row>
    <row r="116" spans="1:96" s="14" customFormat="1">
      <c r="A116" s="14">
        <v>60503</v>
      </c>
      <c r="B116" s="14" t="s">
        <v>288</v>
      </c>
      <c r="C116" s="14">
        <v>55279</v>
      </c>
      <c r="D116" s="14" t="s">
        <v>289</v>
      </c>
      <c r="E116" s="14" t="s">
        <v>116</v>
      </c>
      <c r="F116" s="14" t="s">
        <v>290</v>
      </c>
      <c r="G116" s="14" t="s">
        <v>292</v>
      </c>
      <c r="H116" s="14" t="s">
        <v>87</v>
      </c>
      <c r="I116" s="14" t="s">
        <v>88</v>
      </c>
      <c r="K116" s="14" t="s">
        <v>89</v>
      </c>
      <c r="L116" s="14" t="s">
        <v>90</v>
      </c>
      <c r="M116" s="14" t="s">
        <v>90</v>
      </c>
      <c r="N116" s="14">
        <v>32417779</v>
      </c>
      <c r="O116" s="14">
        <v>32417779</v>
      </c>
      <c r="P116" s="14">
        <v>180.8</v>
      </c>
      <c r="Q116" s="14">
        <v>0.85</v>
      </c>
      <c r="R116" s="14">
        <v>165</v>
      </c>
      <c r="S116" s="14">
        <v>192</v>
      </c>
      <c r="T116" s="14">
        <v>90</v>
      </c>
      <c r="U116" s="14" t="s">
        <v>91</v>
      </c>
      <c r="V116" s="14" t="s">
        <v>92</v>
      </c>
      <c r="W116" s="14" t="s">
        <v>92</v>
      </c>
      <c r="X116" s="14" t="s">
        <v>93</v>
      </c>
      <c r="Y116" s="14" t="s">
        <v>90</v>
      </c>
      <c r="Z116" s="14">
        <v>6</v>
      </c>
      <c r="AA116" s="14">
        <v>2001</v>
      </c>
      <c r="AB116" s="14" t="s">
        <v>92</v>
      </c>
      <c r="AC116" s="14" t="s">
        <v>92</v>
      </c>
      <c r="AD116" s="14" t="s">
        <v>91</v>
      </c>
      <c r="AE116" s="14" t="s">
        <v>113</v>
      </c>
      <c r="AF116" s="14">
        <v>2</v>
      </c>
      <c r="AG116" s="14" t="s">
        <v>90</v>
      </c>
      <c r="AH116" s="14" t="s">
        <v>95</v>
      </c>
      <c r="AR116" s="14" t="s">
        <v>91</v>
      </c>
      <c r="AS116" s="14" t="s">
        <v>91</v>
      </c>
      <c r="AT116" s="14" t="s">
        <v>92</v>
      </c>
      <c r="AU116" s="14" t="s">
        <v>97</v>
      </c>
      <c r="BC116" s="14" t="s">
        <v>92</v>
      </c>
      <c r="BD116" s="14" t="s">
        <v>92</v>
      </c>
      <c r="BE116" s="14" t="s">
        <v>92</v>
      </c>
      <c r="BG116" s="14" t="s">
        <v>92</v>
      </c>
      <c r="BH116" s="14" t="s">
        <v>92</v>
      </c>
      <c r="BI116" s="14" t="s">
        <v>92</v>
      </c>
      <c r="BJ116" s="14" t="s">
        <v>92</v>
      </c>
      <c r="BM116" s="14" t="s">
        <v>92</v>
      </c>
      <c r="BN116" s="14" t="s">
        <v>92</v>
      </c>
      <c r="BO116" s="14" t="s">
        <v>92</v>
      </c>
      <c r="BQ116" s="14" t="s">
        <v>92</v>
      </c>
      <c r="BR116" s="14" t="s">
        <v>92</v>
      </c>
      <c r="BS116" s="14" t="s">
        <v>91</v>
      </c>
      <c r="BT116" s="14" t="s">
        <v>91</v>
      </c>
      <c r="BU116" s="14" t="s">
        <v>91</v>
      </c>
      <c r="BV116" s="14">
        <v>55279</v>
      </c>
      <c r="BW116" s="14">
        <v>3564744</v>
      </c>
      <c r="BX116" s="12">
        <v>180.8</v>
      </c>
      <c r="BY116" s="13">
        <v>339135</v>
      </c>
      <c r="BZ116" s="14">
        <v>10511.2831173426</v>
      </c>
      <c r="CA116" s="14">
        <v>38.586527776499899</v>
      </c>
      <c r="CD116" s="14">
        <v>2040</v>
      </c>
      <c r="CE116" s="14">
        <v>1</v>
      </c>
      <c r="CF116" s="17" t="str">
        <f t="shared" si="37"/>
        <v/>
      </c>
      <c r="CG116" s="18"/>
      <c r="CH116" s="18" t="str">
        <f t="shared" si="19"/>
        <v/>
      </c>
      <c r="CI116" s="14">
        <f t="shared" si="20"/>
        <v>2031</v>
      </c>
      <c r="CJ116" s="14">
        <f t="shared" si="21"/>
        <v>180.8</v>
      </c>
      <c r="CK116" s="12" t="str">
        <f t="shared" si="22"/>
        <v/>
      </c>
      <c r="CL116" s="18"/>
      <c r="CM116" s="8" t="str">
        <f t="shared" si="23"/>
        <v/>
      </c>
      <c r="CN116" s="38">
        <f t="shared" si="24"/>
        <v>417075.04799999797</v>
      </c>
      <c r="CO116" s="14" t="str">
        <f t="shared" si="25"/>
        <v/>
      </c>
      <c r="CP116" s="8">
        <f t="shared" si="38"/>
        <v>117</v>
      </c>
      <c r="CQ116" s="8">
        <f t="shared" si="26"/>
        <v>1229.8201247290842</v>
      </c>
      <c r="CR116" s="8">
        <f t="shared" si="27"/>
        <v>2035</v>
      </c>
    </row>
    <row r="117" spans="1:96" s="14" customFormat="1">
      <c r="A117" s="14">
        <v>60503</v>
      </c>
      <c r="B117" s="14" t="s">
        <v>288</v>
      </c>
      <c r="C117" s="14">
        <v>55279</v>
      </c>
      <c r="D117" s="14" t="s">
        <v>289</v>
      </c>
      <c r="E117" s="14" t="s">
        <v>116</v>
      </c>
      <c r="F117" s="14" t="s">
        <v>290</v>
      </c>
      <c r="G117" s="14" t="s">
        <v>175</v>
      </c>
      <c r="H117" s="14" t="s">
        <v>87</v>
      </c>
      <c r="I117" s="14" t="s">
        <v>88</v>
      </c>
      <c r="K117" s="14" t="s">
        <v>89</v>
      </c>
      <c r="L117" s="14" t="s">
        <v>90</v>
      </c>
      <c r="M117" s="14" t="s">
        <v>90</v>
      </c>
      <c r="N117" s="14">
        <v>32417781</v>
      </c>
      <c r="O117" s="14">
        <v>32417781</v>
      </c>
      <c r="P117" s="14">
        <v>180.8</v>
      </c>
      <c r="Q117" s="14">
        <v>0.85</v>
      </c>
      <c r="R117" s="14">
        <v>164.3</v>
      </c>
      <c r="S117" s="14">
        <v>192</v>
      </c>
      <c r="T117" s="14">
        <v>90</v>
      </c>
      <c r="U117" s="14" t="s">
        <v>91</v>
      </c>
      <c r="V117" s="14" t="s">
        <v>92</v>
      </c>
      <c r="W117" s="14" t="s">
        <v>92</v>
      </c>
      <c r="X117" s="14" t="s">
        <v>93</v>
      </c>
      <c r="Y117" s="14" t="s">
        <v>90</v>
      </c>
      <c r="Z117" s="14">
        <v>5</v>
      </c>
      <c r="AA117" s="14">
        <v>2001</v>
      </c>
      <c r="AB117" s="14" t="s">
        <v>92</v>
      </c>
      <c r="AC117" s="14" t="s">
        <v>92</v>
      </c>
      <c r="AD117" s="14" t="s">
        <v>91</v>
      </c>
      <c r="AE117" s="14" t="s">
        <v>113</v>
      </c>
      <c r="AF117" s="14">
        <v>2</v>
      </c>
      <c r="AG117" s="14" t="s">
        <v>90</v>
      </c>
      <c r="AH117" s="14" t="s">
        <v>95</v>
      </c>
      <c r="AR117" s="14" t="s">
        <v>91</v>
      </c>
      <c r="AS117" s="14" t="s">
        <v>91</v>
      </c>
      <c r="AT117" s="14" t="s">
        <v>92</v>
      </c>
      <c r="AU117" s="14" t="s">
        <v>97</v>
      </c>
      <c r="BC117" s="14" t="s">
        <v>92</v>
      </c>
      <c r="BD117" s="14" t="s">
        <v>92</v>
      </c>
      <c r="BE117" s="14" t="s">
        <v>92</v>
      </c>
      <c r="BG117" s="14" t="s">
        <v>92</v>
      </c>
      <c r="BH117" s="14" t="s">
        <v>92</v>
      </c>
      <c r="BI117" s="14" t="s">
        <v>92</v>
      </c>
      <c r="BJ117" s="14" t="s">
        <v>92</v>
      </c>
      <c r="BM117" s="14" t="s">
        <v>92</v>
      </c>
      <c r="BN117" s="14" t="s">
        <v>92</v>
      </c>
      <c r="BO117" s="14" t="s">
        <v>92</v>
      </c>
      <c r="BQ117" s="14" t="s">
        <v>92</v>
      </c>
      <c r="BR117" s="14" t="s">
        <v>92</v>
      </c>
      <c r="BS117" s="14" t="s">
        <v>91</v>
      </c>
      <c r="BT117" s="14" t="s">
        <v>91</v>
      </c>
      <c r="BU117" s="14" t="s">
        <v>91</v>
      </c>
      <c r="BV117" s="14">
        <v>55279</v>
      </c>
      <c r="BW117" s="14">
        <v>3564744</v>
      </c>
      <c r="BX117" s="12">
        <v>180.8</v>
      </c>
      <c r="BY117" s="13">
        <v>339135</v>
      </c>
      <c r="BZ117" s="14">
        <v>10511.2831173426</v>
      </c>
      <c r="CA117" s="14">
        <v>38.586527776499899</v>
      </c>
      <c r="CD117" s="14">
        <v>2039</v>
      </c>
      <c r="CE117" s="14">
        <v>12</v>
      </c>
      <c r="CF117" s="17">
        <f t="shared" si="37"/>
        <v>180.8</v>
      </c>
      <c r="CG117" s="18"/>
      <c r="CH117" s="18" t="str">
        <f t="shared" si="19"/>
        <v/>
      </c>
      <c r="CI117" s="14">
        <f t="shared" si="20"/>
        <v>2031</v>
      </c>
      <c r="CJ117" s="14">
        <f t="shared" si="21"/>
        <v>180.8</v>
      </c>
      <c r="CK117" s="12" t="str">
        <f t="shared" si="22"/>
        <v/>
      </c>
      <c r="CL117" s="18"/>
      <c r="CM117" s="8" t="str">
        <f t="shared" si="23"/>
        <v/>
      </c>
      <c r="CN117" s="38">
        <f t="shared" si="24"/>
        <v>417075.04799999797</v>
      </c>
      <c r="CO117" s="14" t="str">
        <f t="shared" si="25"/>
        <v/>
      </c>
      <c r="CP117" s="8">
        <f t="shared" si="38"/>
        <v>117</v>
      </c>
      <c r="CQ117" s="8">
        <f t="shared" si="26"/>
        <v>1229.8201247290842</v>
      </c>
      <c r="CR117" s="8">
        <f t="shared" si="27"/>
        <v>2035</v>
      </c>
    </row>
    <row r="118" spans="1:96" s="14" customFormat="1">
      <c r="A118" s="14">
        <v>60503</v>
      </c>
      <c r="B118" s="14" t="s">
        <v>288</v>
      </c>
      <c r="C118" s="14">
        <v>55279</v>
      </c>
      <c r="D118" s="14" t="s">
        <v>289</v>
      </c>
      <c r="E118" s="14" t="s">
        <v>116</v>
      </c>
      <c r="F118" s="14" t="s">
        <v>290</v>
      </c>
      <c r="G118" s="14" t="s">
        <v>293</v>
      </c>
      <c r="H118" s="14" t="s">
        <v>87</v>
      </c>
      <c r="I118" s="14" t="s">
        <v>88</v>
      </c>
      <c r="K118" s="14" t="s">
        <v>89</v>
      </c>
      <c r="L118" s="14" t="s">
        <v>90</v>
      </c>
      <c r="M118" s="14" t="s">
        <v>90</v>
      </c>
      <c r="N118" s="14">
        <v>32417763</v>
      </c>
      <c r="O118" s="14">
        <v>32417763</v>
      </c>
      <c r="P118" s="14">
        <v>60.5</v>
      </c>
      <c r="Q118" s="14">
        <v>0.85</v>
      </c>
      <c r="R118" s="14">
        <v>48</v>
      </c>
      <c r="S118" s="14">
        <v>51.5</v>
      </c>
      <c r="T118" s="14">
        <v>23</v>
      </c>
      <c r="U118" s="14" t="s">
        <v>91</v>
      </c>
      <c r="V118" s="14" t="s">
        <v>92</v>
      </c>
      <c r="W118" s="14" t="s">
        <v>92</v>
      </c>
      <c r="X118" s="14" t="s">
        <v>93</v>
      </c>
      <c r="Y118" s="14" t="s">
        <v>90</v>
      </c>
      <c r="Z118" s="14">
        <v>5</v>
      </c>
      <c r="AA118" s="14">
        <v>2001</v>
      </c>
      <c r="AB118" s="14" t="s">
        <v>92</v>
      </c>
      <c r="AC118" s="14" t="s">
        <v>92</v>
      </c>
      <c r="AD118" s="14" t="s">
        <v>91</v>
      </c>
      <c r="AE118" s="14" t="s">
        <v>113</v>
      </c>
      <c r="AF118" s="14">
        <v>2</v>
      </c>
      <c r="AG118" s="14" t="s">
        <v>90</v>
      </c>
      <c r="AH118" s="14" t="s">
        <v>95</v>
      </c>
      <c r="AR118" s="14" t="s">
        <v>91</v>
      </c>
      <c r="AS118" s="14" t="s">
        <v>91</v>
      </c>
      <c r="AT118" s="14" t="s">
        <v>92</v>
      </c>
      <c r="AU118" s="14" t="s">
        <v>119</v>
      </c>
      <c r="BC118" s="14" t="s">
        <v>92</v>
      </c>
      <c r="BD118" s="14" t="s">
        <v>92</v>
      </c>
      <c r="BE118" s="14" t="s">
        <v>92</v>
      </c>
      <c r="BG118" s="14" t="s">
        <v>92</v>
      </c>
      <c r="BH118" s="14" t="s">
        <v>92</v>
      </c>
      <c r="BI118" s="14" t="s">
        <v>92</v>
      </c>
      <c r="BJ118" s="14" t="s">
        <v>92</v>
      </c>
      <c r="BM118" s="14" t="s">
        <v>92</v>
      </c>
      <c r="BN118" s="14" t="s">
        <v>92</v>
      </c>
      <c r="BO118" s="14" t="s">
        <v>92</v>
      </c>
      <c r="BQ118" s="14" t="s">
        <v>92</v>
      </c>
      <c r="BR118" s="14" t="s">
        <v>92</v>
      </c>
      <c r="BS118" s="14" t="s">
        <v>91</v>
      </c>
      <c r="BT118" s="14" t="s">
        <v>91</v>
      </c>
      <c r="BU118" s="14" t="s">
        <v>91</v>
      </c>
      <c r="BV118" s="14">
        <v>55279</v>
      </c>
      <c r="BW118" s="14">
        <v>3564744</v>
      </c>
      <c r="BX118" s="12">
        <v>60.5</v>
      </c>
      <c r="BY118" s="13">
        <v>339135</v>
      </c>
      <c r="BZ118" s="14">
        <v>10511.2831173426</v>
      </c>
      <c r="CA118" s="14">
        <v>22.4900000029</v>
      </c>
      <c r="CD118" s="14">
        <v>2023</v>
      </c>
      <c r="CE118" s="14">
        <v>11</v>
      </c>
      <c r="CF118" s="17">
        <f t="shared" si="37"/>
        <v>60.5</v>
      </c>
      <c r="CG118" s="18"/>
      <c r="CH118" s="18" t="str">
        <f t="shared" si="19"/>
        <v/>
      </c>
      <c r="CI118" s="14">
        <f t="shared" si="20"/>
        <v>2031</v>
      </c>
      <c r="CJ118" s="14">
        <f t="shared" si="21"/>
        <v>60.5</v>
      </c>
      <c r="CK118" s="12">
        <f t="shared" si="22"/>
        <v>60.5</v>
      </c>
      <c r="CL118" s="18"/>
      <c r="CM118" s="8" t="str">
        <f t="shared" si="23"/>
        <v/>
      </c>
      <c r="CN118" s="38">
        <f t="shared" si="24"/>
        <v>417075.04799999797</v>
      </c>
      <c r="CO118" s="14" t="str">
        <f t="shared" si="25"/>
        <v/>
      </c>
      <c r="CP118" s="8">
        <f t="shared" si="38"/>
        <v>117</v>
      </c>
      <c r="CQ118" s="8">
        <f t="shared" si="26"/>
        <v>1229.8201247290842</v>
      </c>
      <c r="CR118" s="8">
        <f t="shared" si="27"/>
        <v>2035</v>
      </c>
    </row>
    <row r="119" spans="1:96" s="14" customFormat="1">
      <c r="A119" s="14">
        <v>60503</v>
      </c>
      <c r="B119" s="14" t="s">
        <v>288</v>
      </c>
      <c r="C119" s="14">
        <v>55279</v>
      </c>
      <c r="D119" s="14" t="s">
        <v>289</v>
      </c>
      <c r="E119" s="14" t="s">
        <v>116</v>
      </c>
      <c r="F119" s="14" t="s">
        <v>290</v>
      </c>
      <c r="G119" s="14" t="s">
        <v>294</v>
      </c>
      <c r="H119" s="14" t="s">
        <v>87</v>
      </c>
      <c r="I119" s="14" t="s">
        <v>88</v>
      </c>
      <c r="K119" s="14" t="s">
        <v>89</v>
      </c>
      <c r="L119" s="14" t="s">
        <v>90</v>
      </c>
      <c r="M119" s="14" t="s">
        <v>90</v>
      </c>
      <c r="N119" s="14">
        <v>32417765</v>
      </c>
      <c r="O119" s="14">
        <v>32417765</v>
      </c>
      <c r="P119" s="14">
        <v>60.5</v>
      </c>
      <c r="Q119" s="14">
        <v>0.85</v>
      </c>
      <c r="R119" s="14">
        <v>49.6</v>
      </c>
      <c r="S119" s="14">
        <v>51.5</v>
      </c>
      <c r="T119" s="14">
        <v>23</v>
      </c>
      <c r="U119" s="14" t="s">
        <v>91</v>
      </c>
      <c r="V119" s="14" t="s">
        <v>92</v>
      </c>
      <c r="W119" s="14" t="s">
        <v>92</v>
      </c>
      <c r="X119" s="14" t="s">
        <v>93</v>
      </c>
      <c r="Y119" s="14" t="s">
        <v>90</v>
      </c>
      <c r="Z119" s="14">
        <v>5</v>
      </c>
      <c r="AA119" s="14">
        <v>2001</v>
      </c>
      <c r="AB119" s="14" t="s">
        <v>92</v>
      </c>
      <c r="AC119" s="14" t="s">
        <v>92</v>
      </c>
      <c r="AD119" s="14" t="s">
        <v>91</v>
      </c>
      <c r="AE119" s="14" t="s">
        <v>113</v>
      </c>
      <c r="AF119" s="14">
        <v>2</v>
      </c>
      <c r="AG119" s="14" t="s">
        <v>90</v>
      </c>
      <c r="AH119" s="14" t="s">
        <v>95</v>
      </c>
      <c r="AR119" s="14" t="s">
        <v>91</v>
      </c>
      <c r="AS119" s="14" t="s">
        <v>91</v>
      </c>
      <c r="AT119" s="14" t="s">
        <v>92</v>
      </c>
      <c r="AU119" s="14" t="s">
        <v>119</v>
      </c>
      <c r="BC119" s="14" t="s">
        <v>92</v>
      </c>
      <c r="BD119" s="14" t="s">
        <v>92</v>
      </c>
      <c r="BE119" s="14" t="s">
        <v>92</v>
      </c>
      <c r="BG119" s="14" t="s">
        <v>92</v>
      </c>
      <c r="BH119" s="14" t="s">
        <v>92</v>
      </c>
      <c r="BI119" s="14" t="s">
        <v>92</v>
      </c>
      <c r="BJ119" s="14" t="s">
        <v>92</v>
      </c>
      <c r="BM119" s="14" t="s">
        <v>92</v>
      </c>
      <c r="BN119" s="14" t="s">
        <v>92</v>
      </c>
      <c r="BO119" s="14" t="s">
        <v>92</v>
      </c>
      <c r="BQ119" s="14" t="s">
        <v>92</v>
      </c>
      <c r="BR119" s="14" t="s">
        <v>92</v>
      </c>
      <c r="BS119" s="14" t="s">
        <v>91</v>
      </c>
      <c r="BT119" s="14" t="s">
        <v>91</v>
      </c>
      <c r="BU119" s="14" t="s">
        <v>91</v>
      </c>
      <c r="BV119" s="14">
        <v>55279</v>
      </c>
      <c r="BW119" s="14">
        <v>3564744</v>
      </c>
      <c r="BX119" s="12">
        <v>60.5</v>
      </c>
      <c r="BY119" s="13">
        <v>339135</v>
      </c>
      <c r="BZ119" s="14">
        <v>10511.2831173426</v>
      </c>
      <c r="CA119" s="14">
        <v>22.4900000029</v>
      </c>
      <c r="CD119" s="14">
        <v>2023</v>
      </c>
      <c r="CE119" s="14">
        <v>11</v>
      </c>
      <c r="CF119" s="17">
        <f t="shared" si="37"/>
        <v>60.5</v>
      </c>
      <c r="CG119" s="18"/>
      <c r="CH119" s="18" t="str">
        <f t="shared" si="19"/>
        <v/>
      </c>
      <c r="CI119" s="14">
        <f t="shared" si="20"/>
        <v>2031</v>
      </c>
      <c r="CJ119" s="14">
        <f t="shared" si="21"/>
        <v>60.5</v>
      </c>
      <c r="CK119" s="12">
        <f t="shared" si="22"/>
        <v>60.5</v>
      </c>
      <c r="CL119" s="18"/>
      <c r="CM119" s="8" t="str">
        <f t="shared" si="23"/>
        <v/>
      </c>
      <c r="CN119" s="38">
        <f t="shared" si="24"/>
        <v>417075.04799999797</v>
      </c>
      <c r="CO119" s="14" t="str">
        <f t="shared" si="25"/>
        <v/>
      </c>
      <c r="CP119" s="8">
        <f t="shared" si="38"/>
        <v>117</v>
      </c>
      <c r="CQ119" s="8">
        <f t="shared" si="26"/>
        <v>1229.8201247290842</v>
      </c>
      <c r="CR119" s="8">
        <f t="shared" si="27"/>
        <v>2035</v>
      </c>
    </row>
    <row r="120" spans="1:96" s="14" customFormat="1">
      <c r="A120" s="14">
        <v>60503</v>
      </c>
      <c r="B120" s="14" t="s">
        <v>288</v>
      </c>
      <c r="C120" s="14">
        <v>55279</v>
      </c>
      <c r="D120" s="14" t="s">
        <v>289</v>
      </c>
      <c r="E120" s="14" t="s">
        <v>116</v>
      </c>
      <c r="F120" s="14" t="s">
        <v>290</v>
      </c>
      <c r="G120" s="14" t="s">
        <v>295</v>
      </c>
      <c r="H120" s="14" t="s">
        <v>87</v>
      </c>
      <c r="I120" s="14" t="s">
        <v>88</v>
      </c>
      <c r="K120" s="14" t="s">
        <v>89</v>
      </c>
      <c r="L120" s="14" t="s">
        <v>90</v>
      </c>
      <c r="M120" s="14" t="s">
        <v>90</v>
      </c>
      <c r="N120" s="14">
        <v>32417767</v>
      </c>
      <c r="O120" s="14">
        <v>32417767</v>
      </c>
      <c r="P120" s="14">
        <v>60.5</v>
      </c>
      <c r="Q120" s="14">
        <v>0.85</v>
      </c>
      <c r="R120" s="14">
        <v>50.1</v>
      </c>
      <c r="S120" s="14">
        <v>51.5</v>
      </c>
      <c r="T120" s="14">
        <v>23</v>
      </c>
      <c r="U120" s="14" t="s">
        <v>91</v>
      </c>
      <c r="V120" s="14" t="s">
        <v>92</v>
      </c>
      <c r="W120" s="14" t="s">
        <v>92</v>
      </c>
      <c r="X120" s="14" t="s">
        <v>93</v>
      </c>
      <c r="Y120" s="14" t="s">
        <v>90</v>
      </c>
      <c r="Z120" s="14">
        <v>6</v>
      </c>
      <c r="AA120" s="14">
        <v>2001</v>
      </c>
      <c r="AB120" s="14" t="s">
        <v>92</v>
      </c>
      <c r="AC120" s="14" t="s">
        <v>92</v>
      </c>
      <c r="AD120" s="14" t="s">
        <v>91</v>
      </c>
      <c r="AE120" s="14" t="s">
        <v>113</v>
      </c>
      <c r="AF120" s="14">
        <v>2</v>
      </c>
      <c r="AG120" s="14" t="s">
        <v>90</v>
      </c>
      <c r="AH120" s="14" t="s">
        <v>95</v>
      </c>
      <c r="AR120" s="14" t="s">
        <v>91</v>
      </c>
      <c r="AS120" s="14" t="s">
        <v>91</v>
      </c>
      <c r="AT120" s="14" t="s">
        <v>92</v>
      </c>
      <c r="AU120" s="14" t="s">
        <v>119</v>
      </c>
      <c r="BC120" s="14" t="s">
        <v>92</v>
      </c>
      <c r="BD120" s="14" t="s">
        <v>92</v>
      </c>
      <c r="BE120" s="14" t="s">
        <v>92</v>
      </c>
      <c r="BG120" s="14" t="s">
        <v>92</v>
      </c>
      <c r="BH120" s="14" t="s">
        <v>92</v>
      </c>
      <c r="BI120" s="14" t="s">
        <v>92</v>
      </c>
      <c r="BJ120" s="14" t="s">
        <v>92</v>
      </c>
      <c r="BM120" s="14" t="s">
        <v>92</v>
      </c>
      <c r="BN120" s="14" t="s">
        <v>92</v>
      </c>
      <c r="BO120" s="14" t="s">
        <v>92</v>
      </c>
      <c r="BQ120" s="14" t="s">
        <v>92</v>
      </c>
      <c r="BR120" s="14" t="s">
        <v>92</v>
      </c>
      <c r="BS120" s="14" t="s">
        <v>91</v>
      </c>
      <c r="BT120" s="14" t="s">
        <v>91</v>
      </c>
      <c r="BU120" s="14" t="s">
        <v>91</v>
      </c>
      <c r="BV120" s="14">
        <v>55279</v>
      </c>
      <c r="BW120" s="14">
        <v>3564744</v>
      </c>
      <c r="BX120" s="12">
        <v>60.5</v>
      </c>
      <c r="BY120" s="13">
        <v>339135</v>
      </c>
      <c r="BZ120" s="14">
        <v>10511.2831173426</v>
      </c>
      <c r="CA120" s="14">
        <v>22.4900000029</v>
      </c>
      <c r="CD120" s="14">
        <v>2023</v>
      </c>
      <c r="CE120" s="14">
        <v>12</v>
      </c>
      <c r="CF120" s="17">
        <f t="shared" si="37"/>
        <v>60.5</v>
      </c>
      <c r="CG120" s="18"/>
      <c r="CH120" s="18" t="str">
        <f t="shared" si="19"/>
        <v/>
      </c>
      <c r="CI120" s="14">
        <f t="shared" si="20"/>
        <v>2031</v>
      </c>
      <c r="CJ120" s="14">
        <f t="shared" si="21"/>
        <v>60.5</v>
      </c>
      <c r="CK120" s="12">
        <f t="shared" si="22"/>
        <v>60.5</v>
      </c>
      <c r="CL120" s="18"/>
      <c r="CM120" s="8" t="str">
        <f t="shared" si="23"/>
        <v/>
      </c>
      <c r="CN120" s="38">
        <f t="shared" si="24"/>
        <v>417075.04799999797</v>
      </c>
      <c r="CO120" s="14" t="str">
        <f t="shared" si="25"/>
        <v/>
      </c>
      <c r="CP120" s="8">
        <f t="shared" si="38"/>
        <v>117</v>
      </c>
      <c r="CQ120" s="8">
        <f t="shared" si="26"/>
        <v>1229.8201247290842</v>
      </c>
      <c r="CR120" s="8">
        <f t="shared" si="27"/>
        <v>2035</v>
      </c>
    </row>
    <row r="121" spans="1:96" s="14" customFormat="1">
      <c r="A121" s="14">
        <v>60503</v>
      </c>
      <c r="B121" s="14" t="s">
        <v>288</v>
      </c>
      <c r="C121" s="14">
        <v>55279</v>
      </c>
      <c r="D121" s="14" t="s">
        <v>289</v>
      </c>
      <c r="E121" s="14" t="s">
        <v>116</v>
      </c>
      <c r="F121" s="14" t="s">
        <v>290</v>
      </c>
      <c r="G121" s="14" t="s">
        <v>296</v>
      </c>
      <c r="H121" s="14" t="s">
        <v>87</v>
      </c>
      <c r="I121" s="14" t="s">
        <v>88</v>
      </c>
      <c r="K121" s="14" t="s">
        <v>89</v>
      </c>
      <c r="L121" s="14" t="s">
        <v>90</v>
      </c>
      <c r="M121" s="14" t="s">
        <v>90</v>
      </c>
      <c r="N121" s="14">
        <v>32417769</v>
      </c>
      <c r="O121" s="14">
        <v>32417769</v>
      </c>
      <c r="P121" s="14">
        <v>60.5</v>
      </c>
      <c r="Q121" s="14">
        <v>0.85</v>
      </c>
      <c r="R121" s="14">
        <v>50.2</v>
      </c>
      <c r="S121" s="14">
        <v>51.5</v>
      </c>
      <c r="T121" s="14">
        <v>23</v>
      </c>
      <c r="U121" s="14" t="s">
        <v>91</v>
      </c>
      <c r="V121" s="14" t="s">
        <v>92</v>
      </c>
      <c r="W121" s="14" t="s">
        <v>92</v>
      </c>
      <c r="X121" s="14" t="s">
        <v>93</v>
      </c>
      <c r="Y121" s="14" t="s">
        <v>90</v>
      </c>
      <c r="Z121" s="14">
        <v>5</v>
      </c>
      <c r="AA121" s="14">
        <v>2001</v>
      </c>
      <c r="AB121" s="14" t="s">
        <v>92</v>
      </c>
      <c r="AC121" s="14" t="s">
        <v>92</v>
      </c>
      <c r="AD121" s="14" t="s">
        <v>91</v>
      </c>
      <c r="AE121" s="14" t="s">
        <v>113</v>
      </c>
      <c r="AF121" s="14">
        <v>2</v>
      </c>
      <c r="AG121" s="14" t="s">
        <v>90</v>
      </c>
      <c r="AH121" s="14" t="s">
        <v>95</v>
      </c>
      <c r="AR121" s="14" t="s">
        <v>91</v>
      </c>
      <c r="AS121" s="14" t="s">
        <v>91</v>
      </c>
      <c r="AT121" s="14" t="s">
        <v>92</v>
      </c>
      <c r="AU121" s="14" t="s">
        <v>119</v>
      </c>
      <c r="BC121" s="14" t="s">
        <v>92</v>
      </c>
      <c r="BD121" s="14" t="s">
        <v>92</v>
      </c>
      <c r="BE121" s="14" t="s">
        <v>92</v>
      </c>
      <c r="BG121" s="14" t="s">
        <v>92</v>
      </c>
      <c r="BH121" s="14" t="s">
        <v>92</v>
      </c>
      <c r="BI121" s="14" t="s">
        <v>92</v>
      </c>
      <c r="BJ121" s="14" t="s">
        <v>92</v>
      </c>
      <c r="BM121" s="14" t="s">
        <v>92</v>
      </c>
      <c r="BN121" s="14" t="s">
        <v>92</v>
      </c>
      <c r="BO121" s="14" t="s">
        <v>92</v>
      </c>
      <c r="BQ121" s="14" t="s">
        <v>92</v>
      </c>
      <c r="BR121" s="14" t="s">
        <v>92</v>
      </c>
      <c r="BS121" s="14" t="s">
        <v>91</v>
      </c>
      <c r="BT121" s="14" t="s">
        <v>91</v>
      </c>
      <c r="BU121" s="14" t="s">
        <v>91</v>
      </c>
      <c r="BV121" s="14">
        <v>55279</v>
      </c>
      <c r="BW121" s="14">
        <v>3564744</v>
      </c>
      <c r="BX121" s="12">
        <v>60.5</v>
      </c>
      <c r="BY121" s="13">
        <v>339135</v>
      </c>
      <c r="BZ121" s="14">
        <v>10511.2831173426</v>
      </c>
      <c r="CA121" s="14">
        <v>22.4900000029</v>
      </c>
      <c r="CD121" s="14">
        <v>2023</v>
      </c>
      <c r="CE121" s="14">
        <v>11</v>
      </c>
      <c r="CF121" s="17">
        <f t="shared" si="37"/>
        <v>60.5</v>
      </c>
      <c r="CG121" s="18"/>
      <c r="CH121" s="18" t="str">
        <f t="shared" si="19"/>
        <v/>
      </c>
      <c r="CI121" s="14">
        <f t="shared" si="20"/>
        <v>2031</v>
      </c>
      <c r="CJ121" s="14">
        <f t="shared" si="21"/>
        <v>60.5</v>
      </c>
      <c r="CK121" s="12">
        <f t="shared" si="22"/>
        <v>60.5</v>
      </c>
      <c r="CL121" s="18"/>
      <c r="CM121" s="8" t="str">
        <f t="shared" si="23"/>
        <v/>
      </c>
      <c r="CN121" s="38">
        <f t="shared" si="24"/>
        <v>417075.04799999797</v>
      </c>
      <c r="CO121" s="14" t="str">
        <f t="shared" si="25"/>
        <v/>
      </c>
      <c r="CP121" s="8">
        <f t="shared" si="38"/>
        <v>117</v>
      </c>
      <c r="CQ121" s="8">
        <f t="shared" si="26"/>
        <v>1229.8201247290842</v>
      </c>
      <c r="CR121" s="8">
        <f t="shared" si="27"/>
        <v>2035</v>
      </c>
    </row>
    <row r="122" spans="1:96" s="14" customFormat="1">
      <c r="A122" s="14">
        <v>60503</v>
      </c>
      <c r="B122" s="14" t="s">
        <v>288</v>
      </c>
      <c r="C122" s="14">
        <v>55279</v>
      </c>
      <c r="D122" s="14" t="s">
        <v>289</v>
      </c>
      <c r="E122" s="14" t="s">
        <v>116</v>
      </c>
      <c r="F122" s="14" t="s">
        <v>290</v>
      </c>
      <c r="G122" s="14" t="s">
        <v>297</v>
      </c>
      <c r="H122" s="14" t="s">
        <v>87</v>
      </c>
      <c r="I122" s="14" t="s">
        <v>88</v>
      </c>
      <c r="K122" s="14" t="s">
        <v>89</v>
      </c>
      <c r="L122" s="14" t="s">
        <v>90</v>
      </c>
      <c r="M122" s="14" t="s">
        <v>90</v>
      </c>
      <c r="N122" s="14">
        <v>32417771</v>
      </c>
      <c r="O122" s="14">
        <v>32417771</v>
      </c>
      <c r="P122" s="14">
        <v>60.5</v>
      </c>
      <c r="Q122" s="14">
        <v>0.85</v>
      </c>
      <c r="R122" s="14">
        <v>50.7</v>
      </c>
      <c r="S122" s="14">
        <v>51.5</v>
      </c>
      <c r="T122" s="14">
        <v>23</v>
      </c>
      <c r="U122" s="14" t="s">
        <v>91</v>
      </c>
      <c r="V122" s="14" t="s">
        <v>92</v>
      </c>
      <c r="W122" s="14" t="s">
        <v>92</v>
      </c>
      <c r="X122" s="14" t="s">
        <v>93</v>
      </c>
      <c r="Y122" s="14" t="s">
        <v>90</v>
      </c>
      <c r="Z122" s="14">
        <v>6</v>
      </c>
      <c r="AA122" s="14">
        <v>2001</v>
      </c>
      <c r="AB122" s="14" t="s">
        <v>92</v>
      </c>
      <c r="AC122" s="14" t="s">
        <v>92</v>
      </c>
      <c r="AD122" s="14" t="s">
        <v>91</v>
      </c>
      <c r="AE122" s="14" t="s">
        <v>113</v>
      </c>
      <c r="AF122" s="14">
        <v>2</v>
      </c>
      <c r="AG122" s="14" t="s">
        <v>90</v>
      </c>
      <c r="AH122" s="14" t="s">
        <v>95</v>
      </c>
      <c r="AR122" s="14" t="s">
        <v>91</v>
      </c>
      <c r="AS122" s="14" t="s">
        <v>91</v>
      </c>
      <c r="AT122" s="14" t="s">
        <v>92</v>
      </c>
      <c r="AU122" s="14" t="s">
        <v>119</v>
      </c>
      <c r="BC122" s="14" t="s">
        <v>92</v>
      </c>
      <c r="BD122" s="14" t="s">
        <v>92</v>
      </c>
      <c r="BE122" s="14" t="s">
        <v>92</v>
      </c>
      <c r="BG122" s="14" t="s">
        <v>92</v>
      </c>
      <c r="BH122" s="14" t="s">
        <v>92</v>
      </c>
      <c r="BI122" s="14" t="s">
        <v>92</v>
      </c>
      <c r="BJ122" s="14" t="s">
        <v>92</v>
      </c>
      <c r="BM122" s="14" t="s">
        <v>92</v>
      </c>
      <c r="BN122" s="14" t="s">
        <v>92</v>
      </c>
      <c r="BO122" s="14" t="s">
        <v>92</v>
      </c>
      <c r="BQ122" s="14" t="s">
        <v>92</v>
      </c>
      <c r="BR122" s="14" t="s">
        <v>92</v>
      </c>
      <c r="BS122" s="14" t="s">
        <v>91</v>
      </c>
      <c r="BT122" s="14" t="s">
        <v>91</v>
      </c>
      <c r="BU122" s="14" t="s">
        <v>91</v>
      </c>
      <c r="BV122" s="14">
        <v>55279</v>
      </c>
      <c r="BW122" s="14">
        <v>3564744</v>
      </c>
      <c r="BX122" s="12">
        <v>60.5</v>
      </c>
      <c r="BY122" s="13">
        <v>339135</v>
      </c>
      <c r="BZ122" s="14">
        <v>10511.2831173426</v>
      </c>
      <c r="CA122" s="14">
        <v>22.4900000029</v>
      </c>
      <c r="CD122" s="14">
        <v>2023</v>
      </c>
      <c r="CE122" s="14">
        <v>12</v>
      </c>
      <c r="CF122" s="17">
        <f t="shared" si="37"/>
        <v>60.5</v>
      </c>
      <c r="CG122" s="18"/>
      <c r="CH122" s="18" t="str">
        <f t="shared" si="19"/>
        <v/>
      </c>
      <c r="CI122" s="14">
        <f t="shared" si="20"/>
        <v>2031</v>
      </c>
      <c r="CJ122" s="14">
        <f t="shared" si="21"/>
        <v>60.5</v>
      </c>
      <c r="CK122" s="12">
        <f t="shared" si="22"/>
        <v>60.5</v>
      </c>
      <c r="CL122" s="18"/>
      <c r="CM122" s="8" t="str">
        <f t="shared" si="23"/>
        <v/>
      </c>
      <c r="CN122" s="38">
        <f t="shared" si="24"/>
        <v>417075.04799999797</v>
      </c>
      <c r="CO122" s="14" t="str">
        <f t="shared" si="25"/>
        <v/>
      </c>
      <c r="CP122" s="8">
        <f t="shared" si="38"/>
        <v>117</v>
      </c>
      <c r="CQ122" s="8">
        <f t="shared" si="26"/>
        <v>1229.8201247290842</v>
      </c>
      <c r="CR122" s="8">
        <f t="shared" si="27"/>
        <v>2035</v>
      </c>
    </row>
    <row r="123" spans="1:96" s="8" customFormat="1">
      <c r="A123" s="8">
        <v>56412</v>
      </c>
      <c r="B123" s="8" t="s">
        <v>298</v>
      </c>
      <c r="C123" s="8">
        <v>55347</v>
      </c>
      <c r="D123" s="8" t="s">
        <v>299</v>
      </c>
      <c r="E123" s="8" t="s">
        <v>171</v>
      </c>
      <c r="F123" s="8" t="s">
        <v>299</v>
      </c>
      <c r="G123" s="8">
        <v>1</v>
      </c>
      <c r="H123" s="8" t="s">
        <v>87</v>
      </c>
      <c r="I123" s="8" t="s">
        <v>88</v>
      </c>
      <c r="K123" s="8" t="s">
        <v>89</v>
      </c>
      <c r="L123" s="8" t="s">
        <v>90</v>
      </c>
      <c r="M123" s="8" t="s">
        <v>90</v>
      </c>
      <c r="N123" s="8" t="s">
        <v>300</v>
      </c>
      <c r="O123" s="8" t="s">
        <v>300</v>
      </c>
      <c r="P123" s="8">
        <v>172</v>
      </c>
      <c r="Q123" s="8">
        <v>0.85</v>
      </c>
      <c r="R123" s="8">
        <v>168.4</v>
      </c>
      <c r="S123" s="8">
        <v>208.9</v>
      </c>
      <c r="T123" s="8">
        <v>100</v>
      </c>
      <c r="U123" s="8" t="s">
        <v>91</v>
      </c>
      <c r="V123" s="8" t="s">
        <v>92</v>
      </c>
      <c r="W123" s="8" t="s">
        <v>92</v>
      </c>
      <c r="X123" s="8" t="s">
        <v>93</v>
      </c>
      <c r="Y123" s="8" t="s">
        <v>90</v>
      </c>
      <c r="Z123" s="8">
        <v>5</v>
      </c>
      <c r="AA123" s="8">
        <v>2002</v>
      </c>
      <c r="AB123" s="8" t="s">
        <v>92</v>
      </c>
      <c r="AC123" s="8" t="s">
        <v>92</v>
      </c>
      <c r="AD123" s="8" t="s">
        <v>91</v>
      </c>
      <c r="AE123" s="8" t="s">
        <v>113</v>
      </c>
      <c r="AF123" s="8">
        <v>2</v>
      </c>
      <c r="AG123" s="8" t="s">
        <v>90</v>
      </c>
      <c r="AH123" s="8" t="s">
        <v>95</v>
      </c>
      <c r="AI123" s="8" t="s">
        <v>96</v>
      </c>
      <c r="AR123" s="8" t="s">
        <v>91</v>
      </c>
      <c r="AS123" s="8" t="s">
        <v>91</v>
      </c>
      <c r="AT123" s="8" t="s">
        <v>92</v>
      </c>
      <c r="AU123" s="8" t="s">
        <v>97</v>
      </c>
      <c r="BC123" s="8" t="s">
        <v>92</v>
      </c>
      <c r="BD123" s="8" t="s">
        <v>92</v>
      </c>
      <c r="BE123" s="8" t="s">
        <v>92</v>
      </c>
      <c r="BG123" s="8" t="s">
        <v>92</v>
      </c>
      <c r="BH123" s="8" t="s">
        <v>92</v>
      </c>
      <c r="BI123" s="8" t="s">
        <v>92</v>
      </c>
      <c r="BJ123" s="8" t="s">
        <v>92</v>
      </c>
      <c r="BM123" s="8" t="s">
        <v>92</v>
      </c>
      <c r="BN123" s="8" t="s">
        <v>92</v>
      </c>
      <c r="BO123" s="8" t="s">
        <v>92</v>
      </c>
      <c r="BQ123" s="8" t="s">
        <v>92</v>
      </c>
      <c r="BR123" s="8" t="s">
        <v>92</v>
      </c>
      <c r="BS123" s="8" t="s">
        <v>98</v>
      </c>
      <c r="BT123" s="8" t="s">
        <v>91</v>
      </c>
      <c r="BU123" s="8" t="s">
        <v>98</v>
      </c>
      <c r="BV123" s="8">
        <v>55347</v>
      </c>
      <c r="BW123" s="8">
        <v>13886128</v>
      </c>
      <c r="BX123" s="9">
        <v>172</v>
      </c>
      <c r="BY123" s="13">
        <v>1316901.9639999999</v>
      </c>
      <c r="BZ123" s="8">
        <v>10544.541947391301</v>
      </c>
      <c r="CA123" s="8">
        <v>38.341527776499902</v>
      </c>
      <c r="CD123" s="8">
        <v>2040</v>
      </c>
      <c r="CE123" s="8">
        <v>9</v>
      </c>
      <c r="CF123" s="17" t="str">
        <f t="shared" si="37"/>
        <v/>
      </c>
      <c r="CG123" s="17"/>
      <c r="CH123" s="18" t="str">
        <f t="shared" si="19"/>
        <v/>
      </c>
      <c r="CI123" s="8">
        <f t="shared" si="20"/>
        <v>2032</v>
      </c>
      <c r="CJ123" s="8">
        <f t="shared" si="21"/>
        <v>172</v>
      </c>
      <c r="CK123" s="6" t="str">
        <f t="shared" si="22"/>
        <v/>
      </c>
      <c r="CL123" s="26" t="str">
        <f>IF(CK123&lt;&gt;"",BY123,"")</f>
        <v/>
      </c>
      <c r="CM123" s="8" t="str">
        <f t="shared" si="23"/>
        <v/>
      </c>
      <c r="CN123" s="38">
        <f t="shared" si="24"/>
        <v>1624676.9759999986</v>
      </c>
      <c r="CO123" s="8" t="str">
        <f t="shared" si="25"/>
        <v>Y</v>
      </c>
      <c r="CP123" s="8">
        <f t="shared" si="38"/>
        <v>117</v>
      </c>
      <c r="CQ123" s="8">
        <f t="shared" si="26"/>
        <v>1233.7114078447821</v>
      </c>
      <c r="CR123" s="8">
        <f t="shared" si="27"/>
        <v>2035</v>
      </c>
    </row>
    <row r="124" spans="1:96" s="8" customFormat="1">
      <c r="A124" s="8">
        <v>56412</v>
      </c>
      <c r="B124" s="8" t="s">
        <v>298</v>
      </c>
      <c r="C124" s="8">
        <v>55347</v>
      </c>
      <c r="D124" s="8" t="s">
        <v>299</v>
      </c>
      <c r="E124" s="8" t="s">
        <v>171</v>
      </c>
      <c r="F124" s="8" t="s">
        <v>299</v>
      </c>
      <c r="G124" s="8">
        <v>2</v>
      </c>
      <c r="H124" s="8" t="s">
        <v>87</v>
      </c>
      <c r="I124" s="8" t="s">
        <v>88</v>
      </c>
      <c r="K124" s="8" t="s">
        <v>89</v>
      </c>
      <c r="L124" s="8" t="s">
        <v>90</v>
      </c>
      <c r="M124" s="8" t="s">
        <v>90</v>
      </c>
      <c r="N124" s="8" t="s">
        <v>301</v>
      </c>
      <c r="O124" s="8" t="s">
        <v>301</v>
      </c>
      <c r="P124" s="8">
        <v>172</v>
      </c>
      <c r="Q124" s="8">
        <v>0.85</v>
      </c>
      <c r="R124" s="8">
        <v>163.6</v>
      </c>
      <c r="S124" s="8">
        <v>202.9</v>
      </c>
      <c r="T124" s="8">
        <v>100</v>
      </c>
      <c r="U124" s="8" t="s">
        <v>91</v>
      </c>
      <c r="V124" s="8" t="s">
        <v>92</v>
      </c>
      <c r="W124" s="8" t="s">
        <v>92</v>
      </c>
      <c r="X124" s="8" t="s">
        <v>93</v>
      </c>
      <c r="Y124" s="8" t="s">
        <v>90</v>
      </c>
      <c r="Z124" s="8">
        <v>5</v>
      </c>
      <c r="AA124" s="8">
        <v>2002</v>
      </c>
      <c r="AB124" s="8" t="s">
        <v>92</v>
      </c>
      <c r="AC124" s="8" t="s">
        <v>92</v>
      </c>
      <c r="AD124" s="8" t="s">
        <v>91</v>
      </c>
      <c r="AE124" s="8" t="s">
        <v>113</v>
      </c>
      <c r="AF124" s="8">
        <v>2</v>
      </c>
      <c r="AG124" s="8" t="s">
        <v>90</v>
      </c>
      <c r="AH124" s="8" t="s">
        <v>95</v>
      </c>
      <c r="AI124" s="8" t="s">
        <v>96</v>
      </c>
      <c r="AR124" s="8" t="s">
        <v>91</v>
      </c>
      <c r="AS124" s="8" t="s">
        <v>91</v>
      </c>
      <c r="AT124" s="8" t="s">
        <v>92</v>
      </c>
      <c r="AU124" s="8" t="s">
        <v>97</v>
      </c>
      <c r="BC124" s="8" t="s">
        <v>92</v>
      </c>
      <c r="BD124" s="8" t="s">
        <v>92</v>
      </c>
      <c r="BE124" s="8" t="s">
        <v>92</v>
      </c>
      <c r="BG124" s="8" t="s">
        <v>92</v>
      </c>
      <c r="BH124" s="8" t="s">
        <v>92</v>
      </c>
      <c r="BI124" s="8" t="s">
        <v>92</v>
      </c>
      <c r="BJ124" s="8" t="s">
        <v>92</v>
      </c>
      <c r="BM124" s="8" t="s">
        <v>92</v>
      </c>
      <c r="BN124" s="8" t="s">
        <v>92</v>
      </c>
      <c r="BO124" s="8" t="s">
        <v>92</v>
      </c>
      <c r="BQ124" s="8" t="s">
        <v>92</v>
      </c>
      <c r="BR124" s="8" t="s">
        <v>92</v>
      </c>
      <c r="BS124" s="8" t="s">
        <v>98</v>
      </c>
      <c r="BT124" s="8" t="s">
        <v>91</v>
      </c>
      <c r="BU124" s="8" t="s">
        <v>98</v>
      </c>
      <c r="BV124" s="8">
        <v>55347</v>
      </c>
      <c r="BW124" s="8">
        <v>13886128</v>
      </c>
      <c r="BX124" s="9">
        <v>172</v>
      </c>
      <c r="BY124" s="13">
        <v>1316901.9639999999</v>
      </c>
      <c r="BZ124" s="8">
        <v>10544.541947391301</v>
      </c>
      <c r="CA124" s="8">
        <v>38.341527776499902</v>
      </c>
      <c r="CD124" s="8">
        <v>2040</v>
      </c>
      <c r="CE124" s="8">
        <v>9</v>
      </c>
      <c r="CF124" s="17" t="str">
        <f t="shared" si="37"/>
        <v/>
      </c>
      <c r="CG124" s="17"/>
      <c r="CH124" s="18" t="str">
        <f t="shared" si="19"/>
        <v/>
      </c>
      <c r="CI124" s="8">
        <f t="shared" si="20"/>
        <v>2032</v>
      </c>
      <c r="CJ124" s="8">
        <f t="shared" si="21"/>
        <v>172</v>
      </c>
      <c r="CK124" s="6" t="str">
        <f t="shared" si="22"/>
        <v/>
      </c>
      <c r="CL124" s="26"/>
      <c r="CM124" s="8" t="str">
        <f t="shared" si="23"/>
        <v/>
      </c>
      <c r="CN124" s="38">
        <f t="shared" si="24"/>
        <v>1624676.9759999986</v>
      </c>
      <c r="CO124" s="8" t="str">
        <f t="shared" si="25"/>
        <v/>
      </c>
      <c r="CP124" s="8">
        <f t="shared" si="38"/>
        <v>117</v>
      </c>
      <c r="CQ124" s="8">
        <f t="shared" si="26"/>
        <v>1233.7114078447821</v>
      </c>
      <c r="CR124" s="8">
        <f t="shared" si="27"/>
        <v>2035</v>
      </c>
    </row>
    <row r="125" spans="1:96" s="8" customFormat="1">
      <c r="A125" s="8">
        <v>56412</v>
      </c>
      <c r="B125" s="8" t="s">
        <v>298</v>
      </c>
      <c r="C125" s="8">
        <v>55347</v>
      </c>
      <c r="D125" s="8" t="s">
        <v>299</v>
      </c>
      <c r="E125" s="8" t="s">
        <v>171</v>
      </c>
      <c r="F125" s="8" t="s">
        <v>299</v>
      </c>
      <c r="G125" s="8">
        <v>3</v>
      </c>
      <c r="H125" s="8" t="s">
        <v>87</v>
      </c>
      <c r="I125" s="8" t="s">
        <v>88</v>
      </c>
      <c r="K125" s="8" t="s">
        <v>89</v>
      </c>
      <c r="L125" s="8" t="s">
        <v>90</v>
      </c>
      <c r="M125" s="8" t="s">
        <v>90</v>
      </c>
      <c r="N125" s="8" t="s">
        <v>302</v>
      </c>
      <c r="O125" s="8" t="s">
        <v>302</v>
      </c>
      <c r="P125" s="8">
        <v>172</v>
      </c>
      <c r="Q125" s="8">
        <v>0.85</v>
      </c>
      <c r="R125" s="8">
        <v>169</v>
      </c>
      <c r="S125" s="8">
        <v>209.6</v>
      </c>
      <c r="T125" s="8">
        <v>100</v>
      </c>
      <c r="U125" s="8" t="s">
        <v>91</v>
      </c>
      <c r="V125" s="8" t="s">
        <v>92</v>
      </c>
      <c r="W125" s="8" t="s">
        <v>92</v>
      </c>
      <c r="X125" s="8" t="s">
        <v>93</v>
      </c>
      <c r="Y125" s="8" t="s">
        <v>90</v>
      </c>
      <c r="Z125" s="8">
        <v>5</v>
      </c>
      <c r="AA125" s="8">
        <v>2002</v>
      </c>
      <c r="AB125" s="8" t="s">
        <v>92</v>
      </c>
      <c r="AC125" s="8" t="s">
        <v>92</v>
      </c>
      <c r="AD125" s="8" t="s">
        <v>91</v>
      </c>
      <c r="AE125" s="8" t="s">
        <v>113</v>
      </c>
      <c r="AF125" s="8">
        <v>2</v>
      </c>
      <c r="AG125" s="8" t="s">
        <v>90</v>
      </c>
      <c r="AH125" s="8" t="s">
        <v>95</v>
      </c>
      <c r="AI125" s="8" t="s">
        <v>96</v>
      </c>
      <c r="AR125" s="8" t="s">
        <v>91</v>
      </c>
      <c r="AS125" s="8" t="s">
        <v>91</v>
      </c>
      <c r="AT125" s="8" t="s">
        <v>92</v>
      </c>
      <c r="AU125" s="8" t="s">
        <v>97</v>
      </c>
      <c r="BC125" s="8" t="s">
        <v>92</v>
      </c>
      <c r="BD125" s="8" t="s">
        <v>92</v>
      </c>
      <c r="BE125" s="8" t="s">
        <v>92</v>
      </c>
      <c r="BG125" s="8" t="s">
        <v>92</v>
      </c>
      <c r="BH125" s="8" t="s">
        <v>92</v>
      </c>
      <c r="BI125" s="8" t="s">
        <v>92</v>
      </c>
      <c r="BJ125" s="8" t="s">
        <v>92</v>
      </c>
      <c r="BM125" s="8" t="s">
        <v>92</v>
      </c>
      <c r="BN125" s="8" t="s">
        <v>92</v>
      </c>
      <c r="BO125" s="8" t="s">
        <v>92</v>
      </c>
      <c r="BQ125" s="8" t="s">
        <v>92</v>
      </c>
      <c r="BR125" s="8" t="s">
        <v>92</v>
      </c>
      <c r="BS125" s="8" t="s">
        <v>98</v>
      </c>
      <c r="BT125" s="8" t="s">
        <v>91</v>
      </c>
      <c r="BU125" s="8" t="s">
        <v>98</v>
      </c>
      <c r="BV125" s="8">
        <v>55347</v>
      </c>
      <c r="BW125" s="8">
        <v>13886128</v>
      </c>
      <c r="BX125" s="9">
        <v>172</v>
      </c>
      <c r="BY125" s="13">
        <v>1316901.9639999999</v>
      </c>
      <c r="BZ125" s="8">
        <v>10544.541947391301</v>
      </c>
      <c r="CA125" s="8">
        <v>38.341527776499902</v>
      </c>
      <c r="CD125" s="8">
        <v>2040</v>
      </c>
      <c r="CE125" s="8">
        <v>9</v>
      </c>
      <c r="CF125" s="17" t="str">
        <f t="shared" si="37"/>
        <v/>
      </c>
      <c r="CG125" s="17"/>
      <c r="CH125" s="18" t="str">
        <f t="shared" si="19"/>
        <v/>
      </c>
      <c r="CI125" s="8">
        <f t="shared" si="20"/>
        <v>2032</v>
      </c>
      <c r="CJ125" s="8">
        <f t="shared" si="21"/>
        <v>172</v>
      </c>
      <c r="CK125" s="6" t="str">
        <f t="shared" si="22"/>
        <v/>
      </c>
      <c r="CL125" s="26"/>
      <c r="CM125" s="8" t="str">
        <f t="shared" si="23"/>
        <v/>
      </c>
      <c r="CN125" s="38">
        <f t="shared" si="24"/>
        <v>1624676.9759999986</v>
      </c>
      <c r="CO125" s="8" t="str">
        <f t="shared" si="25"/>
        <v/>
      </c>
      <c r="CP125" s="8">
        <f t="shared" si="38"/>
        <v>117</v>
      </c>
      <c r="CQ125" s="8">
        <f t="shared" si="26"/>
        <v>1233.7114078447821</v>
      </c>
      <c r="CR125" s="8">
        <f t="shared" si="27"/>
        <v>2035</v>
      </c>
    </row>
    <row r="126" spans="1:96" s="8" customFormat="1">
      <c r="A126" s="8">
        <v>56412</v>
      </c>
      <c r="B126" s="8" t="s">
        <v>298</v>
      </c>
      <c r="C126" s="8">
        <v>55347</v>
      </c>
      <c r="D126" s="8" t="s">
        <v>299</v>
      </c>
      <c r="E126" s="8" t="s">
        <v>171</v>
      </c>
      <c r="F126" s="8" t="s">
        <v>299</v>
      </c>
      <c r="G126" s="8">
        <v>4</v>
      </c>
      <c r="H126" s="8" t="s">
        <v>87</v>
      </c>
      <c r="I126" s="8" t="s">
        <v>88</v>
      </c>
      <c r="K126" s="8" t="s">
        <v>89</v>
      </c>
      <c r="L126" s="8" t="s">
        <v>90</v>
      </c>
      <c r="M126" s="8" t="s">
        <v>90</v>
      </c>
      <c r="N126" s="8" t="s">
        <v>303</v>
      </c>
      <c r="O126" s="8" t="s">
        <v>303</v>
      </c>
      <c r="P126" s="8">
        <v>172</v>
      </c>
      <c r="Q126" s="8">
        <v>0.85</v>
      </c>
      <c r="R126" s="8">
        <v>169.7</v>
      </c>
      <c r="S126" s="8">
        <v>208.3</v>
      </c>
      <c r="T126" s="8">
        <v>100</v>
      </c>
      <c r="U126" s="8" t="s">
        <v>91</v>
      </c>
      <c r="V126" s="8" t="s">
        <v>92</v>
      </c>
      <c r="W126" s="8" t="s">
        <v>92</v>
      </c>
      <c r="X126" s="8" t="s">
        <v>93</v>
      </c>
      <c r="Y126" s="8" t="s">
        <v>90</v>
      </c>
      <c r="Z126" s="8">
        <v>5</v>
      </c>
      <c r="AA126" s="8">
        <v>2002</v>
      </c>
      <c r="AB126" s="8" t="s">
        <v>92</v>
      </c>
      <c r="AC126" s="8" t="s">
        <v>92</v>
      </c>
      <c r="AD126" s="8" t="s">
        <v>91</v>
      </c>
      <c r="AE126" s="8" t="s">
        <v>113</v>
      </c>
      <c r="AF126" s="8">
        <v>2</v>
      </c>
      <c r="AG126" s="8" t="s">
        <v>90</v>
      </c>
      <c r="AH126" s="8" t="s">
        <v>95</v>
      </c>
      <c r="AI126" s="8" t="s">
        <v>96</v>
      </c>
      <c r="AR126" s="8" t="s">
        <v>91</v>
      </c>
      <c r="AS126" s="8" t="s">
        <v>91</v>
      </c>
      <c r="AT126" s="8" t="s">
        <v>92</v>
      </c>
      <c r="AU126" s="8" t="s">
        <v>97</v>
      </c>
      <c r="BC126" s="8" t="s">
        <v>92</v>
      </c>
      <c r="BD126" s="8" t="s">
        <v>92</v>
      </c>
      <c r="BE126" s="8" t="s">
        <v>92</v>
      </c>
      <c r="BG126" s="8" t="s">
        <v>92</v>
      </c>
      <c r="BH126" s="8" t="s">
        <v>92</v>
      </c>
      <c r="BI126" s="8" t="s">
        <v>92</v>
      </c>
      <c r="BJ126" s="8" t="s">
        <v>92</v>
      </c>
      <c r="BM126" s="8" t="s">
        <v>92</v>
      </c>
      <c r="BN126" s="8" t="s">
        <v>92</v>
      </c>
      <c r="BO126" s="8" t="s">
        <v>92</v>
      </c>
      <c r="BQ126" s="8" t="s">
        <v>92</v>
      </c>
      <c r="BR126" s="8" t="s">
        <v>92</v>
      </c>
      <c r="BS126" s="8" t="s">
        <v>98</v>
      </c>
      <c r="BT126" s="8" t="s">
        <v>91</v>
      </c>
      <c r="BU126" s="8" t="s">
        <v>98</v>
      </c>
      <c r="BV126" s="8">
        <v>55347</v>
      </c>
      <c r="BW126" s="8">
        <v>13886128</v>
      </c>
      <c r="BX126" s="9">
        <v>172</v>
      </c>
      <c r="BY126" s="13">
        <v>1316901.9639999999</v>
      </c>
      <c r="BZ126" s="8">
        <v>10544.541947391301</v>
      </c>
      <c r="CA126" s="8">
        <v>38.341527776499902</v>
      </c>
      <c r="CD126" s="8">
        <v>2040</v>
      </c>
      <c r="CE126" s="8">
        <v>9</v>
      </c>
      <c r="CF126" s="17" t="str">
        <f t="shared" si="37"/>
        <v/>
      </c>
      <c r="CG126" s="17"/>
      <c r="CH126" s="18" t="str">
        <f t="shared" si="19"/>
        <v/>
      </c>
      <c r="CI126" s="8">
        <f t="shared" si="20"/>
        <v>2032</v>
      </c>
      <c r="CJ126" s="8">
        <f t="shared" si="21"/>
        <v>172</v>
      </c>
      <c r="CK126" s="6" t="str">
        <f t="shared" si="22"/>
        <v/>
      </c>
      <c r="CL126" s="26"/>
      <c r="CM126" s="8" t="str">
        <f t="shared" si="23"/>
        <v/>
      </c>
      <c r="CN126" s="38">
        <f t="shared" si="24"/>
        <v>1624676.9759999986</v>
      </c>
      <c r="CO126" s="8" t="str">
        <f t="shared" si="25"/>
        <v/>
      </c>
      <c r="CP126" s="8">
        <f t="shared" si="38"/>
        <v>117</v>
      </c>
      <c r="CQ126" s="8">
        <f t="shared" si="26"/>
        <v>1233.7114078447821</v>
      </c>
      <c r="CR126" s="8">
        <f t="shared" si="27"/>
        <v>2035</v>
      </c>
    </row>
    <row r="127" spans="1:96" s="8" customFormat="1">
      <c r="A127" s="8">
        <v>55749</v>
      </c>
      <c r="B127" s="8" t="s">
        <v>304</v>
      </c>
      <c r="C127" s="8">
        <v>55349</v>
      </c>
      <c r="D127" s="8" t="s">
        <v>304</v>
      </c>
      <c r="E127" s="8" t="s">
        <v>181</v>
      </c>
      <c r="F127" s="8" t="s">
        <v>305</v>
      </c>
      <c r="G127" s="8">
        <v>1</v>
      </c>
      <c r="H127" s="8" t="s">
        <v>87</v>
      </c>
      <c r="I127" s="8" t="s">
        <v>88</v>
      </c>
      <c r="K127" s="8" t="s">
        <v>112</v>
      </c>
      <c r="L127" s="8" t="s">
        <v>90</v>
      </c>
      <c r="M127" s="8" t="s">
        <v>90</v>
      </c>
      <c r="N127" s="8" t="s">
        <v>306</v>
      </c>
      <c r="O127" s="8" t="s">
        <v>306</v>
      </c>
      <c r="P127" s="8">
        <v>172</v>
      </c>
      <c r="Q127" s="8">
        <v>0.85</v>
      </c>
      <c r="R127" s="8">
        <v>171.6</v>
      </c>
      <c r="S127" s="8">
        <v>171.6</v>
      </c>
      <c r="T127" s="8">
        <v>105</v>
      </c>
      <c r="U127" s="8" t="s">
        <v>91</v>
      </c>
      <c r="V127" s="8" t="s">
        <v>92</v>
      </c>
      <c r="W127" s="8" t="s">
        <v>92</v>
      </c>
      <c r="X127" s="8" t="s">
        <v>93</v>
      </c>
      <c r="Y127" s="8" t="s">
        <v>90</v>
      </c>
      <c r="Z127" s="8">
        <v>3</v>
      </c>
      <c r="AA127" s="8">
        <v>2002</v>
      </c>
      <c r="AB127" s="8" t="s">
        <v>92</v>
      </c>
      <c r="AC127" s="8" t="s">
        <v>92</v>
      </c>
      <c r="AD127" s="8" t="s">
        <v>91</v>
      </c>
      <c r="AE127" s="8" t="s">
        <v>113</v>
      </c>
      <c r="AF127" s="8">
        <v>2</v>
      </c>
      <c r="AG127" s="8" t="s">
        <v>90</v>
      </c>
      <c r="AH127" s="8" t="s">
        <v>95</v>
      </c>
      <c r="AI127" s="8" t="s">
        <v>96</v>
      </c>
      <c r="AR127" s="8" t="s">
        <v>91</v>
      </c>
      <c r="AS127" s="8" t="s">
        <v>91</v>
      </c>
      <c r="AT127" s="8" t="s">
        <v>92</v>
      </c>
      <c r="AU127" s="8" t="s">
        <v>97</v>
      </c>
      <c r="BC127" s="8" t="s">
        <v>92</v>
      </c>
      <c r="BD127" s="8" t="s">
        <v>92</v>
      </c>
      <c r="BE127" s="8" t="s">
        <v>92</v>
      </c>
      <c r="BG127" s="8" t="s">
        <v>92</v>
      </c>
      <c r="BH127" s="8" t="s">
        <v>92</v>
      </c>
      <c r="BI127" s="8" t="s">
        <v>92</v>
      </c>
      <c r="BJ127" s="8" t="s">
        <v>92</v>
      </c>
      <c r="BM127" s="8" t="s">
        <v>92</v>
      </c>
      <c r="BN127" s="8" t="s">
        <v>92</v>
      </c>
      <c r="BO127" s="8" t="s">
        <v>92</v>
      </c>
      <c r="BQ127" s="8" t="s">
        <v>92</v>
      </c>
      <c r="BR127" s="8" t="s">
        <v>92</v>
      </c>
      <c r="BS127" s="8" t="s">
        <v>98</v>
      </c>
      <c r="BT127" s="8" t="s">
        <v>91</v>
      </c>
      <c r="BU127" s="8" t="s">
        <v>98</v>
      </c>
      <c r="BV127" s="8">
        <v>55349</v>
      </c>
      <c r="BW127" s="8">
        <v>9545677</v>
      </c>
      <c r="BX127" s="9">
        <v>172</v>
      </c>
      <c r="BY127" s="13">
        <v>906926.99899999995</v>
      </c>
      <c r="BZ127" s="8">
        <v>10525.2980785943</v>
      </c>
      <c r="CA127" s="8">
        <v>38.341527776499902</v>
      </c>
      <c r="CD127" s="8">
        <v>2040</v>
      </c>
      <c r="CE127" s="8">
        <v>7</v>
      </c>
      <c r="CF127" s="17" t="str">
        <f t="shared" si="37"/>
        <v/>
      </c>
      <c r="CG127" s="17"/>
      <c r="CH127" s="18" t="str">
        <f t="shared" si="19"/>
        <v/>
      </c>
      <c r="CI127" s="8">
        <f t="shared" si="20"/>
        <v>2032</v>
      </c>
      <c r="CJ127" s="8">
        <f t="shared" si="21"/>
        <v>172</v>
      </c>
      <c r="CK127" s="6" t="str">
        <f t="shared" si="22"/>
        <v/>
      </c>
      <c r="CL127" s="26" t="str">
        <f>IF(CK127&lt;&gt;"",BY127,"")</f>
        <v/>
      </c>
      <c r="CM127" s="8" t="str">
        <f t="shared" si="23"/>
        <v/>
      </c>
      <c r="CN127" s="38">
        <f t="shared" si="24"/>
        <v>1116844.2089999993</v>
      </c>
      <c r="CO127" s="8" t="str">
        <f t="shared" si="25"/>
        <v>Y</v>
      </c>
      <c r="CP127" s="8">
        <f t="shared" si="38"/>
        <v>117</v>
      </c>
      <c r="CQ127" s="8">
        <f t="shared" si="26"/>
        <v>1231.459875195533</v>
      </c>
      <c r="CR127" s="8">
        <f t="shared" si="27"/>
        <v>2035</v>
      </c>
    </row>
    <row r="128" spans="1:96" s="8" customFormat="1">
      <c r="A128" s="8">
        <v>55749</v>
      </c>
      <c r="B128" s="8" t="s">
        <v>304</v>
      </c>
      <c r="C128" s="8">
        <v>55349</v>
      </c>
      <c r="D128" s="8" t="s">
        <v>304</v>
      </c>
      <c r="E128" s="8" t="s">
        <v>181</v>
      </c>
      <c r="F128" s="8" t="s">
        <v>305</v>
      </c>
      <c r="G128" s="8">
        <v>2</v>
      </c>
      <c r="H128" s="8" t="s">
        <v>87</v>
      </c>
      <c r="I128" s="8" t="s">
        <v>88</v>
      </c>
      <c r="K128" s="8" t="s">
        <v>112</v>
      </c>
      <c r="L128" s="8" t="s">
        <v>90</v>
      </c>
      <c r="M128" s="8" t="s">
        <v>90</v>
      </c>
      <c r="N128" s="8" t="s">
        <v>307</v>
      </c>
      <c r="O128" s="8" t="s">
        <v>307</v>
      </c>
      <c r="P128" s="8">
        <v>172</v>
      </c>
      <c r="Q128" s="8">
        <v>0.85</v>
      </c>
      <c r="R128" s="8">
        <v>167.9</v>
      </c>
      <c r="S128" s="8">
        <v>167.9</v>
      </c>
      <c r="T128" s="8">
        <v>105</v>
      </c>
      <c r="U128" s="8" t="s">
        <v>91</v>
      </c>
      <c r="V128" s="8" t="s">
        <v>92</v>
      </c>
      <c r="W128" s="8" t="s">
        <v>92</v>
      </c>
      <c r="X128" s="8" t="s">
        <v>93</v>
      </c>
      <c r="Y128" s="8" t="s">
        <v>90</v>
      </c>
      <c r="Z128" s="8">
        <v>3</v>
      </c>
      <c r="AA128" s="8">
        <v>2002</v>
      </c>
      <c r="AB128" s="8" t="s">
        <v>92</v>
      </c>
      <c r="AC128" s="8" t="s">
        <v>92</v>
      </c>
      <c r="AD128" s="8" t="s">
        <v>91</v>
      </c>
      <c r="AE128" s="8" t="s">
        <v>113</v>
      </c>
      <c r="AF128" s="8">
        <v>2</v>
      </c>
      <c r="AG128" s="8" t="s">
        <v>90</v>
      </c>
      <c r="AH128" s="8" t="s">
        <v>95</v>
      </c>
      <c r="AI128" s="8" t="s">
        <v>96</v>
      </c>
      <c r="AR128" s="8" t="s">
        <v>91</v>
      </c>
      <c r="AS128" s="8" t="s">
        <v>91</v>
      </c>
      <c r="AT128" s="8" t="s">
        <v>92</v>
      </c>
      <c r="AU128" s="8" t="s">
        <v>97</v>
      </c>
      <c r="BC128" s="8" t="s">
        <v>92</v>
      </c>
      <c r="BD128" s="8" t="s">
        <v>92</v>
      </c>
      <c r="BE128" s="8" t="s">
        <v>92</v>
      </c>
      <c r="BG128" s="8" t="s">
        <v>92</v>
      </c>
      <c r="BH128" s="8" t="s">
        <v>92</v>
      </c>
      <c r="BI128" s="8" t="s">
        <v>92</v>
      </c>
      <c r="BJ128" s="8" t="s">
        <v>92</v>
      </c>
      <c r="BM128" s="8" t="s">
        <v>92</v>
      </c>
      <c r="BN128" s="8" t="s">
        <v>92</v>
      </c>
      <c r="BO128" s="8" t="s">
        <v>92</v>
      </c>
      <c r="BQ128" s="8" t="s">
        <v>92</v>
      </c>
      <c r="BR128" s="8" t="s">
        <v>92</v>
      </c>
      <c r="BS128" s="8" t="s">
        <v>98</v>
      </c>
      <c r="BT128" s="8" t="s">
        <v>91</v>
      </c>
      <c r="BU128" s="8" t="s">
        <v>98</v>
      </c>
      <c r="BV128" s="8">
        <v>55349</v>
      </c>
      <c r="BW128" s="8">
        <v>9545677</v>
      </c>
      <c r="BX128" s="9">
        <v>172</v>
      </c>
      <c r="BY128" s="13">
        <v>906926.99899999995</v>
      </c>
      <c r="BZ128" s="8">
        <v>10525.2980785943</v>
      </c>
      <c r="CA128" s="8">
        <v>38.341527776499902</v>
      </c>
      <c r="CD128" s="8">
        <v>2040</v>
      </c>
      <c r="CE128" s="8">
        <v>7</v>
      </c>
      <c r="CF128" s="17" t="str">
        <f t="shared" si="37"/>
        <v/>
      </c>
      <c r="CG128" s="17"/>
      <c r="CH128" s="18" t="str">
        <f t="shared" si="19"/>
        <v/>
      </c>
      <c r="CI128" s="8">
        <f t="shared" si="20"/>
        <v>2032</v>
      </c>
      <c r="CJ128" s="8">
        <f t="shared" si="21"/>
        <v>172</v>
      </c>
      <c r="CK128" s="6" t="str">
        <f t="shared" si="22"/>
        <v/>
      </c>
      <c r="CL128" s="26"/>
      <c r="CM128" s="8" t="str">
        <f t="shared" si="23"/>
        <v/>
      </c>
      <c r="CN128" s="38">
        <f t="shared" si="24"/>
        <v>1116844.2089999993</v>
      </c>
      <c r="CO128" s="8" t="str">
        <f t="shared" si="25"/>
        <v/>
      </c>
      <c r="CP128" s="8">
        <f t="shared" si="38"/>
        <v>117</v>
      </c>
      <c r="CQ128" s="8">
        <f t="shared" si="26"/>
        <v>1231.459875195533</v>
      </c>
      <c r="CR128" s="8">
        <f t="shared" si="27"/>
        <v>2035</v>
      </c>
    </row>
    <row r="129" spans="1:96" s="8" customFormat="1">
      <c r="A129" s="8">
        <v>4194</v>
      </c>
      <c r="B129" s="8" t="s">
        <v>308</v>
      </c>
      <c r="C129" s="8">
        <v>55381</v>
      </c>
      <c r="D129" s="8" t="s">
        <v>309</v>
      </c>
      <c r="E129" s="8" t="s">
        <v>178</v>
      </c>
      <c r="F129" s="8" t="s">
        <v>310</v>
      </c>
      <c r="G129" s="8" t="s">
        <v>311</v>
      </c>
      <c r="H129" s="8" t="s">
        <v>111</v>
      </c>
      <c r="I129" s="8" t="s">
        <v>88</v>
      </c>
      <c r="K129" s="8" t="s">
        <v>112</v>
      </c>
      <c r="L129" s="8" t="s">
        <v>90</v>
      </c>
      <c r="M129" s="8" t="s">
        <v>90</v>
      </c>
      <c r="N129" s="8">
        <v>93150</v>
      </c>
      <c r="O129" s="8">
        <v>93150</v>
      </c>
      <c r="P129" s="8">
        <v>57.5</v>
      </c>
      <c r="Q129" s="8">
        <v>0.85</v>
      </c>
      <c r="R129" s="8">
        <v>45.9</v>
      </c>
      <c r="S129" s="8">
        <v>47.2</v>
      </c>
      <c r="T129" s="8">
        <v>35</v>
      </c>
      <c r="U129" s="8" t="s">
        <v>91</v>
      </c>
      <c r="V129" s="8" t="s">
        <v>92</v>
      </c>
      <c r="W129" s="8" t="s">
        <v>92</v>
      </c>
      <c r="X129" s="8" t="s">
        <v>118</v>
      </c>
      <c r="Y129" s="8" t="s">
        <v>98</v>
      </c>
      <c r="Z129" s="8">
        <v>8</v>
      </c>
      <c r="AA129" s="8">
        <v>2000</v>
      </c>
      <c r="AB129" s="8" t="s">
        <v>92</v>
      </c>
      <c r="AC129" s="8" t="s">
        <v>92</v>
      </c>
      <c r="AD129" s="8" t="s">
        <v>91</v>
      </c>
      <c r="AE129" s="8" t="s">
        <v>113</v>
      </c>
      <c r="AF129" s="8">
        <v>2</v>
      </c>
      <c r="AG129" s="8" t="s">
        <v>90</v>
      </c>
      <c r="AH129" s="8" t="s">
        <v>96</v>
      </c>
      <c r="AN129" s="8" t="s">
        <v>96</v>
      </c>
      <c r="AR129" s="8" t="s">
        <v>91</v>
      </c>
      <c r="AS129" s="8" t="s">
        <v>91</v>
      </c>
      <c r="AT129" s="8" t="s">
        <v>92</v>
      </c>
      <c r="AU129" s="8" t="s">
        <v>97</v>
      </c>
      <c r="BC129" s="8" t="s">
        <v>92</v>
      </c>
      <c r="BD129" s="8" t="s">
        <v>92</v>
      </c>
      <c r="BE129" s="8" t="s">
        <v>92</v>
      </c>
      <c r="BG129" s="8" t="s">
        <v>92</v>
      </c>
      <c r="BH129" s="8" t="s">
        <v>92</v>
      </c>
      <c r="BI129" s="8" t="s">
        <v>92</v>
      </c>
      <c r="BJ129" s="8" t="s">
        <v>92</v>
      </c>
      <c r="BM129" s="8" t="s">
        <v>92</v>
      </c>
      <c r="BN129" s="8" t="s">
        <v>92</v>
      </c>
      <c r="BO129" s="8" t="s">
        <v>92</v>
      </c>
      <c r="BQ129" s="8" t="s">
        <v>92</v>
      </c>
      <c r="BR129" s="8" t="s">
        <v>92</v>
      </c>
      <c r="BS129" s="8" t="s">
        <v>91</v>
      </c>
      <c r="BV129" s="8">
        <v>55381</v>
      </c>
      <c r="BW129" s="8">
        <v>559340</v>
      </c>
      <c r="BX129" s="9">
        <v>57.5</v>
      </c>
      <c r="BY129" s="13">
        <v>55864</v>
      </c>
      <c r="BZ129" s="8">
        <v>10012.5304310468</v>
      </c>
      <c r="CA129" s="8">
        <v>24.4713888898916</v>
      </c>
      <c r="CD129" s="8">
        <v>2025</v>
      </c>
      <c r="CE129" s="8">
        <v>2</v>
      </c>
      <c r="CF129" s="17">
        <f t="shared" si="37"/>
        <v>57.5</v>
      </c>
      <c r="CG129" s="19">
        <f>BY129</f>
        <v>55864</v>
      </c>
      <c r="CH129" s="18">
        <f t="shared" si="19"/>
        <v>91424.12299999973</v>
      </c>
      <c r="CI129" s="8">
        <f t="shared" si="20"/>
        <v>2030</v>
      </c>
      <c r="CJ129" s="8">
        <f t="shared" si="21"/>
        <v>57.5</v>
      </c>
      <c r="CK129" s="6">
        <f t="shared" si="22"/>
        <v>57.5</v>
      </c>
      <c r="CL129" s="26">
        <f>IF(AND(CK129&lt;&gt;"", CO129 ="Y"),BY129,"")</f>
        <v>55864</v>
      </c>
      <c r="CM129" s="8">
        <f t="shared" si="23"/>
        <v>91424.12299999973</v>
      </c>
      <c r="CN129" s="38">
        <f t="shared" si="24"/>
        <v>91424.12299999973</v>
      </c>
      <c r="CO129" s="8" t="str">
        <f t="shared" si="25"/>
        <v>Y</v>
      </c>
      <c r="CP129" s="8">
        <f t="shared" si="38"/>
        <v>163.44999999999999</v>
      </c>
      <c r="CQ129" s="8">
        <f t="shared" si="26"/>
        <v>1636.5480989545993</v>
      </c>
      <c r="CR129" s="8">
        <f t="shared" si="27"/>
        <v>2027</v>
      </c>
    </row>
    <row r="130" spans="1:96" s="8" customFormat="1">
      <c r="A130" s="8">
        <v>4194</v>
      </c>
      <c r="B130" s="8" t="s">
        <v>308</v>
      </c>
      <c r="C130" s="8">
        <v>55381</v>
      </c>
      <c r="D130" s="8" t="s">
        <v>309</v>
      </c>
      <c r="E130" s="8" t="s">
        <v>178</v>
      </c>
      <c r="F130" s="8" t="s">
        <v>310</v>
      </c>
      <c r="G130" s="8" t="s">
        <v>312</v>
      </c>
      <c r="H130" s="8" t="s">
        <v>111</v>
      </c>
      <c r="I130" s="8" t="s">
        <v>88</v>
      </c>
      <c r="K130" s="8" t="s">
        <v>112</v>
      </c>
      <c r="L130" s="8" t="s">
        <v>90</v>
      </c>
      <c r="M130" s="8" t="s">
        <v>90</v>
      </c>
      <c r="N130" s="8">
        <v>93151</v>
      </c>
      <c r="O130" s="8">
        <v>93151</v>
      </c>
      <c r="P130" s="8">
        <v>57.5</v>
      </c>
      <c r="Q130" s="8">
        <v>0.85</v>
      </c>
      <c r="R130" s="8">
        <v>44.6</v>
      </c>
      <c r="S130" s="8">
        <v>47.7</v>
      </c>
      <c r="T130" s="8">
        <v>35</v>
      </c>
      <c r="U130" s="8" t="s">
        <v>91</v>
      </c>
      <c r="V130" s="8" t="s">
        <v>92</v>
      </c>
      <c r="W130" s="8" t="s">
        <v>92</v>
      </c>
      <c r="X130" s="8" t="s">
        <v>118</v>
      </c>
      <c r="Y130" s="8" t="s">
        <v>98</v>
      </c>
      <c r="Z130" s="8">
        <v>9</v>
      </c>
      <c r="AA130" s="8">
        <v>2000</v>
      </c>
      <c r="AB130" s="8" t="s">
        <v>92</v>
      </c>
      <c r="AC130" s="8" t="s">
        <v>92</v>
      </c>
      <c r="AD130" s="8" t="s">
        <v>91</v>
      </c>
      <c r="AE130" s="8" t="s">
        <v>113</v>
      </c>
      <c r="AF130" s="8">
        <v>2</v>
      </c>
      <c r="AG130" s="8" t="s">
        <v>90</v>
      </c>
      <c r="AH130" s="8" t="s">
        <v>96</v>
      </c>
      <c r="AN130" s="8" t="s">
        <v>96</v>
      </c>
      <c r="AR130" s="8" t="s">
        <v>91</v>
      </c>
      <c r="AS130" s="8" t="s">
        <v>91</v>
      </c>
      <c r="AT130" s="8" t="s">
        <v>92</v>
      </c>
      <c r="AU130" s="8" t="s">
        <v>97</v>
      </c>
      <c r="BC130" s="8" t="s">
        <v>92</v>
      </c>
      <c r="BD130" s="8" t="s">
        <v>92</v>
      </c>
      <c r="BE130" s="8" t="s">
        <v>92</v>
      </c>
      <c r="BG130" s="8" t="s">
        <v>92</v>
      </c>
      <c r="BH130" s="8" t="s">
        <v>92</v>
      </c>
      <c r="BI130" s="8" t="s">
        <v>92</v>
      </c>
      <c r="BJ130" s="8" t="s">
        <v>92</v>
      </c>
      <c r="BM130" s="8" t="s">
        <v>92</v>
      </c>
      <c r="BN130" s="8" t="s">
        <v>92</v>
      </c>
      <c r="BO130" s="8" t="s">
        <v>92</v>
      </c>
      <c r="BQ130" s="8" t="s">
        <v>92</v>
      </c>
      <c r="BR130" s="8" t="s">
        <v>92</v>
      </c>
      <c r="BS130" s="8" t="s">
        <v>91</v>
      </c>
      <c r="BV130" s="8">
        <v>55381</v>
      </c>
      <c r="BW130" s="8">
        <v>559340</v>
      </c>
      <c r="BX130" s="9">
        <v>57.5</v>
      </c>
      <c r="BY130" s="13">
        <v>55864</v>
      </c>
      <c r="BZ130" s="8">
        <v>10012.5304310468</v>
      </c>
      <c r="CA130" s="8">
        <v>24.4713888898916</v>
      </c>
      <c r="CD130" s="8">
        <v>2025</v>
      </c>
      <c r="CE130" s="8">
        <v>3</v>
      </c>
      <c r="CF130" s="17">
        <f t="shared" ref="CF130:CF163" si="39">IF(CD130&lt;2040,P130,"")</f>
        <v>57.5</v>
      </c>
      <c r="CG130" s="17"/>
      <c r="CH130" s="18" t="str">
        <f t="shared" si="19"/>
        <v/>
      </c>
      <c r="CI130" s="8">
        <f t="shared" si="20"/>
        <v>2030</v>
      </c>
      <c r="CJ130" s="8">
        <f t="shared" si="21"/>
        <v>57.5</v>
      </c>
      <c r="CK130" s="6">
        <f t="shared" si="22"/>
        <v>57.5</v>
      </c>
      <c r="CL130" s="26"/>
      <c r="CM130" s="8" t="str">
        <f t="shared" si="23"/>
        <v/>
      </c>
      <c r="CN130" s="38">
        <f t="shared" si="24"/>
        <v>91424.12299999973</v>
      </c>
      <c r="CO130" s="8" t="str">
        <f t="shared" si="25"/>
        <v/>
      </c>
      <c r="CP130" s="8">
        <f t="shared" ref="CP130:CP163" si="40">VLOOKUP(AH130,Fuel_CO2,2,FALSE)</f>
        <v>163.44999999999999</v>
      </c>
      <c r="CQ130" s="8">
        <f t="shared" si="26"/>
        <v>1636.5480989545993</v>
      </c>
      <c r="CR130" s="8">
        <f t="shared" si="27"/>
        <v>2027</v>
      </c>
    </row>
    <row r="131" spans="1:96" s="8" customFormat="1">
      <c r="A131" s="8">
        <v>4194</v>
      </c>
      <c r="B131" s="8" t="s">
        <v>308</v>
      </c>
      <c r="C131" s="8">
        <v>55381</v>
      </c>
      <c r="D131" s="8" t="s">
        <v>309</v>
      </c>
      <c r="E131" s="8" t="s">
        <v>178</v>
      </c>
      <c r="F131" s="8" t="s">
        <v>310</v>
      </c>
      <c r="G131" s="8" t="s">
        <v>313</v>
      </c>
      <c r="H131" s="8" t="s">
        <v>111</v>
      </c>
      <c r="I131" s="8" t="s">
        <v>88</v>
      </c>
      <c r="K131" s="8" t="s">
        <v>112</v>
      </c>
      <c r="L131" s="8" t="s">
        <v>90</v>
      </c>
      <c r="M131" s="8" t="s">
        <v>90</v>
      </c>
      <c r="N131" s="8">
        <v>93152</v>
      </c>
      <c r="O131" s="8">
        <v>93152</v>
      </c>
      <c r="P131" s="8">
        <v>57.5</v>
      </c>
      <c r="Q131" s="8">
        <v>0.85</v>
      </c>
      <c r="R131" s="8">
        <v>45.3</v>
      </c>
      <c r="S131" s="8">
        <v>46.9</v>
      </c>
      <c r="T131" s="8">
        <v>35</v>
      </c>
      <c r="U131" s="8" t="s">
        <v>91</v>
      </c>
      <c r="V131" s="8" t="s">
        <v>92</v>
      </c>
      <c r="W131" s="8" t="s">
        <v>92</v>
      </c>
      <c r="X131" s="8" t="s">
        <v>118</v>
      </c>
      <c r="Y131" s="8" t="s">
        <v>98</v>
      </c>
      <c r="Z131" s="8">
        <v>9</v>
      </c>
      <c r="AA131" s="8">
        <v>2000</v>
      </c>
      <c r="AB131" s="8" t="s">
        <v>92</v>
      </c>
      <c r="AC131" s="8" t="s">
        <v>92</v>
      </c>
      <c r="AD131" s="8" t="s">
        <v>91</v>
      </c>
      <c r="AE131" s="8" t="s">
        <v>113</v>
      </c>
      <c r="AF131" s="8">
        <v>2</v>
      </c>
      <c r="AG131" s="8" t="s">
        <v>90</v>
      </c>
      <c r="AH131" s="8" t="s">
        <v>96</v>
      </c>
      <c r="AN131" s="8" t="s">
        <v>96</v>
      </c>
      <c r="AR131" s="8" t="s">
        <v>91</v>
      </c>
      <c r="AS131" s="8" t="s">
        <v>91</v>
      </c>
      <c r="AT131" s="8" t="s">
        <v>92</v>
      </c>
      <c r="AU131" s="8" t="s">
        <v>97</v>
      </c>
      <c r="BC131" s="8" t="s">
        <v>92</v>
      </c>
      <c r="BD131" s="8" t="s">
        <v>92</v>
      </c>
      <c r="BE131" s="8" t="s">
        <v>92</v>
      </c>
      <c r="BG131" s="8" t="s">
        <v>92</v>
      </c>
      <c r="BH131" s="8" t="s">
        <v>92</v>
      </c>
      <c r="BI131" s="8" t="s">
        <v>92</v>
      </c>
      <c r="BJ131" s="8" t="s">
        <v>92</v>
      </c>
      <c r="BM131" s="8" t="s">
        <v>92</v>
      </c>
      <c r="BN131" s="8" t="s">
        <v>92</v>
      </c>
      <c r="BO131" s="8" t="s">
        <v>92</v>
      </c>
      <c r="BQ131" s="8" t="s">
        <v>92</v>
      </c>
      <c r="BR131" s="8" t="s">
        <v>92</v>
      </c>
      <c r="BS131" s="8" t="s">
        <v>91</v>
      </c>
      <c r="BV131" s="8">
        <v>55381</v>
      </c>
      <c r="BW131" s="8">
        <v>559340</v>
      </c>
      <c r="BX131" s="9">
        <v>57.5</v>
      </c>
      <c r="BY131" s="13">
        <v>55864</v>
      </c>
      <c r="BZ131" s="8">
        <v>10012.5304310468</v>
      </c>
      <c r="CA131" s="8">
        <v>24.4713888898916</v>
      </c>
      <c r="CD131" s="8">
        <v>2025</v>
      </c>
      <c r="CE131" s="8">
        <v>3</v>
      </c>
      <c r="CF131" s="17">
        <f t="shared" si="39"/>
        <v>57.5</v>
      </c>
      <c r="CG131" s="17"/>
      <c r="CH131" s="18" t="str">
        <f t="shared" ref="CH131:CH194" si="41">IF(CG131&lt;&gt;"",CG131*CQ131/1000,"")</f>
        <v/>
      </c>
      <c r="CI131" s="8">
        <f t="shared" ref="CI131:CI163" si="42">AA131+30</f>
        <v>2030</v>
      </c>
      <c r="CJ131" s="8">
        <f t="shared" ref="CJ131:CJ163" si="43">IF(CI131&lt;2040,BX131,"")</f>
        <v>57.5</v>
      </c>
      <c r="CK131" s="6">
        <f t="shared" ref="CK131:CK163" si="44">IF(CD131&lt;2030,BX131,"")</f>
        <v>57.5</v>
      </c>
      <c r="CL131" s="26"/>
      <c r="CM131" s="8" t="str">
        <f t="shared" ref="CM131:CM194" si="45">IF(CL131&lt;&gt;"",CL131*CQ131/1000,"")</f>
        <v/>
      </c>
      <c r="CN131" s="38">
        <f t="shared" ref="CN131:CN194" si="46">BY131*CQ131/1000</f>
        <v>91424.12299999973</v>
      </c>
      <c r="CO131" s="8" t="str">
        <f t="shared" ref="CO131:CO194" si="47">IF(C131&lt;&gt;C130,"Y","")</f>
        <v/>
      </c>
      <c r="CP131" s="8">
        <f t="shared" si="40"/>
        <v>163.44999999999999</v>
      </c>
      <c r="CQ131" s="8">
        <f t="shared" ref="CQ131:CQ194" si="48">CP131*BZ131/1000</f>
        <v>1636.5480989545993</v>
      </c>
      <c r="CR131" s="8">
        <f t="shared" ref="CR131:CR194" si="49">IF(CQ131&gt; 1700,2024, IF(CQ131&gt;1300,2027, IF(CQ131&gt;1000,2035,"")))</f>
        <v>2027</v>
      </c>
    </row>
    <row r="132" spans="1:96" s="8" customFormat="1">
      <c r="A132" s="8">
        <v>4194</v>
      </c>
      <c r="B132" s="8" t="s">
        <v>308</v>
      </c>
      <c r="C132" s="8">
        <v>55381</v>
      </c>
      <c r="D132" s="8" t="s">
        <v>309</v>
      </c>
      <c r="E132" s="8" t="s">
        <v>178</v>
      </c>
      <c r="F132" s="8" t="s">
        <v>310</v>
      </c>
      <c r="G132" s="8" t="s">
        <v>314</v>
      </c>
      <c r="H132" s="8" t="s">
        <v>111</v>
      </c>
      <c r="I132" s="8" t="s">
        <v>88</v>
      </c>
      <c r="K132" s="8" t="s">
        <v>112</v>
      </c>
      <c r="L132" s="8" t="s">
        <v>90</v>
      </c>
      <c r="M132" s="8" t="s">
        <v>90</v>
      </c>
      <c r="N132" s="8">
        <v>1048078</v>
      </c>
      <c r="O132" s="8">
        <v>1048078</v>
      </c>
      <c r="P132" s="8">
        <v>57.5</v>
      </c>
      <c r="Q132" s="8">
        <v>0.85</v>
      </c>
      <c r="R132" s="8">
        <v>44.6</v>
      </c>
      <c r="S132" s="8">
        <v>45.5</v>
      </c>
      <c r="T132" s="8">
        <v>35</v>
      </c>
      <c r="U132" s="8" t="s">
        <v>91</v>
      </c>
      <c r="V132" s="8" t="s">
        <v>92</v>
      </c>
      <c r="W132" s="8" t="s">
        <v>92</v>
      </c>
      <c r="X132" s="8" t="s">
        <v>118</v>
      </c>
      <c r="Y132" s="8" t="s">
        <v>98</v>
      </c>
      <c r="Z132" s="8">
        <v>6</v>
      </c>
      <c r="AA132" s="8">
        <v>2001</v>
      </c>
      <c r="AB132" s="8" t="s">
        <v>92</v>
      </c>
      <c r="AC132" s="8" t="s">
        <v>92</v>
      </c>
      <c r="AD132" s="8" t="s">
        <v>91</v>
      </c>
      <c r="AE132" s="8" t="s">
        <v>113</v>
      </c>
      <c r="AF132" s="8">
        <v>2</v>
      </c>
      <c r="AG132" s="8" t="s">
        <v>90</v>
      </c>
      <c r="AH132" s="8" t="s">
        <v>96</v>
      </c>
      <c r="AN132" s="8" t="s">
        <v>96</v>
      </c>
      <c r="AR132" s="8" t="s">
        <v>91</v>
      </c>
      <c r="AS132" s="8" t="s">
        <v>91</v>
      </c>
      <c r="AT132" s="8" t="s">
        <v>92</v>
      </c>
      <c r="AU132" s="8" t="s">
        <v>97</v>
      </c>
      <c r="BC132" s="8" t="s">
        <v>92</v>
      </c>
      <c r="BD132" s="8" t="s">
        <v>92</v>
      </c>
      <c r="BE132" s="8" t="s">
        <v>92</v>
      </c>
      <c r="BG132" s="8" t="s">
        <v>92</v>
      </c>
      <c r="BH132" s="8" t="s">
        <v>92</v>
      </c>
      <c r="BI132" s="8" t="s">
        <v>92</v>
      </c>
      <c r="BJ132" s="8" t="s">
        <v>92</v>
      </c>
      <c r="BM132" s="8" t="s">
        <v>92</v>
      </c>
      <c r="BN132" s="8" t="s">
        <v>92</v>
      </c>
      <c r="BO132" s="8" t="s">
        <v>92</v>
      </c>
      <c r="BQ132" s="8" t="s">
        <v>92</v>
      </c>
      <c r="BR132" s="8" t="s">
        <v>92</v>
      </c>
      <c r="BS132" s="8" t="s">
        <v>91</v>
      </c>
      <c r="BV132" s="8">
        <v>55381</v>
      </c>
      <c r="BW132" s="8">
        <v>559340</v>
      </c>
      <c r="BX132" s="9">
        <v>57.5</v>
      </c>
      <c r="BY132" s="13">
        <v>55864</v>
      </c>
      <c r="BZ132" s="8">
        <v>10012.5304310468</v>
      </c>
      <c r="CA132" s="8">
        <v>24.4713888898916</v>
      </c>
      <c r="CD132" s="8">
        <v>2025</v>
      </c>
      <c r="CE132" s="8">
        <v>12</v>
      </c>
      <c r="CF132" s="17">
        <f t="shared" si="39"/>
        <v>57.5</v>
      </c>
      <c r="CG132" s="17"/>
      <c r="CH132" s="18" t="str">
        <f t="shared" si="41"/>
        <v/>
      </c>
      <c r="CI132" s="8">
        <f t="shared" si="42"/>
        <v>2031</v>
      </c>
      <c r="CJ132" s="8">
        <f t="shared" si="43"/>
        <v>57.5</v>
      </c>
      <c r="CK132" s="6">
        <f t="shared" si="44"/>
        <v>57.5</v>
      </c>
      <c r="CL132" s="26"/>
      <c r="CM132" s="8" t="str">
        <f t="shared" si="45"/>
        <v/>
      </c>
      <c r="CN132" s="38">
        <f t="shared" si="46"/>
        <v>91424.12299999973</v>
      </c>
      <c r="CO132" s="8" t="str">
        <f t="shared" si="47"/>
        <v/>
      </c>
      <c r="CP132" s="8">
        <f t="shared" si="40"/>
        <v>163.44999999999999</v>
      </c>
      <c r="CQ132" s="8">
        <f t="shared" si="48"/>
        <v>1636.5480989545993</v>
      </c>
      <c r="CR132" s="8">
        <f t="shared" si="49"/>
        <v>2027</v>
      </c>
    </row>
    <row r="133" spans="1:96" s="8" customFormat="1">
      <c r="A133" s="8">
        <v>4194</v>
      </c>
      <c r="B133" s="8" t="s">
        <v>308</v>
      </c>
      <c r="C133" s="8">
        <v>55381</v>
      </c>
      <c r="D133" s="8" t="s">
        <v>309</v>
      </c>
      <c r="E133" s="8" t="s">
        <v>178</v>
      </c>
      <c r="F133" s="8" t="s">
        <v>310</v>
      </c>
      <c r="G133" s="8" t="s">
        <v>315</v>
      </c>
      <c r="H133" s="8" t="s">
        <v>111</v>
      </c>
      <c r="I133" s="8" t="s">
        <v>88</v>
      </c>
      <c r="K133" s="8" t="s">
        <v>112</v>
      </c>
      <c r="L133" s="8" t="s">
        <v>90</v>
      </c>
      <c r="M133" s="8" t="s">
        <v>90</v>
      </c>
      <c r="N133" s="8">
        <v>1048079</v>
      </c>
      <c r="O133" s="8">
        <v>1048079</v>
      </c>
      <c r="P133" s="8">
        <v>57.5</v>
      </c>
      <c r="Q133" s="8">
        <v>0.85</v>
      </c>
      <c r="R133" s="8">
        <v>46</v>
      </c>
      <c r="S133" s="8">
        <v>47.1</v>
      </c>
      <c r="T133" s="8">
        <v>35</v>
      </c>
      <c r="U133" s="8" t="s">
        <v>91</v>
      </c>
      <c r="V133" s="8" t="s">
        <v>92</v>
      </c>
      <c r="W133" s="8" t="s">
        <v>92</v>
      </c>
      <c r="X133" s="8" t="s">
        <v>118</v>
      </c>
      <c r="Y133" s="8" t="s">
        <v>98</v>
      </c>
      <c r="Z133" s="8">
        <v>6</v>
      </c>
      <c r="AA133" s="8">
        <v>2001</v>
      </c>
      <c r="AB133" s="8" t="s">
        <v>92</v>
      </c>
      <c r="AC133" s="8" t="s">
        <v>92</v>
      </c>
      <c r="AD133" s="8" t="s">
        <v>91</v>
      </c>
      <c r="AE133" s="8" t="s">
        <v>113</v>
      </c>
      <c r="AF133" s="8">
        <v>2</v>
      </c>
      <c r="AG133" s="8" t="s">
        <v>90</v>
      </c>
      <c r="AH133" s="8" t="s">
        <v>96</v>
      </c>
      <c r="AN133" s="8" t="s">
        <v>96</v>
      </c>
      <c r="AR133" s="8" t="s">
        <v>91</v>
      </c>
      <c r="AS133" s="8" t="s">
        <v>91</v>
      </c>
      <c r="AT133" s="8" t="s">
        <v>92</v>
      </c>
      <c r="AU133" s="8" t="s">
        <v>97</v>
      </c>
      <c r="BC133" s="8" t="s">
        <v>92</v>
      </c>
      <c r="BD133" s="8" t="s">
        <v>92</v>
      </c>
      <c r="BE133" s="8" t="s">
        <v>92</v>
      </c>
      <c r="BG133" s="8" t="s">
        <v>92</v>
      </c>
      <c r="BH133" s="8" t="s">
        <v>92</v>
      </c>
      <c r="BI133" s="8" t="s">
        <v>92</v>
      </c>
      <c r="BJ133" s="8" t="s">
        <v>92</v>
      </c>
      <c r="BM133" s="8" t="s">
        <v>92</v>
      </c>
      <c r="BN133" s="8" t="s">
        <v>92</v>
      </c>
      <c r="BO133" s="8" t="s">
        <v>92</v>
      </c>
      <c r="BQ133" s="8" t="s">
        <v>92</v>
      </c>
      <c r="BR133" s="8" t="s">
        <v>92</v>
      </c>
      <c r="BS133" s="8" t="s">
        <v>91</v>
      </c>
      <c r="BV133" s="8">
        <v>55381</v>
      </c>
      <c r="BW133" s="8">
        <v>559340</v>
      </c>
      <c r="BX133" s="9">
        <v>57.5</v>
      </c>
      <c r="BY133" s="13">
        <v>55864</v>
      </c>
      <c r="BZ133" s="8">
        <v>10012.5304310468</v>
      </c>
      <c r="CA133" s="8">
        <v>24.4713888898916</v>
      </c>
      <c r="CD133" s="8">
        <v>2025</v>
      </c>
      <c r="CE133" s="8">
        <v>12</v>
      </c>
      <c r="CF133" s="17">
        <f t="shared" si="39"/>
        <v>57.5</v>
      </c>
      <c r="CG133" s="17"/>
      <c r="CH133" s="18" t="str">
        <f t="shared" si="41"/>
        <v/>
      </c>
      <c r="CI133" s="8">
        <f t="shared" si="42"/>
        <v>2031</v>
      </c>
      <c r="CJ133" s="8">
        <f t="shared" si="43"/>
        <v>57.5</v>
      </c>
      <c r="CK133" s="6">
        <f t="shared" si="44"/>
        <v>57.5</v>
      </c>
      <c r="CL133" s="26"/>
      <c r="CM133" s="8" t="str">
        <f t="shared" si="45"/>
        <v/>
      </c>
      <c r="CN133" s="38">
        <f t="shared" si="46"/>
        <v>91424.12299999973</v>
      </c>
      <c r="CO133" s="8" t="str">
        <f t="shared" si="47"/>
        <v/>
      </c>
      <c r="CP133" s="8">
        <f t="shared" si="40"/>
        <v>163.44999999999999</v>
      </c>
      <c r="CQ133" s="8">
        <f t="shared" si="48"/>
        <v>1636.5480989545993</v>
      </c>
      <c r="CR133" s="8">
        <f t="shared" si="49"/>
        <v>2027</v>
      </c>
    </row>
    <row r="134" spans="1:96" s="8" customFormat="1">
      <c r="A134" s="8">
        <v>4194</v>
      </c>
      <c r="B134" s="8" t="s">
        <v>308</v>
      </c>
      <c r="C134" s="8">
        <v>55381</v>
      </c>
      <c r="D134" s="8" t="s">
        <v>309</v>
      </c>
      <c r="E134" s="8" t="s">
        <v>178</v>
      </c>
      <c r="F134" s="8" t="s">
        <v>310</v>
      </c>
      <c r="G134" s="8" t="s">
        <v>316</v>
      </c>
      <c r="H134" s="8" t="s">
        <v>111</v>
      </c>
      <c r="I134" s="8" t="s">
        <v>88</v>
      </c>
      <c r="K134" s="8" t="s">
        <v>112</v>
      </c>
      <c r="L134" s="8" t="s">
        <v>90</v>
      </c>
      <c r="M134" s="8" t="s">
        <v>90</v>
      </c>
      <c r="N134" s="8">
        <v>104080</v>
      </c>
      <c r="O134" s="8">
        <v>104080</v>
      </c>
      <c r="P134" s="8">
        <v>57.5</v>
      </c>
      <c r="Q134" s="8">
        <v>0.85</v>
      </c>
      <c r="R134" s="8">
        <v>45.8</v>
      </c>
      <c r="S134" s="8">
        <v>45.9</v>
      </c>
      <c r="T134" s="8">
        <v>35</v>
      </c>
      <c r="U134" s="8" t="s">
        <v>91</v>
      </c>
      <c r="V134" s="8" t="s">
        <v>92</v>
      </c>
      <c r="W134" s="8" t="s">
        <v>92</v>
      </c>
      <c r="X134" s="8" t="s">
        <v>118</v>
      </c>
      <c r="Y134" s="8" t="s">
        <v>98</v>
      </c>
      <c r="Z134" s="8">
        <v>6</v>
      </c>
      <c r="AA134" s="8">
        <v>2001</v>
      </c>
      <c r="AB134" s="8" t="s">
        <v>92</v>
      </c>
      <c r="AC134" s="8" t="s">
        <v>92</v>
      </c>
      <c r="AD134" s="8" t="s">
        <v>91</v>
      </c>
      <c r="AE134" s="8" t="s">
        <v>113</v>
      </c>
      <c r="AF134" s="8">
        <v>2</v>
      </c>
      <c r="AG134" s="8" t="s">
        <v>90</v>
      </c>
      <c r="AH134" s="8" t="s">
        <v>96</v>
      </c>
      <c r="AN134" s="8" t="s">
        <v>96</v>
      </c>
      <c r="AR134" s="8" t="s">
        <v>91</v>
      </c>
      <c r="AS134" s="8" t="s">
        <v>91</v>
      </c>
      <c r="AT134" s="8" t="s">
        <v>92</v>
      </c>
      <c r="AU134" s="8" t="s">
        <v>97</v>
      </c>
      <c r="BC134" s="8" t="s">
        <v>92</v>
      </c>
      <c r="BD134" s="8" t="s">
        <v>92</v>
      </c>
      <c r="BE134" s="8" t="s">
        <v>92</v>
      </c>
      <c r="BG134" s="8" t="s">
        <v>92</v>
      </c>
      <c r="BH134" s="8" t="s">
        <v>92</v>
      </c>
      <c r="BI134" s="8" t="s">
        <v>92</v>
      </c>
      <c r="BJ134" s="8" t="s">
        <v>92</v>
      </c>
      <c r="BM134" s="8" t="s">
        <v>92</v>
      </c>
      <c r="BN134" s="8" t="s">
        <v>92</v>
      </c>
      <c r="BO134" s="8" t="s">
        <v>92</v>
      </c>
      <c r="BQ134" s="8" t="s">
        <v>92</v>
      </c>
      <c r="BR134" s="8" t="s">
        <v>92</v>
      </c>
      <c r="BS134" s="8" t="s">
        <v>91</v>
      </c>
      <c r="BV134" s="8">
        <v>55381</v>
      </c>
      <c r="BW134" s="8">
        <v>559340</v>
      </c>
      <c r="BX134" s="9">
        <v>57.5</v>
      </c>
      <c r="BY134" s="13">
        <v>55864</v>
      </c>
      <c r="BZ134" s="8">
        <v>10012.5304310468</v>
      </c>
      <c r="CA134" s="8">
        <v>24.4713888898916</v>
      </c>
      <c r="CD134" s="8">
        <v>2025</v>
      </c>
      <c r="CE134" s="8">
        <v>12</v>
      </c>
      <c r="CF134" s="17">
        <f t="shared" si="39"/>
        <v>57.5</v>
      </c>
      <c r="CG134" s="17"/>
      <c r="CH134" s="18" t="str">
        <f t="shared" si="41"/>
        <v/>
      </c>
      <c r="CI134" s="8">
        <f t="shared" si="42"/>
        <v>2031</v>
      </c>
      <c r="CJ134" s="8">
        <f t="shared" si="43"/>
        <v>57.5</v>
      </c>
      <c r="CK134" s="6">
        <f t="shared" si="44"/>
        <v>57.5</v>
      </c>
      <c r="CL134" s="26"/>
      <c r="CM134" s="8" t="str">
        <f t="shared" si="45"/>
        <v/>
      </c>
      <c r="CN134" s="38">
        <f t="shared" si="46"/>
        <v>91424.12299999973</v>
      </c>
      <c r="CO134" s="8" t="str">
        <f t="shared" si="47"/>
        <v/>
      </c>
      <c r="CP134" s="8">
        <f t="shared" si="40"/>
        <v>163.44999999999999</v>
      </c>
      <c r="CQ134" s="8">
        <f t="shared" si="48"/>
        <v>1636.5480989545993</v>
      </c>
      <c r="CR134" s="8">
        <f t="shared" si="49"/>
        <v>2027</v>
      </c>
    </row>
    <row r="135" spans="1:96" s="8" customFormat="1">
      <c r="A135" s="8">
        <v>4194</v>
      </c>
      <c r="B135" s="8" t="s">
        <v>308</v>
      </c>
      <c r="C135" s="8">
        <v>55381</v>
      </c>
      <c r="D135" s="8" t="s">
        <v>309</v>
      </c>
      <c r="E135" s="8" t="s">
        <v>178</v>
      </c>
      <c r="F135" s="8" t="s">
        <v>310</v>
      </c>
      <c r="G135" s="8" t="s">
        <v>317</v>
      </c>
      <c r="H135" s="8" t="s">
        <v>111</v>
      </c>
      <c r="I135" s="8" t="s">
        <v>88</v>
      </c>
      <c r="K135" s="8" t="s">
        <v>112</v>
      </c>
      <c r="L135" s="8" t="s">
        <v>90</v>
      </c>
      <c r="M135" s="8" t="s">
        <v>90</v>
      </c>
      <c r="N135" s="8">
        <v>104081</v>
      </c>
      <c r="O135" s="8">
        <v>104081</v>
      </c>
      <c r="P135" s="8">
        <v>57.5</v>
      </c>
      <c r="Q135" s="8">
        <v>0.85</v>
      </c>
      <c r="R135" s="8">
        <v>44.3</v>
      </c>
      <c r="S135" s="8">
        <v>46.7</v>
      </c>
      <c r="T135" s="8">
        <v>35</v>
      </c>
      <c r="U135" s="8" t="s">
        <v>91</v>
      </c>
      <c r="V135" s="8" t="s">
        <v>92</v>
      </c>
      <c r="W135" s="8" t="s">
        <v>92</v>
      </c>
      <c r="X135" s="8" t="s">
        <v>118</v>
      </c>
      <c r="Y135" s="8" t="s">
        <v>98</v>
      </c>
      <c r="Z135" s="8">
        <v>8</v>
      </c>
      <c r="AA135" s="8">
        <v>2001</v>
      </c>
      <c r="AB135" s="8" t="s">
        <v>92</v>
      </c>
      <c r="AC135" s="8" t="s">
        <v>92</v>
      </c>
      <c r="AD135" s="8" t="s">
        <v>91</v>
      </c>
      <c r="AE135" s="8" t="s">
        <v>113</v>
      </c>
      <c r="AF135" s="8">
        <v>2</v>
      </c>
      <c r="AG135" s="8" t="s">
        <v>90</v>
      </c>
      <c r="AH135" s="8" t="s">
        <v>96</v>
      </c>
      <c r="AN135" s="8" t="s">
        <v>96</v>
      </c>
      <c r="AR135" s="8" t="s">
        <v>91</v>
      </c>
      <c r="AS135" s="8" t="s">
        <v>91</v>
      </c>
      <c r="AT135" s="8" t="s">
        <v>92</v>
      </c>
      <c r="AU135" s="8" t="s">
        <v>97</v>
      </c>
      <c r="BC135" s="8" t="s">
        <v>92</v>
      </c>
      <c r="BD135" s="8" t="s">
        <v>92</v>
      </c>
      <c r="BE135" s="8" t="s">
        <v>92</v>
      </c>
      <c r="BG135" s="8" t="s">
        <v>92</v>
      </c>
      <c r="BH135" s="8" t="s">
        <v>92</v>
      </c>
      <c r="BI135" s="8" t="s">
        <v>92</v>
      </c>
      <c r="BJ135" s="8" t="s">
        <v>92</v>
      </c>
      <c r="BM135" s="8" t="s">
        <v>92</v>
      </c>
      <c r="BN135" s="8" t="s">
        <v>92</v>
      </c>
      <c r="BO135" s="8" t="s">
        <v>92</v>
      </c>
      <c r="BQ135" s="8" t="s">
        <v>92</v>
      </c>
      <c r="BR135" s="8" t="s">
        <v>92</v>
      </c>
      <c r="BS135" s="8" t="s">
        <v>91</v>
      </c>
      <c r="BV135" s="8">
        <v>55381</v>
      </c>
      <c r="BW135" s="8">
        <v>559340</v>
      </c>
      <c r="BX135" s="9">
        <v>57.5</v>
      </c>
      <c r="BY135" s="13">
        <v>55864</v>
      </c>
      <c r="BZ135" s="8">
        <v>10012.5304310468</v>
      </c>
      <c r="CA135" s="8">
        <v>24.4713888898916</v>
      </c>
      <c r="CD135" s="8">
        <v>2026</v>
      </c>
      <c r="CE135" s="8">
        <v>2</v>
      </c>
      <c r="CF135" s="17">
        <f t="shared" si="39"/>
        <v>57.5</v>
      </c>
      <c r="CG135" s="17"/>
      <c r="CH135" s="18" t="str">
        <f t="shared" si="41"/>
        <v/>
      </c>
      <c r="CI135" s="8">
        <f t="shared" si="42"/>
        <v>2031</v>
      </c>
      <c r="CJ135" s="8">
        <f t="shared" si="43"/>
        <v>57.5</v>
      </c>
      <c r="CK135" s="6">
        <f t="shared" si="44"/>
        <v>57.5</v>
      </c>
      <c r="CL135" s="26"/>
      <c r="CM135" s="8" t="str">
        <f t="shared" si="45"/>
        <v/>
      </c>
      <c r="CN135" s="38">
        <f t="shared" si="46"/>
        <v>91424.12299999973</v>
      </c>
      <c r="CO135" s="8" t="str">
        <f t="shared" si="47"/>
        <v/>
      </c>
      <c r="CP135" s="8">
        <f t="shared" si="40"/>
        <v>163.44999999999999</v>
      </c>
      <c r="CQ135" s="8">
        <f t="shared" si="48"/>
        <v>1636.5480989545993</v>
      </c>
      <c r="CR135" s="8">
        <f t="shared" si="49"/>
        <v>2027</v>
      </c>
    </row>
    <row r="136" spans="1:96" s="8" customFormat="1">
      <c r="A136" s="8">
        <v>55917</v>
      </c>
      <c r="B136" s="8" t="s">
        <v>318</v>
      </c>
      <c r="C136" s="8">
        <v>56668</v>
      </c>
      <c r="D136" s="8" t="s">
        <v>319</v>
      </c>
      <c r="E136" s="8" t="s">
        <v>122</v>
      </c>
      <c r="F136" s="8" t="s">
        <v>141</v>
      </c>
      <c r="G136" s="8" t="s">
        <v>320</v>
      </c>
      <c r="H136" s="8" t="s">
        <v>87</v>
      </c>
      <c r="I136" s="8" t="s">
        <v>88</v>
      </c>
      <c r="K136" s="8" t="s">
        <v>89</v>
      </c>
      <c r="L136" s="8" t="s">
        <v>90</v>
      </c>
      <c r="M136" s="8" t="s">
        <v>90</v>
      </c>
      <c r="P136" s="8">
        <v>28</v>
      </c>
      <c r="Q136" s="8">
        <v>0.85</v>
      </c>
      <c r="R136" s="8">
        <v>27.6</v>
      </c>
      <c r="S136" s="8">
        <v>28.4</v>
      </c>
      <c r="T136" s="8">
        <v>15</v>
      </c>
      <c r="U136" s="8" t="s">
        <v>91</v>
      </c>
      <c r="V136" s="8" t="s">
        <v>92</v>
      </c>
      <c r="W136" s="8" t="s">
        <v>92</v>
      </c>
      <c r="X136" s="8" t="s">
        <v>93</v>
      </c>
      <c r="Y136" s="8" t="s">
        <v>90</v>
      </c>
      <c r="Z136" s="8">
        <v>11</v>
      </c>
      <c r="AA136" s="8">
        <v>2018</v>
      </c>
      <c r="AB136" s="8" t="s">
        <v>92</v>
      </c>
      <c r="AC136" s="8" t="s">
        <v>92</v>
      </c>
      <c r="AD136" s="8" t="s">
        <v>91</v>
      </c>
      <c r="AE136" s="8" t="s">
        <v>219</v>
      </c>
      <c r="AF136" s="8">
        <v>4</v>
      </c>
      <c r="AG136" s="8" t="s">
        <v>90</v>
      </c>
      <c r="AH136" s="8" t="s">
        <v>95</v>
      </c>
      <c r="AR136" s="8" t="s">
        <v>91</v>
      </c>
      <c r="AS136" s="8" t="s">
        <v>91</v>
      </c>
      <c r="AT136" s="8" t="s">
        <v>92</v>
      </c>
      <c r="AU136" s="8" t="s">
        <v>168</v>
      </c>
      <c r="BC136" s="8" t="s">
        <v>92</v>
      </c>
      <c r="BD136" s="8" t="s">
        <v>92</v>
      </c>
      <c r="BE136" s="8" t="s">
        <v>92</v>
      </c>
      <c r="BG136" s="8" t="s">
        <v>92</v>
      </c>
      <c r="BH136" s="8" t="s">
        <v>92</v>
      </c>
      <c r="BI136" s="8" t="s">
        <v>92</v>
      </c>
      <c r="BJ136" s="8" t="s">
        <v>92</v>
      </c>
      <c r="BM136" s="8" t="s">
        <v>92</v>
      </c>
      <c r="BN136" s="8" t="s">
        <v>92</v>
      </c>
      <c r="BO136" s="8" t="s">
        <v>92</v>
      </c>
      <c r="BQ136" s="8" t="s">
        <v>92</v>
      </c>
      <c r="BR136" s="8" t="s">
        <v>92</v>
      </c>
      <c r="BS136" s="8" t="s">
        <v>91</v>
      </c>
      <c r="BT136" s="8" t="s">
        <v>91</v>
      </c>
      <c r="BV136" s="8">
        <v>56668</v>
      </c>
      <c r="BW136" s="8">
        <v>1683330</v>
      </c>
      <c r="BX136" s="9">
        <v>28</v>
      </c>
      <c r="BY136" s="13">
        <v>140807</v>
      </c>
      <c r="BZ136" s="8">
        <v>11954.874402551</v>
      </c>
      <c r="CA136" s="8">
        <v>16.131661707108101</v>
      </c>
      <c r="CD136" s="8">
        <v>2035</v>
      </c>
      <c r="CE136" s="8">
        <v>1</v>
      </c>
      <c r="CF136" s="17">
        <f t="shared" si="39"/>
        <v>28</v>
      </c>
      <c r="CG136" s="19">
        <f t="shared" ref="CG136:CG137" si="50">BY136</f>
        <v>140807</v>
      </c>
      <c r="CH136" s="18">
        <f t="shared" si="41"/>
        <v>196949.60999999981</v>
      </c>
      <c r="CI136" s="8">
        <f t="shared" si="42"/>
        <v>2048</v>
      </c>
      <c r="CJ136" s="8" t="str">
        <f t="shared" si="43"/>
        <v/>
      </c>
      <c r="CK136" s="6" t="str">
        <f t="shared" si="44"/>
        <v/>
      </c>
      <c r="CL136" s="26" t="str">
        <f t="shared" ref="CL136" si="51">IF(CK136&lt;&gt;"",BY136,"")</f>
        <v/>
      </c>
      <c r="CM136" s="8" t="str">
        <f t="shared" si="45"/>
        <v/>
      </c>
      <c r="CN136" s="38">
        <f t="shared" si="46"/>
        <v>196949.60999999981</v>
      </c>
      <c r="CO136" s="8" t="str">
        <f t="shared" si="47"/>
        <v>Y</v>
      </c>
      <c r="CP136" s="8">
        <f t="shared" si="40"/>
        <v>117</v>
      </c>
      <c r="CQ136" s="8">
        <f t="shared" si="48"/>
        <v>1398.720305098467</v>
      </c>
      <c r="CR136" s="8">
        <f t="shared" si="49"/>
        <v>2027</v>
      </c>
    </row>
    <row r="137" spans="1:96" s="8" customFormat="1">
      <c r="A137" s="8">
        <v>54842</v>
      </c>
      <c r="B137" s="8" t="s">
        <v>321</v>
      </c>
      <c r="C137" s="8">
        <v>57022</v>
      </c>
      <c r="D137" s="8" t="s">
        <v>322</v>
      </c>
      <c r="E137" s="8" t="s">
        <v>178</v>
      </c>
      <c r="F137" s="8" t="s">
        <v>323</v>
      </c>
      <c r="G137" s="8" t="s">
        <v>237</v>
      </c>
      <c r="H137" s="8" t="s">
        <v>224</v>
      </c>
      <c r="I137" s="8" t="s">
        <v>88</v>
      </c>
      <c r="K137" s="8" t="s">
        <v>89</v>
      </c>
      <c r="L137" s="8" t="s">
        <v>90</v>
      </c>
      <c r="M137" s="8" t="s">
        <v>90</v>
      </c>
      <c r="N137" s="8" t="s">
        <v>324</v>
      </c>
      <c r="O137" s="8" t="s">
        <v>324</v>
      </c>
      <c r="P137" s="8">
        <v>3.3</v>
      </c>
      <c r="Q137" s="8">
        <v>0.98</v>
      </c>
      <c r="R137" s="8">
        <v>2.8</v>
      </c>
      <c r="S137" s="8">
        <v>3.2</v>
      </c>
      <c r="T137" s="8">
        <v>1</v>
      </c>
      <c r="U137" s="8" t="s">
        <v>91</v>
      </c>
      <c r="V137" s="8" t="s">
        <v>92</v>
      </c>
      <c r="W137" s="8" t="s">
        <v>92</v>
      </c>
      <c r="X137" s="8" t="s">
        <v>93</v>
      </c>
      <c r="Y137" s="8" t="s">
        <v>90</v>
      </c>
      <c r="Z137" s="8">
        <v>5</v>
      </c>
      <c r="AA137" s="8">
        <v>2010</v>
      </c>
      <c r="AB137" s="8" t="s">
        <v>92</v>
      </c>
      <c r="AC137" s="8" t="s">
        <v>92</v>
      </c>
      <c r="AD137" s="8" t="s">
        <v>91</v>
      </c>
      <c r="AE137" s="8" t="s">
        <v>113</v>
      </c>
      <c r="AF137" s="8">
        <v>2</v>
      </c>
      <c r="AG137" s="8" t="s">
        <v>90</v>
      </c>
      <c r="AH137" s="8" t="s">
        <v>226</v>
      </c>
      <c r="AT137" s="8" t="s">
        <v>92</v>
      </c>
      <c r="AU137" s="8" t="s">
        <v>97</v>
      </c>
      <c r="BC137" s="8" t="s">
        <v>92</v>
      </c>
      <c r="BD137" s="8" t="s">
        <v>92</v>
      </c>
      <c r="BE137" s="8" t="s">
        <v>92</v>
      </c>
      <c r="BG137" s="8" t="s">
        <v>92</v>
      </c>
      <c r="BH137" s="8" t="s">
        <v>92</v>
      </c>
      <c r="BI137" s="8" t="s">
        <v>92</v>
      </c>
      <c r="BJ137" s="8" t="s">
        <v>92</v>
      </c>
      <c r="BM137" s="8" t="s">
        <v>92</v>
      </c>
      <c r="BN137" s="8" t="s">
        <v>92</v>
      </c>
      <c r="BO137" s="8" t="s">
        <v>92</v>
      </c>
      <c r="BQ137" s="8" t="s">
        <v>92</v>
      </c>
      <c r="BR137" s="8" t="s">
        <v>92</v>
      </c>
      <c r="BS137" s="8" t="s">
        <v>91</v>
      </c>
      <c r="BT137" s="8" t="s">
        <v>91</v>
      </c>
      <c r="BU137" s="8" t="s">
        <v>91</v>
      </c>
      <c r="BV137" s="8">
        <v>57022</v>
      </c>
      <c r="BW137" s="8">
        <v>1383266</v>
      </c>
      <c r="BX137" s="9">
        <v>3.3</v>
      </c>
      <c r="BY137" s="13">
        <v>77678</v>
      </c>
      <c r="BZ137" s="8">
        <v>17807.693297973601</v>
      </c>
      <c r="CA137" s="8">
        <v>17.5175000023</v>
      </c>
      <c r="CD137" s="8">
        <v>2027</v>
      </c>
      <c r="CE137" s="8">
        <v>11</v>
      </c>
      <c r="CF137" s="17">
        <f t="shared" si="39"/>
        <v>3.3</v>
      </c>
      <c r="CG137" s="19">
        <f t="shared" si="50"/>
        <v>77678</v>
      </c>
      <c r="CH137" s="18">
        <f t="shared" si="41"/>
        <v>161842.12199999919</v>
      </c>
      <c r="CI137" s="8">
        <f t="shared" si="42"/>
        <v>2040</v>
      </c>
      <c r="CJ137" s="8" t="str">
        <f t="shared" si="43"/>
        <v/>
      </c>
      <c r="CK137" s="6">
        <f t="shared" si="44"/>
        <v>3.3</v>
      </c>
      <c r="CL137" s="26">
        <f>IF(AND(CK137&lt;&gt;"", CO137 ="Y"),BY137,"")</f>
        <v>77678</v>
      </c>
      <c r="CM137" s="8">
        <f t="shared" si="45"/>
        <v>161842.12199999919</v>
      </c>
      <c r="CN137" s="38">
        <f t="shared" si="46"/>
        <v>161842.12199999919</v>
      </c>
      <c r="CO137" s="8" t="str">
        <f t="shared" si="47"/>
        <v>Y</v>
      </c>
      <c r="CP137" s="8">
        <f t="shared" si="40"/>
        <v>117</v>
      </c>
      <c r="CQ137" s="8">
        <f t="shared" si="48"/>
        <v>2083.5001158629111</v>
      </c>
      <c r="CR137" s="8">
        <f t="shared" si="49"/>
        <v>2024</v>
      </c>
    </row>
    <row r="138" spans="1:96" s="8" customFormat="1">
      <c r="A138" s="8">
        <v>54842</v>
      </c>
      <c r="B138" s="8" t="s">
        <v>321</v>
      </c>
      <c r="C138" s="8">
        <v>57022</v>
      </c>
      <c r="D138" s="8" t="s">
        <v>322</v>
      </c>
      <c r="E138" s="8" t="s">
        <v>178</v>
      </c>
      <c r="F138" s="8" t="s">
        <v>323</v>
      </c>
      <c r="G138" s="8" t="s">
        <v>238</v>
      </c>
      <c r="H138" s="8" t="s">
        <v>224</v>
      </c>
      <c r="I138" s="8" t="s">
        <v>88</v>
      </c>
      <c r="K138" s="8" t="s">
        <v>89</v>
      </c>
      <c r="L138" s="8" t="s">
        <v>90</v>
      </c>
      <c r="M138" s="8" t="s">
        <v>90</v>
      </c>
      <c r="N138" s="8" t="s">
        <v>324</v>
      </c>
      <c r="O138" s="8" t="s">
        <v>324</v>
      </c>
      <c r="P138" s="8">
        <v>3.3</v>
      </c>
      <c r="Q138" s="8">
        <v>0.98</v>
      </c>
      <c r="R138" s="8">
        <v>2.8</v>
      </c>
      <c r="S138" s="8">
        <v>3.2</v>
      </c>
      <c r="T138" s="8">
        <v>1</v>
      </c>
      <c r="U138" s="8" t="s">
        <v>91</v>
      </c>
      <c r="V138" s="8" t="s">
        <v>92</v>
      </c>
      <c r="W138" s="8" t="s">
        <v>92</v>
      </c>
      <c r="X138" s="8" t="s">
        <v>93</v>
      </c>
      <c r="Y138" s="8" t="s">
        <v>90</v>
      </c>
      <c r="Z138" s="8">
        <v>5</v>
      </c>
      <c r="AA138" s="8">
        <v>2010</v>
      </c>
      <c r="AB138" s="8" t="s">
        <v>92</v>
      </c>
      <c r="AC138" s="8" t="s">
        <v>92</v>
      </c>
      <c r="AD138" s="8" t="s">
        <v>91</v>
      </c>
      <c r="AE138" s="8" t="s">
        <v>113</v>
      </c>
      <c r="AF138" s="8">
        <v>2</v>
      </c>
      <c r="AG138" s="8" t="s">
        <v>90</v>
      </c>
      <c r="AH138" s="8" t="s">
        <v>226</v>
      </c>
      <c r="AT138" s="8" t="s">
        <v>92</v>
      </c>
      <c r="AU138" s="8" t="s">
        <v>97</v>
      </c>
      <c r="BC138" s="8" t="s">
        <v>92</v>
      </c>
      <c r="BD138" s="8" t="s">
        <v>92</v>
      </c>
      <c r="BE138" s="8" t="s">
        <v>92</v>
      </c>
      <c r="BG138" s="8" t="s">
        <v>92</v>
      </c>
      <c r="BH138" s="8" t="s">
        <v>92</v>
      </c>
      <c r="BI138" s="8" t="s">
        <v>92</v>
      </c>
      <c r="BJ138" s="8" t="s">
        <v>92</v>
      </c>
      <c r="BM138" s="8" t="s">
        <v>92</v>
      </c>
      <c r="BN138" s="8" t="s">
        <v>92</v>
      </c>
      <c r="BO138" s="8" t="s">
        <v>92</v>
      </c>
      <c r="BQ138" s="8" t="s">
        <v>92</v>
      </c>
      <c r="BR138" s="8" t="s">
        <v>92</v>
      </c>
      <c r="BS138" s="8" t="s">
        <v>91</v>
      </c>
      <c r="BT138" s="8" t="s">
        <v>91</v>
      </c>
      <c r="BU138" s="8" t="s">
        <v>91</v>
      </c>
      <c r="BV138" s="8">
        <v>57022</v>
      </c>
      <c r="BW138" s="8">
        <v>1383266</v>
      </c>
      <c r="BX138" s="9">
        <v>3.3</v>
      </c>
      <c r="BY138" s="13">
        <v>77678</v>
      </c>
      <c r="BZ138" s="8">
        <v>17807.693297973601</v>
      </c>
      <c r="CA138" s="8">
        <v>17.5175000023</v>
      </c>
      <c r="CD138" s="8">
        <v>2027</v>
      </c>
      <c r="CE138" s="8">
        <v>11</v>
      </c>
      <c r="CF138" s="17">
        <f t="shared" si="39"/>
        <v>3.3</v>
      </c>
      <c r="CG138" s="17"/>
      <c r="CH138" s="18" t="str">
        <f t="shared" si="41"/>
        <v/>
      </c>
      <c r="CI138" s="8">
        <f t="shared" si="42"/>
        <v>2040</v>
      </c>
      <c r="CJ138" s="8" t="str">
        <f t="shared" si="43"/>
        <v/>
      </c>
      <c r="CK138" s="6">
        <f t="shared" si="44"/>
        <v>3.3</v>
      </c>
      <c r="CL138" s="26"/>
      <c r="CM138" s="8" t="str">
        <f t="shared" si="45"/>
        <v/>
      </c>
      <c r="CN138" s="38">
        <f t="shared" si="46"/>
        <v>161842.12199999919</v>
      </c>
      <c r="CO138" s="8" t="str">
        <f t="shared" si="47"/>
        <v/>
      </c>
      <c r="CP138" s="8">
        <f t="shared" si="40"/>
        <v>117</v>
      </c>
      <c r="CQ138" s="8">
        <f t="shared" si="48"/>
        <v>2083.5001158629111</v>
      </c>
      <c r="CR138" s="8">
        <f t="shared" si="49"/>
        <v>2024</v>
      </c>
    </row>
    <row r="139" spans="1:96" s="8" customFormat="1">
      <c r="A139" s="8">
        <v>54842</v>
      </c>
      <c r="B139" s="8" t="s">
        <v>321</v>
      </c>
      <c r="C139" s="8">
        <v>57022</v>
      </c>
      <c r="D139" s="8" t="s">
        <v>322</v>
      </c>
      <c r="E139" s="8" t="s">
        <v>178</v>
      </c>
      <c r="F139" s="8" t="s">
        <v>323</v>
      </c>
      <c r="G139" s="8" t="s">
        <v>218</v>
      </c>
      <c r="H139" s="8" t="s">
        <v>224</v>
      </c>
      <c r="I139" s="8" t="s">
        <v>88</v>
      </c>
      <c r="K139" s="8" t="s">
        <v>89</v>
      </c>
      <c r="L139" s="8" t="s">
        <v>90</v>
      </c>
      <c r="M139" s="8" t="s">
        <v>90</v>
      </c>
      <c r="N139" s="8" t="s">
        <v>324</v>
      </c>
      <c r="O139" s="8" t="s">
        <v>324</v>
      </c>
      <c r="P139" s="8">
        <v>3.3</v>
      </c>
      <c r="Q139" s="8">
        <v>0.98</v>
      </c>
      <c r="R139" s="8">
        <v>2.8</v>
      </c>
      <c r="S139" s="8">
        <v>3.2</v>
      </c>
      <c r="T139" s="8">
        <v>1</v>
      </c>
      <c r="U139" s="8" t="s">
        <v>91</v>
      </c>
      <c r="V139" s="8" t="s">
        <v>92</v>
      </c>
      <c r="W139" s="8" t="s">
        <v>92</v>
      </c>
      <c r="X139" s="8" t="s">
        <v>93</v>
      </c>
      <c r="Y139" s="8" t="s">
        <v>90</v>
      </c>
      <c r="Z139" s="8">
        <v>5</v>
      </c>
      <c r="AA139" s="8">
        <v>2010</v>
      </c>
      <c r="AB139" s="8" t="s">
        <v>92</v>
      </c>
      <c r="AC139" s="8" t="s">
        <v>92</v>
      </c>
      <c r="AD139" s="8" t="s">
        <v>91</v>
      </c>
      <c r="AE139" s="8" t="s">
        <v>113</v>
      </c>
      <c r="AF139" s="8">
        <v>2</v>
      </c>
      <c r="AG139" s="8" t="s">
        <v>90</v>
      </c>
      <c r="AH139" s="8" t="s">
        <v>226</v>
      </c>
      <c r="AT139" s="8" t="s">
        <v>92</v>
      </c>
      <c r="AU139" s="8" t="s">
        <v>97</v>
      </c>
      <c r="BC139" s="8" t="s">
        <v>92</v>
      </c>
      <c r="BD139" s="8" t="s">
        <v>92</v>
      </c>
      <c r="BE139" s="8" t="s">
        <v>92</v>
      </c>
      <c r="BG139" s="8" t="s">
        <v>92</v>
      </c>
      <c r="BH139" s="8" t="s">
        <v>92</v>
      </c>
      <c r="BI139" s="8" t="s">
        <v>92</v>
      </c>
      <c r="BJ139" s="8" t="s">
        <v>92</v>
      </c>
      <c r="BM139" s="8" t="s">
        <v>92</v>
      </c>
      <c r="BN139" s="8" t="s">
        <v>92</v>
      </c>
      <c r="BO139" s="8" t="s">
        <v>92</v>
      </c>
      <c r="BQ139" s="8" t="s">
        <v>92</v>
      </c>
      <c r="BR139" s="8" t="s">
        <v>92</v>
      </c>
      <c r="BS139" s="8" t="s">
        <v>91</v>
      </c>
      <c r="BT139" s="8" t="s">
        <v>91</v>
      </c>
      <c r="BU139" s="8" t="s">
        <v>91</v>
      </c>
      <c r="BV139" s="8">
        <v>57022</v>
      </c>
      <c r="BW139" s="8">
        <v>1383266</v>
      </c>
      <c r="BX139" s="9">
        <v>3.3</v>
      </c>
      <c r="BY139" s="13">
        <v>77678</v>
      </c>
      <c r="BZ139" s="8">
        <v>17807.693297973601</v>
      </c>
      <c r="CA139" s="8">
        <v>17.5175000023</v>
      </c>
      <c r="CD139" s="8">
        <v>2027</v>
      </c>
      <c r="CE139" s="8">
        <v>11</v>
      </c>
      <c r="CF139" s="17">
        <f t="shared" si="39"/>
        <v>3.3</v>
      </c>
      <c r="CG139" s="17"/>
      <c r="CH139" s="18" t="str">
        <f t="shared" si="41"/>
        <v/>
      </c>
      <c r="CI139" s="8">
        <f t="shared" si="42"/>
        <v>2040</v>
      </c>
      <c r="CJ139" s="8" t="str">
        <f t="shared" si="43"/>
        <v/>
      </c>
      <c r="CK139" s="6">
        <f t="shared" si="44"/>
        <v>3.3</v>
      </c>
      <c r="CL139" s="26"/>
      <c r="CM139" s="8" t="str">
        <f t="shared" si="45"/>
        <v/>
      </c>
      <c r="CN139" s="38">
        <f t="shared" si="46"/>
        <v>161842.12199999919</v>
      </c>
      <c r="CO139" s="8" t="str">
        <f t="shared" si="47"/>
        <v/>
      </c>
      <c r="CP139" s="8">
        <f t="shared" si="40"/>
        <v>117</v>
      </c>
      <c r="CQ139" s="8">
        <f t="shared" si="48"/>
        <v>2083.5001158629111</v>
      </c>
      <c r="CR139" s="8">
        <f t="shared" si="49"/>
        <v>2024</v>
      </c>
    </row>
    <row r="140" spans="1:96" s="8" customFormat="1">
      <c r="A140" s="8">
        <v>54842</v>
      </c>
      <c r="B140" s="8" t="s">
        <v>321</v>
      </c>
      <c r="C140" s="8">
        <v>57022</v>
      </c>
      <c r="D140" s="8" t="s">
        <v>322</v>
      </c>
      <c r="E140" s="8" t="s">
        <v>178</v>
      </c>
      <c r="F140" s="8" t="s">
        <v>323</v>
      </c>
      <c r="G140" s="8" t="s">
        <v>325</v>
      </c>
      <c r="H140" s="8" t="s">
        <v>224</v>
      </c>
      <c r="I140" s="8" t="s">
        <v>88</v>
      </c>
      <c r="K140" s="8" t="s">
        <v>89</v>
      </c>
      <c r="L140" s="8" t="s">
        <v>90</v>
      </c>
      <c r="M140" s="8" t="s">
        <v>90</v>
      </c>
      <c r="N140" s="8" t="s">
        <v>324</v>
      </c>
      <c r="O140" s="8" t="s">
        <v>324</v>
      </c>
      <c r="P140" s="8">
        <v>3.3</v>
      </c>
      <c r="Q140" s="8">
        <v>0.98</v>
      </c>
      <c r="R140" s="8">
        <v>2.9</v>
      </c>
      <c r="S140" s="8">
        <v>3.3</v>
      </c>
      <c r="T140" s="8">
        <v>1</v>
      </c>
      <c r="U140" s="8" t="s">
        <v>91</v>
      </c>
      <c r="V140" s="8" t="s">
        <v>92</v>
      </c>
      <c r="W140" s="8" t="s">
        <v>92</v>
      </c>
      <c r="X140" s="8" t="s">
        <v>93</v>
      </c>
      <c r="Y140" s="8" t="s">
        <v>90</v>
      </c>
      <c r="Z140" s="8">
        <v>6</v>
      </c>
      <c r="AA140" s="8">
        <v>2011</v>
      </c>
      <c r="AB140" s="8" t="s">
        <v>92</v>
      </c>
      <c r="AC140" s="8" t="s">
        <v>92</v>
      </c>
      <c r="AD140" s="8" t="s">
        <v>91</v>
      </c>
      <c r="AE140" s="8" t="s">
        <v>113</v>
      </c>
      <c r="AF140" s="8">
        <v>2</v>
      </c>
      <c r="AG140" s="8" t="s">
        <v>90</v>
      </c>
      <c r="AH140" s="8" t="s">
        <v>226</v>
      </c>
      <c r="AR140" s="8" t="s">
        <v>91</v>
      </c>
      <c r="AT140" s="8" t="s">
        <v>92</v>
      </c>
      <c r="AU140" s="8" t="s">
        <v>97</v>
      </c>
      <c r="BC140" s="8" t="s">
        <v>92</v>
      </c>
      <c r="BD140" s="8" t="s">
        <v>92</v>
      </c>
      <c r="BE140" s="8" t="s">
        <v>92</v>
      </c>
      <c r="BG140" s="8" t="s">
        <v>92</v>
      </c>
      <c r="BH140" s="8" t="s">
        <v>92</v>
      </c>
      <c r="BI140" s="8" t="s">
        <v>92</v>
      </c>
      <c r="BJ140" s="8" t="s">
        <v>92</v>
      </c>
      <c r="BM140" s="8" t="s">
        <v>92</v>
      </c>
      <c r="BN140" s="8" t="s">
        <v>92</v>
      </c>
      <c r="BO140" s="8" t="s">
        <v>92</v>
      </c>
      <c r="BQ140" s="8" t="s">
        <v>92</v>
      </c>
      <c r="BR140" s="8" t="s">
        <v>92</v>
      </c>
      <c r="BS140" s="8" t="s">
        <v>91</v>
      </c>
      <c r="BT140" s="8" t="s">
        <v>91</v>
      </c>
      <c r="BU140" s="8" t="s">
        <v>91</v>
      </c>
      <c r="BV140" s="8">
        <v>57022</v>
      </c>
      <c r="BW140" s="8">
        <v>1383266</v>
      </c>
      <c r="BX140" s="9">
        <v>3.3</v>
      </c>
      <c r="BY140" s="13">
        <v>77678</v>
      </c>
      <c r="BZ140" s="8">
        <v>17807.693297973601</v>
      </c>
      <c r="CA140" s="8">
        <v>17.5175000023</v>
      </c>
      <c r="CD140" s="8">
        <v>2028</v>
      </c>
      <c r="CE140" s="8">
        <v>12</v>
      </c>
      <c r="CF140" s="17">
        <f t="shared" si="39"/>
        <v>3.3</v>
      </c>
      <c r="CG140" s="17"/>
      <c r="CH140" s="18" t="str">
        <f t="shared" si="41"/>
        <v/>
      </c>
      <c r="CI140" s="8">
        <f t="shared" si="42"/>
        <v>2041</v>
      </c>
      <c r="CJ140" s="8" t="str">
        <f t="shared" si="43"/>
        <v/>
      </c>
      <c r="CK140" s="6">
        <f t="shared" si="44"/>
        <v>3.3</v>
      </c>
      <c r="CL140" s="26"/>
      <c r="CM140" s="8" t="str">
        <f t="shared" si="45"/>
        <v/>
      </c>
      <c r="CN140" s="38">
        <f t="shared" si="46"/>
        <v>161842.12199999919</v>
      </c>
      <c r="CO140" s="8" t="str">
        <f t="shared" si="47"/>
        <v/>
      </c>
      <c r="CP140" s="8">
        <f t="shared" si="40"/>
        <v>117</v>
      </c>
      <c r="CQ140" s="8">
        <f t="shared" si="48"/>
        <v>2083.5001158629111</v>
      </c>
      <c r="CR140" s="8">
        <f t="shared" si="49"/>
        <v>2024</v>
      </c>
    </row>
    <row r="141" spans="1:96" s="8" customFormat="1">
      <c r="A141" s="8">
        <v>57103</v>
      </c>
      <c r="B141" s="8" t="s">
        <v>326</v>
      </c>
      <c r="C141" s="8">
        <v>57788</v>
      </c>
      <c r="D141" s="8" t="s">
        <v>326</v>
      </c>
      <c r="E141" s="8" t="s">
        <v>327</v>
      </c>
      <c r="F141" s="8" t="s">
        <v>328</v>
      </c>
      <c r="G141" s="8" t="s">
        <v>329</v>
      </c>
      <c r="H141" s="8" t="s">
        <v>87</v>
      </c>
      <c r="I141" s="8" t="s">
        <v>88</v>
      </c>
      <c r="K141" s="8" t="s">
        <v>89</v>
      </c>
      <c r="L141" s="8" t="s">
        <v>90</v>
      </c>
      <c r="M141" s="8" t="s">
        <v>90</v>
      </c>
      <c r="P141" s="8">
        <v>5.4</v>
      </c>
      <c r="Q141" s="8">
        <v>0.97</v>
      </c>
      <c r="R141" s="8">
        <v>4.5</v>
      </c>
      <c r="S141" s="8">
        <v>5</v>
      </c>
      <c r="T141" s="8">
        <v>3</v>
      </c>
      <c r="U141" s="8" t="s">
        <v>91</v>
      </c>
      <c r="V141" s="8" t="s">
        <v>92</v>
      </c>
      <c r="W141" s="8" t="s">
        <v>92</v>
      </c>
      <c r="X141" s="8" t="s">
        <v>93</v>
      </c>
      <c r="Y141" s="8" t="s">
        <v>90</v>
      </c>
      <c r="Z141" s="8">
        <v>7</v>
      </c>
      <c r="AA141" s="8">
        <v>2004</v>
      </c>
      <c r="AB141" s="8" t="s">
        <v>92</v>
      </c>
      <c r="AC141" s="8" t="s">
        <v>92</v>
      </c>
      <c r="AD141" s="8" t="s">
        <v>98</v>
      </c>
      <c r="AE141" s="8" t="s">
        <v>207</v>
      </c>
      <c r="AF141" s="8">
        <v>5</v>
      </c>
      <c r="AG141" s="8" t="s">
        <v>208</v>
      </c>
      <c r="AH141" s="8" t="s">
        <v>95</v>
      </c>
      <c r="AI141" s="8" t="s">
        <v>96</v>
      </c>
      <c r="AR141" s="8" t="s">
        <v>91</v>
      </c>
      <c r="AS141" s="8" t="s">
        <v>91</v>
      </c>
      <c r="AT141" s="8" t="s">
        <v>92</v>
      </c>
      <c r="AU141" s="8" t="s">
        <v>168</v>
      </c>
      <c r="BC141" s="8" t="s">
        <v>92</v>
      </c>
      <c r="BD141" s="8" t="s">
        <v>92</v>
      </c>
      <c r="BE141" s="8" t="s">
        <v>92</v>
      </c>
      <c r="BG141" s="8" t="s">
        <v>92</v>
      </c>
      <c r="BH141" s="8" t="s">
        <v>92</v>
      </c>
      <c r="BI141" s="8" t="s">
        <v>92</v>
      </c>
      <c r="BJ141" s="8" t="s">
        <v>92</v>
      </c>
      <c r="BM141" s="8" t="s">
        <v>92</v>
      </c>
      <c r="BN141" s="8" t="s">
        <v>92</v>
      </c>
      <c r="BO141" s="8" t="s">
        <v>92</v>
      </c>
      <c r="BQ141" s="8" t="s">
        <v>92</v>
      </c>
      <c r="BR141" s="8" t="s">
        <v>92</v>
      </c>
      <c r="BS141" s="8" t="s">
        <v>98</v>
      </c>
      <c r="BT141" s="8" t="s">
        <v>91</v>
      </c>
      <c r="BU141" s="8" t="s">
        <v>98</v>
      </c>
      <c r="BV141" s="8">
        <v>57788</v>
      </c>
      <c r="BW141" s="8">
        <v>130771</v>
      </c>
      <c r="BX141" s="9">
        <v>5.4</v>
      </c>
      <c r="BY141" s="13">
        <v>11268.04</v>
      </c>
      <c r="BZ141" s="8">
        <v>11605.4788587899</v>
      </c>
      <c r="CA141" s="8">
        <v>21.3972222233933</v>
      </c>
      <c r="CD141" s="8">
        <v>2025</v>
      </c>
      <c r="CE141" s="8">
        <v>12</v>
      </c>
      <c r="CF141" s="17">
        <f t="shared" si="39"/>
        <v>5.4</v>
      </c>
      <c r="CG141" s="19">
        <f>BY141</f>
        <v>11268.04</v>
      </c>
      <c r="CH141" s="18">
        <f t="shared" si="41"/>
        <v>15300.206999999878</v>
      </c>
      <c r="CI141" s="8">
        <f t="shared" si="42"/>
        <v>2034</v>
      </c>
      <c r="CJ141" s="8">
        <f t="shared" si="43"/>
        <v>5.4</v>
      </c>
      <c r="CK141" s="6">
        <f t="shared" si="44"/>
        <v>5.4</v>
      </c>
      <c r="CL141" s="26">
        <f>IF(AND(CK141&lt;&gt;"", CO141 ="Y"),BY141,"")</f>
        <v>11268.04</v>
      </c>
      <c r="CM141" s="8">
        <f t="shared" si="45"/>
        <v>15300.206999999878</v>
      </c>
      <c r="CN141" s="38">
        <f t="shared" si="46"/>
        <v>15300.206999999878</v>
      </c>
      <c r="CO141" s="8" t="str">
        <f t="shared" si="47"/>
        <v>Y</v>
      </c>
      <c r="CP141" s="8">
        <f t="shared" si="40"/>
        <v>117</v>
      </c>
      <c r="CQ141" s="8">
        <f t="shared" si="48"/>
        <v>1357.8410264784184</v>
      </c>
      <c r="CR141" s="8">
        <f t="shared" si="49"/>
        <v>2027</v>
      </c>
    </row>
    <row r="142" spans="1:96" s="8" customFormat="1">
      <c r="A142" s="8">
        <v>57103</v>
      </c>
      <c r="B142" s="8" t="s">
        <v>326</v>
      </c>
      <c r="C142" s="8">
        <v>57788</v>
      </c>
      <c r="D142" s="8" t="s">
        <v>326</v>
      </c>
      <c r="E142" s="8" t="s">
        <v>327</v>
      </c>
      <c r="F142" s="8" t="s">
        <v>328</v>
      </c>
      <c r="G142" s="8" t="s">
        <v>330</v>
      </c>
      <c r="H142" s="8" t="s">
        <v>87</v>
      </c>
      <c r="I142" s="8" t="s">
        <v>88</v>
      </c>
      <c r="K142" s="8" t="s">
        <v>89</v>
      </c>
      <c r="L142" s="8" t="s">
        <v>90</v>
      </c>
      <c r="M142" s="8" t="s">
        <v>90</v>
      </c>
      <c r="P142" s="8">
        <v>5.4</v>
      </c>
      <c r="Q142" s="8">
        <v>0.95</v>
      </c>
      <c r="R142" s="8">
        <v>4.5</v>
      </c>
      <c r="S142" s="8">
        <v>5</v>
      </c>
      <c r="T142" s="8">
        <v>3</v>
      </c>
      <c r="U142" s="8" t="s">
        <v>91</v>
      </c>
      <c r="V142" s="8" t="s">
        <v>92</v>
      </c>
      <c r="W142" s="8" t="s">
        <v>92</v>
      </c>
      <c r="X142" s="8" t="s">
        <v>93</v>
      </c>
      <c r="Y142" s="8" t="s">
        <v>90</v>
      </c>
      <c r="Z142" s="8">
        <v>7</v>
      </c>
      <c r="AA142" s="8">
        <v>2004</v>
      </c>
      <c r="AB142" s="8" t="s">
        <v>92</v>
      </c>
      <c r="AC142" s="8" t="s">
        <v>92</v>
      </c>
      <c r="AD142" s="8" t="s">
        <v>98</v>
      </c>
      <c r="AE142" s="8" t="s">
        <v>207</v>
      </c>
      <c r="AF142" s="8">
        <v>5</v>
      </c>
      <c r="AG142" s="8" t="s">
        <v>208</v>
      </c>
      <c r="AH142" s="8" t="s">
        <v>95</v>
      </c>
      <c r="AI142" s="8" t="s">
        <v>96</v>
      </c>
      <c r="AR142" s="8" t="s">
        <v>91</v>
      </c>
      <c r="AS142" s="8" t="s">
        <v>91</v>
      </c>
      <c r="AT142" s="8" t="s">
        <v>92</v>
      </c>
      <c r="AU142" s="8" t="s">
        <v>168</v>
      </c>
      <c r="BC142" s="8" t="s">
        <v>92</v>
      </c>
      <c r="BD142" s="8" t="s">
        <v>92</v>
      </c>
      <c r="BE142" s="8" t="s">
        <v>92</v>
      </c>
      <c r="BG142" s="8" t="s">
        <v>92</v>
      </c>
      <c r="BH142" s="8" t="s">
        <v>92</v>
      </c>
      <c r="BI142" s="8" t="s">
        <v>92</v>
      </c>
      <c r="BJ142" s="8" t="s">
        <v>92</v>
      </c>
      <c r="BM142" s="8" t="s">
        <v>92</v>
      </c>
      <c r="BN142" s="8" t="s">
        <v>92</v>
      </c>
      <c r="BO142" s="8" t="s">
        <v>92</v>
      </c>
      <c r="BQ142" s="8" t="s">
        <v>92</v>
      </c>
      <c r="BR142" s="8" t="s">
        <v>92</v>
      </c>
      <c r="BS142" s="8" t="s">
        <v>98</v>
      </c>
      <c r="BT142" s="8" t="s">
        <v>91</v>
      </c>
      <c r="BU142" s="8" t="s">
        <v>98</v>
      </c>
      <c r="BV142" s="8">
        <v>57788</v>
      </c>
      <c r="BW142" s="8">
        <v>130771</v>
      </c>
      <c r="BX142" s="9">
        <v>5.4</v>
      </c>
      <c r="BY142" s="13">
        <v>11268.04</v>
      </c>
      <c r="BZ142" s="8">
        <v>11605.4788587899</v>
      </c>
      <c r="CA142" s="8">
        <v>21.3972222233933</v>
      </c>
      <c r="CD142" s="8">
        <v>2025</v>
      </c>
      <c r="CE142" s="8">
        <v>12</v>
      </c>
      <c r="CF142" s="17">
        <f t="shared" si="39"/>
        <v>5.4</v>
      </c>
      <c r="CG142" s="17"/>
      <c r="CH142" s="18" t="str">
        <f t="shared" si="41"/>
        <v/>
      </c>
      <c r="CI142" s="8">
        <f t="shared" si="42"/>
        <v>2034</v>
      </c>
      <c r="CJ142" s="8">
        <f t="shared" si="43"/>
        <v>5.4</v>
      </c>
      <c r="CK142" s="6">
        <f t="shared" si="44"/>
        <v>5.4</v>
      </c>
      <c r="CL142" s="26"/>
      <c r="CM142" s="8" t="str">
        <f t="shared" si="45"/>
        <v/>
      </c>
      <c r="CN142" s="38">
        <f t="shared" si="46"/>
        <v>15300.206999999878</v>
      </c>
      <c r="CO142" s="8" t="str">
        <f t="shared" si="47"/>
        <v/>
      </c>
      <c r="CP142" s="8">
        <f t="shared" si="40"/>
        <v>117</v>
      </c>
      <c r="CQ142" s="8">
        <f t="shared" si="48"/>
        <v>1357.8410264784184</v>
      </c>
      <c r="CR142" s="8">
        <f t="shared" si="49"/>
        <v>2027</v>
      </c>
    </row>
    <row r="143" spans="1:96" s="8" customFormat="1">
      <c r="A143" s="8">
        <v>57436</v>
      </c>
      <c r="B143" s="8" t="s">
        <v>331</v>
      </c>
      <c r="C143" s="8">
        <v>58057</v>
      </c>
      <c r="D143" s="8" t="s">
        <v>331</v>
      </c>
      <c r="E143" s="8" t="s">
        <v>178</v>
      </c>
      <c r="F143" s="8" t="s">
        <v>332</v>
      </c>
      <c r="G143" s="8" t="s">
        <v>333</v>
      </c>
      <c r="H143" s="8" t="s">
        <v>334</v>
      </c>
      <c r="I143" s="8" t="s">
        <v>88</v>
      </c>
      <c r="K143" s="8" t="s">
        <v>89</v>
      </c>
      <c r="L143" s="8" t="s">
        <v>90</v>
      </c>
      <c r="M143" s="8" t="s">
        <v>90</v>
      </c>
      <c r="P143" s="8">
        <v>1.4</v>
      </c>
      <c r="Q143" s="8">
        <v>1</v>
      </c>
      <c r="R143" s="8">
        <v>1.4</v>
      </c>
      <c r="S143" s="8">
        <v>1.4</v>
      </c>
      <c r="T143" s="8">
        <v>0.5</v>
      </c>
      <c r="U143" s="8" t="s">
        <v>91</v>
      </c>
      <c r="V143" s="8" t="s">
        <v>92</v>
      </c>
      <c r="W143" s="8" t="s">
        <v>92</v>
      </c>
      <c r="X143" s="8" t="s">
        <v>93</v>
      </c>
      <c r="Y143" s="8" t="s">
        <v>90</v>
      </c>
      <c r="Z143" s="8">
        <v>6</v>
      </c>
      <c r="AA143" s="8">
        <v>2012</v>
      </c>
      <c r="AB143" s="8" t="s">
        <v>92</v>
      </c>
      <c r="AC143" s="8" t="s">
        <v>92</v>
      </c>
      <c r="AD143" s="8" t="s">
        <v>91</v>
      </c>
      <c r="AE143" s="8" t="s">
        <v>335</v>
      </c>
      <c r="AF143" s="8">
        <v>6</v>
      </c>
      <c r="AG143" s="8" t="s">
        <v>90</v>
      </c>
      <c r="AH143" s="8" t="s">
        <v>227</v>
      </c>
      <c r="AR143" s="8" t="s">
        <v>91</v>
      </c>
      <c r="AS143" s="8" t="s">
        <v>91</v>
      </c>
      <c r="AT143" s="8" t="s">
        <v>92</v>
      </c>
      <c r="AU143" s="8" t="s">
        <v>168</v>
      </c>
      <c r="BC143" s="8" t="s">
        <v>92</v>
      </c>
      <c r="BD143" s="8" t="s">
        <v>92</v>
      </c>
      <c r="BE143" s="8" t="s">
        <v>92</v>
      </c>
      <c r="BG143" s="8" t="s">
        <v>92</v>
      </c>
      <c r="BH143" s="8" t="s">
        <v>92</v>
      </c>
      <c r="BI143" s="8" t="s">
        <v>92</v>
      </c>
      <c r="BJ143" s="8" t="s">
        <v>92</v>
      </c>
      <c r="BM143" s="8" t="s">
        <v>92</v>
      </c>
      <c r="BN143" s="8" t="s">
        <v>92</v>
      </c>
      <c r="BO143" s="8" t="s">
        <v>92</v>
      </c>
      <c r="BQ143" s="8" t="s">
        <v>92</v>
      </c>
      <c r="BR143" s="8" t="s">
        <v>92</v>
      </c>
      <c r="BS143" s="8" t="s">
        <v>91</v>
      </c>
      <c r="BT143" s="8" t="s">
        <v>91</v>
      </c>
      <c r="BU143" s="8" t="s">
        <v>91</v>
      </c>
      <c r="BV143" s="8">
        <v>58057</v>
      </c>
      <c r="BW143" s="8">
        <v>47598</v>
      </c>
      <c r="BX143" s="9">
        <v>1.4</v>
      </c>
      <c r="BY143" s="13">
        <v>5183</v>
      </c>
      <c r="BZ143" s="8">
        <v>9183.4844684545606</v>
      </c>
      <c r="CA143" s="8">
        <v>17.738563489920899</v>
      </c>
      <c r="CD143" s="8">
        <v>2030</v>
      </c>
      <c r="CE143" s="8">
        <v>3</v>
      </c>
      <c r="CF143" s="17">
        <f t="shared" si="39"/>
        <v>1.4</v>
      </c>
      <c r="CG143" s="19">
        <f t="shared" ref="CG143:CG144" si="52">BY143</f>
        <v>5183</v>
      </c>
      <c r="CH143" s="18">
        <f t="shared" si="41"/>
        <v>5568.9659999999985</v>
      </c>
      <c r="CI143" s="8">
        <f t="shared" si="42"/>
        <v>2042</v>
      </c>
      <c r="CJ143" s="8" t="str">
        <f t="shared" si="43"/>
        <v/>
      </c>
      <c r="CK143" s="6" t="str">
        <f t="shared" si="44"/>
        <v/>
      </c>
      <c r="CL143" s="26" t="str">
        <f t="shared" ref="CL143" si="53">IF(CK143&lt;&gt;"",BY143,"")</f>
        <v/>
      </c>
      <c r="CM143" s="8" t="str">
        <f t="shared" si="45"/>
        <v/>
      </c>
      <c r="CN143" s="38">
        <f t="shared" si="46"/>
        <v>5568.9659999999985</v>
      </c>
      <c r="CO143" s="8" t="str">
        <f t="shared" si="47"/>
        <v>Y</v>
      </c>
      <c r="CP143" s="8">
        <f t="shared" si="40"/>
        <v>117</v>
      </c>
      <c r="CQ143" s="8">
        <f t="shared" si="48"/>
        <v>1074.4676828091835</v>
      </c>
      <c r="CR143" s="8">
        <f t="shared" si="49"/>
        <v>2035</v>
      </c>
    </row>
    <row r="144" spans="1:96" s="8" customFormat="1">
      <c r="A144" s="8">
        <v>58097</v>
      </c>
      <c r="B144" s="8" t="s">
        <v>337</v>
      </c>
      <c r="C144" s="8">
        <v>58140</v>
      </c>
      <c r="D144" s="8" t="s">
        <v>338</v>
      </c>
      <c r="E144" s="8" t="s">
        <v>166</v>
      </c>
      <c r="F144" s="8" t="s">
        <v>339</v>
      </c>
      <c r="G144" s="8" t="s">
        <v>340</v>
      </c>
      <c r="H144" s="8" t="s">
        <v>87</v>
      </c>
      <c r="I144" s="8" t="s">
        <v>88</v>
      </c>
      <c r="K144" s="8" t="s">
        <v>89</v>
      </c>
      <c r="L144" s="8" t="s">
        <v>90</v>
      </c>
      <c r="M144" s="8" t="s">
        <v>90</v>
      </c>
      <c r="P144" s="8">
        <v>5.7</v>
      </c>
      <c r="Q144" s="8">
        <v>0.8</v>
      </c>
      <c r="R144" s="8">
        <v>4.9000000000000004</v>
      </c>
      <c r="S144" s="8">
        <v>5.6</v>
      </c>
      <c r="T144" s="8">
        <v>0</v>
      </c>
      <c r="U144" s="8" t="s">
        <v>91</v>
      </c>
      <c r="V144" s="8" t="s">
        <v>92</v>
      </c>
      <c r="W144" s="8" t="s">
        <v>92</v>
      </c>
      <c r="X144" s="8" t="s">
        <v>93</v>
      </c>
      <c r="Y144" s="8" t="s">
        <v>90</v>
      </c>
      <c r="Z144" s="8">
        <v>1</v>
      </c>
      <c r="AA144" s="8">
        <v>2003</v>
      </c>
      <c r="AB144" s="8" t="s">
        <v>92</v>
      </c>
      <c r="AC144" s="8" t="s">
        <v>92</v>
      </c>
      <c r="AD144" s="8" t="s">
        <v>98</v>
      </c>
      <c r="AE144" s="8" t="s">
        <v>207</v>
      </c>
      <c r="AF144" s="8">
        <v>5</v>
      </c>
      <c r="AG144" s="8" t="s">
        <v>208</v>
      </c>
      <c r="AH144" s="8" t="s">
        <v>95</v>
      </c>
      <c r="AI144" s="8" t="s">
        <v>96</v>
      </c>
      <c r="AR144" s="8" t="s">
        <v>91</v>
      </c>
      <c r="AS144" s="8" t="s">
        <v>91</v>
      </c>
      <c r="AT144" s="8" t="s">
        <v>92</v>
      </c>
      <c r="AU144" s="8" t="s">
        <v>97</v>
      </c>
      <c r="BC144" s="8" t="s">
        <v>92</v>
      </c>
      <c r="BD144" s="8" t="s">
        <v>92</v>
      </c>
      <c r="BE144" s="8" t="s">
        <v>92</v>
      </c>
      <c r="BG144" s="8" t="s">
        <v>92</v>
      </c>
      <c r="BH144" s="8" t="s">
        <v>92</v>
      </c>
      <c r="BI144" s="8" t="s">
        <v>92</v>
      </c>
      <c r="BJ144" s="8" t="s">
        <v>92</v>
      </c>
      <c r="BM144" s="8" t="s">
        <v>92</v>
      </c>
      <c r="BN144" s="8" t="s">
        <v>92</v>
      </c>
      <c r="BO144" s="8" t="s">
        <v>92</v>
      </c>
      <c r="BQ144" s="8" t="s">
        <v>92</v>
      </c>
      <c r="BR144" s="8" t="s">
        <v>92</v>
      </c>
      <c r="BS144" s="8" t="s">
        <v>98</v>
      </c>
      <c r="BT144" s="8" t="s">
        <v>91</v>
      </c>
      <c r="BU144" s="8" t="s">
        <v>98</v>
      </c>
      <c r="BV144" s="8">
        <v>58140</v>
      </c>
      <c r="BW144" s="8">
        <v>109797</v>
      </c>
      <c r="BX144" s="9">
        <v>5.7</v>
      </c>
      <c r="BY144" s="13">
        <v>23813</v>
      </c>
      <c r="BZ144" s="8">
        <v>4610.8008230798296</v>
      </c>
      <c r="CA144" s="8">
        <v>20.7003472204083</v>
      </c>
      <c r="CD144" s="8">
        <v>2023</v>
      </c>
      <c r="CE144" s="8">
        <v>9</v>
      </c>
      <c r="CF144" s="17">
        <f t="shared" si="39"/>
        <v>5.7</v>
      </c>
      <c r="CG144" s="19">
        <f t="shared" si="52"/>
        <v>23813</v>
      </c>
      <c r="CH144" s="18">
        <f t="shared" si="41"/>
        <v>12846.248999999998</v>
      </c>
      <c r="CI144" s="8">
        <f t="shared" si="42"/>
        <v>2033</v>
      </c>
      <c r="CJ144" s="8">
        <f t="shared" si="43"/>
        <v>5.7</v>
      </c>
      <c r="CK144" s="6">
        <f t="shared" si="44"/>
        <v>5.7</v>
      </c>
      <c r="CL144" s="26">
        <f>IF(AND(CK144&lt;&gt;"", CO144 ="Y"),BY144,"")</f>
        <v>23813</v>
      </c>
      <c r="CM144" s="8">
        <f t="shared" si="45"/>
        <v>12846.248999999998</v>
      </c>
      <c r="CN144" s="38">
        <f t="shared" si="46"/>
        <v>12846.248999999998</v>
      </c>
      <c r="CO144" s="8" t="str">
        <f t="shared" si="47"/>
        <v>Y</v>
      </c>
      <c r="CP144" s="8">
        <f t="shared" si="40"/>
        <v>117</v>
      </c>
      <c r="CQ144" s="8">
        <f t="shared" si="48"/>
        <v>539.46369630034008</v>
      </c>
      <c r="CR144" s="8" t="str">
        <f t="shared" si="49"/>
        <v/>
      </c>
    </row>
    <row r="145" spans="1:96" s="8" customFormat="1">
      <c r="A145" s="8">
        <v>58097</v>
      </c>
      <c r="B145" s="8" t="s">
        <v>337</v>
      </c>
      <c r="C145" s="8">
        <v>58140</v>
      </c>
      <c r="D145" s="8" t="s">
        <v>338</v>
      </c>
      <c r="E145" s="8" t="s">
        <v>166</v>
      </c>
      <c r="F145" s="8" t="s">
        <v>339</v>
      </c>
      <c r="G145" s="8" t="s">
        <v>341</v>
      </c>
      <c r="H145" s="8" t="s">
        <v>87</v>
      </c>
      <c r="I145" s="8" t="s">
        <v>88</v>
      </c>
      <c r="K145" s="8" t="s">
        <v>89</v>
      </c>
      <c r="L145" s="8" t="s">
        <v>90</v>
      </c>
      <c r="M145" s="8" t="s">
        <v>90</v>
      </c>
      <c r="P145" s="8">
        <v>7.5</v>
      </c>
      <c r="Q145" s="8">
        <v>0.8</v>
      </c>
      <c r="R145" s="8">
        <v>6.9</v>
      </c>
      <c r="S145" s="8">
        <v>7.7</v>
      </c>
      <c r="T145" s="8">
        <v>0</v>
      </c>
      <c r="U145" s="8" t="s">
        <v>91</v>
      </c>
      <c r="V145" s="8" t="s">
        <v>92</v>
      </c>
      <c r="W145" s="8" t="s">
        <v>92</v>
      </c>
      <c r="X145" s="8" t="s">
        <v>93</v>
      </c>
      <c r="Y145" s="8" t="s">
        <v>90</v>
      </c>
      <c r="Z145" s="8">
        <v>4</v>
      </c>
      <c r="AA145" s="8">
        <v>2004</v>
      </c>
      <c r="AB145" s="8" t="s">
        <v>92</v>
      </c>
      <c r="AC145" s="8" t="s">
        <v>92</v>
      </c>
      <c r="AD145" s="8" t="s">
        <v>98</v>
      </c>
      <c r="AE145" s="8" t="s">
        <v>207</v>
      </c>
      <c r="AF145" s="8">
        <v>5</v>
      </c>
      <c r="AG145" s="8" t="s">
        <v>208</v>
      </c>
      <c r="AH145" s="8" t="s">
        <v>95</v>
      </c>
      <c r="AR145" s="8" t="s">
        <v>91</v>
      </c>
      <c r="AS145" s="8" t="s">
        <v>91</v>
      </c>
      <c r="AT145" s="8" t="s">
        <v>92</v>
      </c>
      <c r="AU145" s="8" t="s">
        <v>97</v>
      </c>
      <c r="BC145" s="8" t="s">
        <v>92</v>
      </c>
      <c r="BD145" s="8" t="s">
        <v>92</v>
      </c>
      <c r="BE145" s="8" t="s">
        <v>92</v>
      </c>
      <c r="BG145" s="8" t="s">
        <v>92</v>
      </c>
      <c r="BH145" s="8" t="s">
        <v>92</v>
      </c>
      <c r="BI145" s="8" t="s">
        <v>92</v>
      </c>
      <c r="BJ145" s="8" t="s">
        <v>92</v>
      </c>
      <c r="BM145" s="8" t="s">
        <v>92</v>
      </c>
      <c r="BN145" s="8" t="s">
        <v>92</v>
      </c>
      <c r="BO145" s="8" t="s">
        <v>92</v>
      </c>
      <c r="BQ145" s="8" t="s">
        <v>92</v>
      </c>
      <c r="BR145" s="8" t="s">
        <v>92</v>
      </c>
      <c r="BS145" s="8" t="s">
        <v>91</v>
      </c>
      <c r="BT145" s="8" t="s">
        <v>91</v>
      </c>
      <c r="BV145" s="8">
        <v>58140</v>
      </c>
      <c r="BW145" s="8">
        <v>109797</v>
      </c>
      <c r="BX145" s="9">
        <v>7.5</v>
      </c>
      <c r="BY145" s="13">
        <v>23813</v>
      </c>
      <c r="BZ145" s="8">
        <v>4610.8008230798296</v>
      </c>
      <c r="CA145" s="8">
        <v>21.0903472208383</v>
      </c>
      <c r="CD145" s="8">
        <v>2025</v>
      </c>
      <c r="CE145" s="8">
        <v>5</v>
      </c>
      <c r="CF145" s="17">
        <f t="shared" si="39"/>
        <v>7.5</v>
      </c>
      <c r="CG145" s="17"/>
      <c r="CH145" s="18" t="str">
        <f t="shared" si="41"/>
        <v/>
      </c>
      <c r="CI145" s="8">
        <f t="shared" si="42"/>
        <v>2034</v>
      </c>
      <c r="CJ145" s="8">
        <f t="shared" si="43"/>
        <v>7.5</v>
      </c>
      <c r="CK145" s="6">
        <f t="shared" si="44"/>
        <v>7.5</v>
      </c>
      <c r="CL145" s="26"/>
      <c r="CM145" s="8" t="str">
        <f t="shared" si="45"/>
        <v/>
      </c>
      <c r="CN145" s="38">
        <f t="shared" si="46"/>
        <v>12846.248999999998</v>
      </c>
      <c r="CO145" s="8" t="str">
        <f t="shared" si="47"/>
        <v/>
      </c>
      <c r="CP145" s="8">
        <f t="shared" si="40"/>
        <v>117</v>
      </c>
      <c r="CQ145" s="8">
        <f t="shared" si="48"/>
        <v>539.46369630034008</v>
      </c>
      <c r="CR145" s="8" t="str">
        <f t="shared" si="49"/>
        <v/>
      </c>
    </row>
    <row r="146" spans="1:96" s="8" customFormat="1">
      <c r="A146" s="8">
        <v>58159</v>
      </c>
      <c r="B146" s="8" t="s">
        <v>342</v>
      </c>
      <c r="C146" s="8">
        <v>58194</v>
      </c>
      <c r="D146" s="8" t="s">
        <v>343</v>
      </c>
      <c r="E146" s="8" t="s">
        <v>171</v>
      </c>
      <c r="F146" s="8" t="s">
        <v>344</v>
      </c>
      <c r="G146" s="8" t="s">
        <v>263</v>
      </c>
      <c r="H146" s="8" t="s">
        <v>87</v>
      </c>
      <c r="I146" s="8" t="s">
        <v>88</v>
      </c>
      <c r="K146" s="8" t="s">
        <v>89</v>
      </c>
      <c r="L146" s="8" t="s">
        <v>90</v>
      </c>
      <c r="M146" s="8" t="s">
        <v>90</v>
      </c>
      <c r="P146" s="8">
        <v>6.1</v>
      </c>
      <c r="Q146" s="8">
        <v>1</v>
      </c>
      <c r="R146" s="8">
        <v>4.5</v>
      </c>
      <c r="S146" s="8">
        <v>6.1</v>
      </c>
      <c r="T146" s="8">
        <v>3</v>
      </c>
      <c r="U146" s="8" t="s">
        <v>91</v>
      </c>
      <c r="V146" s="8" t="s">
        <v>92</v>
      </c>
      <c r="W146" s="8" t="s">
        <v>92</v>
      </c>
      <c r="X146" s="8" t="s">
        <v>93</v>
      </c>
      <c r="Y146" s="8" t="s">
        <v>90</v>
      </c>
      <c r="Z146" s="8">
        <v>12</v>
      </c>
      <c r="AA146" s="8">
        <v>2021</v>
      </c>
      <c r="AB146" s="8" t="s">
        <v>92</v>
      </c>
      <c r="AC146" s="8" t="s">
        <v>92</v>
      </c>
      <c r="AD146" s="8" t="s">
        <v>98</v>
      </c>
      <c r="AE146" s="8" t="s">
        <v>207</v>
      </c>
      <c r="AF146" s="8">
        <v>5</v>
      </c>
      <c r="AG146" s="8" t="s">
        <v>208</v>
      </c>
      <c r="AH146" s="8" t="s">
        <v>95</v>
      </c>
      <c r="AI146" s="8" t="s">
        <v>96</v>
      </c>
      <c r="AR146" s="8" t="s">
        <v>91</v>
      </c>
      <c r="AS146" s="8" t="s">
        <v>91</v>
      </c>
      <c r="AT146" s="8" t="s">
        <v>92</v>
      </c>
      <c r="AU146" s="8" t="s">
        <v>168</v>
      </c>
      <c r="BC146" s="8" t="s">
        <v>92</v>
      </c>
      <c r="BD146" s="8" t="s">
        <v>92</v>
      </c>
      <c r="BE146" s="8" t="s">
        <v>92</v>
      </c>
      <c r="BG146" s="8" t="s">
        <v>92</v>
      </c>
      <c r="BH146" s="8" t="s">
        <v>92</v>
      </c>
      <c r="BI146" s="8" t="s">
        <v>92</v>
      </c>
      <c r="BJ146" s="8" t="s">
        <v>92</v>
      </c>
      <c r="BM146" s="8" t="s">
        <v>92</v>
      </c>
      <c r="BN146" s="8" t="s">
        <v>92</v>
      </c>
      <c r="BO146" s="8" t="s">
        <v>92</v>
      </c>
      <c r="BQ146" s="8" t="s">
        <v>92</v>
      </c>
      <c r="BR146" s="8" t="s">
        <v>92</v>
      </c>
      <c r="BS146" s="8" t="s">
        <v>98</v>
      </c>
      <c r="BT146" s="8" t="s">
        <v>91</v>
      </c>
      <c r="BU146" s="8" t="s">
        <v>98</v>
      </c>
      <c r="BV146" s="8">
        <v>58194</v>
      </c>
      <c r="BW146" s="8">
        <v>100051</v>
      </c>
      <c r="BX146" s="9">
        <v>6.1</v>
      </c>
      <c r="BY146" s="13">
        <v>24772.6</v>
      </c>
      <c r="BZ146" s="8">
        <v>4038.7767129812701</v>
      </c>
      <c r="CA146" s="8">
        <v>23.487847220798301</v>
      </c>
      <c r="CD146" s="8">
        <v>2045</v>
      </c>
      <c r="CE146" s="8">
        <v>6</v>
      </c>
      <c r="CF146" s="17" t="str">
        <f t="shared" si="39"/>
        <v/>
      </c>
      <c r="CG146" s="18"/>
      <c r="CH146" s="18" t="str">
        <f t="shared" si="41"/>
        <v/>
      </c>
      <c r="CI146" s="8">
        <f t="shared" si="42"/>
        <v>2051</v>
      </c>
      <c r="CJ146" s="8" t="str">
        <f t="shared" si="43"/>
        <v/>
      </c>
      <c r="CK146" s="6" t="str">
        <f t="shared" si="44"/>
        <v/>
      </c>
      <c r="CL146" s="26" t="str">
        <f t="shared" ref="CL146:CL147" si="54">IF(CK146&lt;&gt;"",BY146,"")</f>
        <v/>
      </c>
      <c r="CM146" s="8" t="str">
        <f t="shared" si="45"/>
        <v/>
      </c>
      <c r="CN146" s="38">
        <f t="shared" si="46"/>
        <v>11705.966999999977</v>
      </c>
      <c r="CO146" s="8" t="str">
        <f t="shared" si="47"/>
        <v>Y</v>
      </c>
      <c r="CP146" s="8">
        <f t="shared" si="40"/>
        <v>117</v>
      </c>
      <c r="CQ146" s="8">
        <f t="shared" si="48"/>
        <v>472.53687541880862</v>
      </c>
      <c r="CR146" s="8" t="str">
        <f t="shared" si="49"/>
        <v/>
      </c>
    </row>
    <row r="147" spans="1:96" s="8" customFormat="1">
      <c r="A147" s="8">
        <v>58159</v>
      </c>
      <c r="B147" s="8" t="s">
        <v>342</v>
      </c>
      <c r="C147" s="8">
        <v>58195</v>
      </c>
      <c r="D147" s="8" t="s">
        <v>345</v>
      </c>
      <c r="E147" s="8" t="s">
        <v>171</v>
      </c>
      <c r="F147" s="8" t="s">
        <v>344</v>
      </c>
      <c r="G147" s="8" t="s">
        <v>261</v>
      </c>
      <c r="H147" s="8" t="s">
        <v>87</v>
      </c>
      <c r="I147" s="8" t="s">
        <v>88</v>
      </c>
      <c r="K147" s="8" t="s">
        <v>89</v>
      </c>
      <c r="L147" s="8" t="s">
        <v>90</v>
      </c>
      <c r="M147" s="8" t="s">
        <v>90</v>
      </c>
      <c r="P147" s="8">
        <v>7</v>
      </c>
      <c r="Q147" s="8">
        <v>0.8</v>
      </c>
      <c r="R147" s="8">
        <v>7.4</v>
      </c>
      <c r="S147" s="8">
        <v>8.9</v>
      </c>
      <c r="T147" s="8">
        <v>3.3</v>
      </c>
      <c r="U147" s="8" t="s">
        <v>91</v>
      </c>
      <c r="V147" s="8" t="s">
        <v>92</v>
      </c>
      <c r="W147" s="8" t="s">
        <v>92</v>
      </c>
      <c r="X147" s="8" t="s">
        <v>93</v>
      </c>
      <c r="Y147" s="8" t="s">
        <v>90</v>
      </c>
      <c r="Z147" s="8">
        <v>6</v>
      </c>
      <c r="AA147" s="8">
        <v>2011</v>
      </c>
      <c r="AB147" s="8" t="s">
        <v>92</v>
      </c>
      <c r="AC147" s="8" t="s">
        <v>92</v>
      </c>
      <c r="AD147" s="8" t="s">
        <v>98</v>
      </c>
      <c r="AE147" s="8" t="s">
        <v>207</v>
      </c>
      <c r="AF147" s="8">
        <v>5</v>
      </c>
      <c r="AG147" s="8" t="s">
        <v>208</v>
      </c>
      <c r="AH147" s="8" t="s">
        <v>95</v>
      </c>
      <c r="AI147" s="8" t="s">
        <v>96</v>
      </c>
      <c r="AR147" s="8" t="s">
        <v>91</v>
      </c>
      <c r="AS147" s="8" t="s">
        <v>91</v>
      </c>
      <c r="AT147" s="8" t="s">
        <v>92</v>
      </c>
      <c r="AU147" s="8" t="s">
        <v>168</v>
      </c>
      <c r="BC147" s="8" t="s">
        <v>92</v>
      </c>
      <c r="BD147" s="8" t="s">
        <v>92</v>
      </c>
      <c r="BE147" s="8" t="s">
        <v>92</v>
      </c>
      <c r="BG147" s="8" t="s">
        <v>92</v>
      </c>
      <c r="BH147" s="8" t="s">
        <v>92</v>
      </c>
      <c r="BI147" s="8" t="s">
        <v>92</v>
      </c>
      <c r="BJ147" s="8" t="s">
        <v>92</v>
      </c>
      <c r="BM147" s="8" t="s">
        <v>92</v>
      </c>
      <c r="BN147" s="8" t="s">
        <v>92</v>
      </c>
      <c r="BO147" s="8" t="s">
        <v>92</v>
      </c>
      <c r="BQ147" s="8" t="s">
        <v>92</v>
      </c>
      <c r="BR147" s="8" t="s">
        <v>92</v>
      </c>
      <c r="BS147" s="8" t="s">
        <v>98</v>
      </c>
      <c r="BT147" s="8" t="s">
        <v>91</v>
      </c>
      <c r="BU147" s="8" t="s">
        <v>98</v>
      </c>
      <c r="BV147" s="8">
        <v>58195</v>
      </c>
      <c r="BW147" s="8">
        <v>215378</v>
      </c>
      <c r="BX147" s="9">
        <v>7</v>
      </c>
      <c r="BY147" s="13">
        <v>50107.4</v>
      </c>
      <c r="BZ147" s="8">
        <v>4298.3271931890204</v>
      </c>
      <c r="CA147" s="8">
        <v>23.770347221298302</v>
      </c>
      <c r="CD147" s="8">
        <v>2035</v>
      </c>
      <c r="CE147" s="8">
        <v>3</v>
      </c>
      <c r="CF147" s="17">
        <f t="shared" si="39"/>
        <v>7</v>
      </c>
      <c r="CG147" s="18">
        <f>BY147*CF147/SUM(BX146:BX147)</f>
        <v>26774.946564885497</v>
      </c>
      <c r="CH147" s="18">
        <f t="shared" si="41"/>
        <v>13465.235267175542</v>
      </c>
      <c r="CI147" s="8">
        <f t="shared" si="42"/>
        <v>2041</v>
      </c>
      <c r="CJ147" s="8" t="str">
        <f t="shared" si="43"/>
        <v/>
      </c>
      <c r="CK147" s="6" t="str">
        <f t="shared" si="44"/>
        <v/>
      </c>
      <c r="CL147" s="26" t="str">
        <f t="shared" si="54"/>
        <v/>
      </c>
      <c r="CM147" s="8" t="str">
        <f t="shared" si="45"/>
        <v/>
      </c>
      <c r="CN147" s="38">
        <f t="shared" si="46"/>
        <v>25199.225999999944</v>
      </c>
      <c r="CO147" s="8" t="str">
        <f t="shared" si="47"/>
        <v>Y</v>
      </c>
      <c r="CP147" s="8">
        <f t="shared" si="40"/>
        <v>117</v>
      </c>
      <c r="CQ147" s="8">
        <f t="shared" si="48"/>
        <v>502.90428160311535</v>
      </c>
      <c r="CR147" s="8" t="str">
        <f t="shared" si="49"/>
        <v/>
      </c>
    </row>
    <row r="148" spans="1:96" s="14" customFormat="1">
      <c r="A148" s="14">
        <v>58178</v>
      </c>
      <c r="B148" s="14" t="s">
        <v>346</v>
      </c>
      <c r="C148" s="14">
        <v>58207</v>
      </c>
      <c r="D148" s="14" t="s">
        <v>347</v>
      </c>
      <c r="E148" s="14" t="s">
        <v>122</v>
      </c>
      <c r="F148" s="14" t="s">
        <v>141</v>
      </c>
      <c r="G148" s="14" t="s">
        <v>348</v>
      </c>
      <c r="H148" s="14" t="s">
        <v>87</v>
      </c>
      <c r="I148" s="14" t="s">
        <v>88</v>
      </c>
      <c r="K148" s="14" t="s">
        <v>89</v>
      </c>
      <c r="L148" s="14" t="s">
        <v>90</v>
      </c>
      <c r="M148" s="14" t="s">
        <v>90</v>
      </c>
      <c r="P148" s="14">
        <v>4.3</v>
      </c>
      <c r="Q148" s="14">
        <v>0.8</v>
      </c>
      <c r="R148" s="14">
        <v>4.3</v>
      </c>
      <c r="S148" s="14">
        <v>4.5999999999999996</v>
      </c>
      <c r="T148" s="14">
        <v>0.5</v>
      </c>
      <c r="U148" s="14" t="s">
        <v>91</v>
      </c>
      <c r="V148" s="14" t="s">
        <v>92</v>
      </c>
      <c r="W148" s="14" t="s">
        <v>92</v>
      </c>
      <c r="X148" s="14" t="s">
        <v>93</v>
      </c>
      <c r="Y148" s="14" t="s">
        <v>90</v>
      </c>
      <c r="Z148" s="14">
        <v>11</v>
      </c>
      <c r="AA148" s="14">
        <v>2003</v>
      </c>
      <c r="AB148" s="14" t="s">
        <v>92</v>
      </c>
      <c r="AC148" s="14" t="s">
        <v>92</v>
      </c>
      <c r="AD148" s="14" t="s">
        <v>98</v>
      </c>
      <c r="AE148" s="14" t="s">
        <v>207</v>
      </c>
      <c r="AF148" s="14">
        <v>5</v>
      </c>
      <c r="AG148" s="14" t="s">
        <v>208</v>
      </c>
      <c r="AH148" s="14" t="s">
        <v>95</v>
      </c>
      <c r="AR148" s="14" t="s">
        <v>91</v>
      </c>
      <c r="AS148" s="14" t="s">
        <v>91</v>
      </c>
      <c r="AT148" s="14" t="s">
        <v>92</v>
      </c>
      <c r="AU148" s="14" t="s">
        <v>97</v>
      </c>
      <c r="BC148" s="14" t="s">
        <v>92</v>
      </c>
      <c r="BD148" s="14" t="s">
        <v>92</v>
      </c>
      <c r="BE148" s="14" t="s">
        <v>92</v>
      </c>
      <c r="BG148" s="14" t="s">
        <v>92</v>
      </c>
      <c r="BH148" s="14" t="s">
        <v>92</v>
      </c>
      <c r="BI148" s="14" t="s">
        <v>92</v>
      </c>
      <c r="BJ148" s="14" t="s">
        <v>92</v>
      </c>
      <c r="BM148" s="14" t="s">
        <v>92</v>
      </c>
      <c r="BN148" s="14" t="s">
        <v>92</v>
      </c>
      <c r="BO148" s="14" t="s">
        <v>92</v>
      </c>
      <c r="BQ148" s="14" t="s">
        <v>92</v>
      </c>
      <c r="BR148" s="14" t="s">
        <v>92</v>
      </c>
      <c r="BS148" s="14" t="s">
        <v>91</v>
      </c>
      <c r="BT148" s="14" t="s">
        <v>91</v>
      </c>
      <c r="BU148" s="14" t="s">
        <v>91</v>
      </c>
      <c r="BV148" s="14">
        <v>58207</v>
      </c>
      <c r="BW148" s="14">
        <v>673106</v>
      </c>
      <c r="BX148" s="12">
        <v>4.3</v>
      </c>
      <c r="BY148" s="13">
        <v>56065.8</v>
      </c>
      <c r="BZ148" s="14">
        <v>12005.6433690413</v>
      </c>
      <c r="CA148" s="14">
        <v>20.249305555158301</v>
      </c>
      <c r="CD148" s="14">
        <v>2024</v>
      </c>
      <c r="CE148" s="14">
        <v>2</v>
      </c>
      <c r="CF148" s="17">
        <f t="shared" si="39"/>
        <v>4.3</v>
      </c>
      <c r="CG148" s="19">
        <f>BY148</f>
        <v>56065.8</v>
      </c>
      <c r="CH148" s="18">
        <f t="shared" si="41"/>
        <v>78753.401999999493</v>
      </c>
      <c r="CI148" s="14">
        <f t="shared" si="42"/>
        <v>2033</v>
      </c>
      <c r="CJ148" s="14">
        <f t="shared" si="43"/>
        <v>4.3</v>
      </c>
      <c r="CK148" s="12">
        <f t="shared" si="44"/>
        <v>4.3</v>
      </c>
      <c r="CL148" s="28">
        <f>BY148*SUM(CK148:CK151)/SUM(BX148:BX151)</f>
        <v>42049.35</v>
      </c>
      <c r="CM148" s="8">
        <f t="shared" si="45"/>
        <v>59065.051499999623</v>
      </c>
      <c r="CN148" s="38">
        <f t="shared" si="46"/>
        <v>78753.401999999493</v>
      </c>
      <c r="CO148" s="14" t="str">
        <f t="shared" si="47"/>
        <v>Y</v>
      </c>
      <c r="CP148" s="8">
        <f t="shared" si="40"/>
        <v>117</v>
      </c>
      <c r="CQ148" s="8">
        <f t="shared" si="48"/>
        <v>1404.660274177832</v>
      </c>
      <c r="CR148" s="8">
        <f t="shared" si="49"/>
        <v>2027</v>
      </c>
    </row>
    <row r="149" spans="1:96" s="14" customFormat="1">
      <c r="A149" s="14">
        <v>58178</v>
      </c>
      <c r="B149" s="14" t="s">
        <v>346</v>
      </c>
      <c r="C149" s="14">
        <v>58207</v>
      </c>
      <c r="D149" s="14" t="s">
        <v>347</v>
      </c>
      <c r="E149" s="14" t="s">
        <v>122</v>
      </c>
      <c r="F149" s="14" t="s">
        <v>141</v>
      </c>
      <c r="G149" s="14" t="s">
        <v>349</v>
      </c>
      <c r="H149" s="14" t="s">
        <v>87</v>
      </c>
      <c r="I149" s="14" t="s">
        <v>88</v>
      </c>
      <c r="K149" s="14" t="s">
        <v>89</v>
      </c>
      <c r="L149" s="14" t="s">
        <v>90</v>
      </c>
      <c r="M149" s="14" t="s">
        <v>90</v>
      </c>
      <c r="P149" s="14">
        <v>4.3</v>
      </c>
      <c r="Q149" s="14">
        <v>0.8</v>
      </c>
      <c r="R149" s="14">
        <v>4.3</v>
      </c>
      <c r="S149" s="14">
        <v>4.5999999999999996</v>
      </c>
      <c r="T149" s="14">
        <v>0.5</v>
      </c>
      <c r="U149" s="14" t="s">
        <v>91</v>
      </c>
      <c r="V149" s="14" t="s">
        <v>92</v>
      </c>
      <c r="W149" s="14" t="s">
        <v>92</v>
      </c>
      <c r="X149" s="14" t="s">
        <v>93</v>
      </c>
      <c r="Y149" s="14" t="s">
        <v>90</v>
      </c>
      <c r="Z149" s="14">
        <v>4</v>
      </c>
      <c r="AA149" s="14">
        <v>2008</v>
      </c>
      <c r="AB149" s="14" t="s">
        <v>92</v>
      </c>
      <c r="AC149" s="14" t="s">
        <v>92</v>
      </c>
      <c r="AD149" s="14" t="s">
        <v>98</v>
      </c>
      <c r="AE149" s="14" t="s">
        <v>207</v>
      </c>
      <c r="AF149" s="14">
        <v>5</v>
      </c>
      <c r="AG149" s="14" t="s">
        <v>208</v>
      </c>
      <c r="AH149" s="14" t="s">
        <v>95</v>
      </c>
      <c r="AR149" s="14" t="s">
        <v>91</v>
      </c>
      <c r="AS149" s="14" t="s">
        <v>91</v>
      </c>
      <c r="AT149" s="14" t="s">
        <v>92</v>
      </c>
      <c r="AU149" s="14" t="s">
        <v>97</v>
      </c>
      <c r="BC149" s="14" t="s">
        <v>92</v>
      </c>
      <c r="BD149" s="14" t="s">
        <v>92</v>
      </c>
      <c r="BE149" s="14" t="s">
        <v>92</v>
      </c>
      <c r="BG149" s="14" t="s">
        <v>92</v>
      </c>
      <c r="BH149" s="14" t="s">
        <v>92</v>
      </c>
      <c r="BI149" s="14" t="s">
        <v>92</v>
      </c>
      <c r="BJ149" s="14" t="s">
        <v>92</v>
      </c>
      <c r="BM149" s="14" t="s">
        <v>92</v>
      </c>
      <c r="BN149" s="14" t="s">
        <v>92</v>
      </c>
      <c r="BO149" s="14" t="s">
        <v>92</v>
      </c>
      <c r="BQ149" s="14" t="s">
        <v>92</v>
      </c>
      <c r="BR149" s="14" t="s">
        <v>92</v>
      </c>
      <c r="BS149" s="14" t="s">
        <v>91</v>
      </c>
      <c r="BT149" s="14" t="s">
        <v>91</v>
      </c>
      <c r="BU149" s="14" t="s">
        <v>91</v>
      </c>
      <c r="BV149" s="14">
        <v>58207</v>
      </c>
      <c r="BW149" s="14">
        <v>673106</v>
      </c>
      <c r="BX149" s="12">
        <v>4.3</v>
      </c>
      <c r="BY149" s="13">
        <v>56065.8</v>
      </c>
      <c r="BZ149" s="14">
        <v>12005.6433690413</v>
      </c>
      <c r="CA149" s="14">
        <v>20.249305555158301</v>
      </c>
      <c r="CD149" s="14">
        <v>2028</v>
      </c>
      <c r="CE149" s="14">
        <v>7</v>
      </c>
      <c r="CF149" s="17">
        <f t="shared" si="39"/>
        <v>4.3</v>
      </c>
      <c r="CG149" s="17"/>
      <c r="CH149" s="18" t="str">
        <f t="shared" si="41"/>
        <v/>
      </c>
      <c r="CI149" s="14">
        <f t="shared" si="42"/>
        <v>2038</v>
      </c>
      <c r="CJ149" s="14">
        <f t="shared" si="43"/>
        <v>4.3</v>
      </c>
      <c r="CK149" s="12">
        <f t="shared" si="44"/>
        <v>4.3</v>
      </c>
      <c r="CL149" s="18"/>
      <c r="CM149" s="8" t="str">
        <f t="shared" si="45"/>
        <v/>
      </c>
      <c r="CN149" s="38">
        <f t="shared" si="46"/>
        <v>78753.401999999493</v>
      </c>
      <c r="CO149" s="14" t="str">
        <f t="shared" si="47"/>
        <v/>
      </c>
      <c r="CP149" s="8">
        <f t="shared" si="40"/>
        <v>117</v>
      </c>
      <c r="CQ149" s="8">
        <f t="shared" si="48"/>
        <v>1404.660274177832</v>
      </c>
      <c r="CR149" s="8">
        <f t="shared" si="49"/>
        <v>2027</v>
      </c>
    </row>
    <row r="150" spans="1:96" s="14" customFormat="1">
      <c r="A150" s="14">
        <v>58178</v>
      </c>
      <c r="B150" s="14" t="s">
        <v>346</v>
      </c>
      <c r="C150" s="14">
        <v>58207</v>
      </c>
      <c r="D150" s="14" t="s">
        <v>347</v>
      </c>
      <c r="E150" s="14" t="s">
        <v>122</v>
      </c>
      <c r="F150" s="14" t="s">
        <v>141</v>
      </c>
      <c r="G150" s="14" t="s">
        <v>350</v>
      </c>
      <c r="H150" s="14" t="s">
        <v>87</v>
      </c>
      <c r="I150" s="14" t="s">
        <v>88</v>
      </c>
      <c r="K150" s="14" t="s">
        <v>89</v>
      </c>
      <c r="L150" s="14" t="s">
        <v>90</v>
      </c>
      <c r="M150" s="14" t="s">
        <v>90</v>
      </c>
      <c r="P150" s="14">
        <v>4.3</v>
      </c>
      <c r="Q150" s="14">
        <v>0.8</v>
      </c>
      <c r="R150" s="14">
        <v>4.3</v>
      </c>
      <c r="S150" s="14">
        <v>4.5999999999999996</v>
      </c>
      <c r="T150" s="14">
        <v>0.5</v>
      </c>
      <c r="U150" s="14" t="s">
        <v>91</v>
      </c>
      <c r="V150" s="14" t="s">
        <v>92</v>
      </c>
      <c r="W150" s="14" t="s">
        <v>92</v>
      </c>
      <c r="X150" s="14" t="s">
        <v>93</v>
      </c>
      <c r="Y150" s="14" t="s">
        <v>90</v>
      </c>
      <c r="Z150" s="14">
        <v>3</v>
      </c>
      <c r="AA150" s="14">
        <v>2009</v>
      </c>
      <c r="AB150" s="14" t="s">
        <v>92</v>
      </c>
      <c r="AC150" s="14" t="s">
        <v>92</v>
      </c>
      <c r="AD150" s="14" t="s">
        <v>98</v>
      </c>
      <c r="AE150" s="14" t="s">
        <v>207</v>
      </c>
      <c r="AF150" s="14">
        <v>5</v>
      </c>
      <c r="AG150" s="14" t="s">
        <v>208</v>
      </c>
      <c r="AH150" s="14" t="s">
        <v>95</v>
      </c>
      <c r="AR150" s="14" t="s">
        <v>91</v>
      </c>
      <c r="AS150" s="14" t="s">
        <v>91</v>
      </c>
      <c r="AT150" s="14" t="s">
        <v>92</v>
      </c>
      <c r="AU150" s="14" t="s">
        <v>97</v>
      </c>
      <c r="BC150" s="14" t="s">
        <v>92</v>
      </c>
      <c r="BD150" s="14" t="s">
        <v>92</v>
      </c>
      <c r="BE150" s="14" t="s">
        <v>92</v>
      </c>
      <c r="BG150" s="14" t="s">
        <v>92</v>
      </c>
      <c r="BH150" s="14" t="s">
        <v>92</v>
      </c>
      <c r="BI150" s="14" t="s">
        <v>92</v>
      </c>
      <c r="BJ150" s="14" t="s">
        <v>92</v>
      </c>
      <c r="BM150" s="14" t="s">
        <v>92</v>
      </c>
      <c r="BN150" s="14" t="s">
        <v>92</v>
      </c>
      <c r="BO150" s="14" t="s">
        <v>92</v>
      </c>
      <c r="BQ150" s="14" t="s">
        <v>92</v>
      </c>
      <c r="BR150" s="14" t="s">
        <v>92</v>
      </c>
      <c r="BS150" s="14" t="s">
        <v>91</v>
      </c>
      <c r="BT150" s="14" t="s">
        <v>91</v>
      </c>
      <c r="BU150" s="14" t="s">
        <v>91</v>
      </c>
      <c r="BV150" s="14">
        <v>58207</v>
      </c>
      <c r="BW150" s="14">
        <v>673106</v>
      </c>
      <c r="BX150" s="12">
        <v>4.3</v>
      </c>
      <c r="BY150" s="13">
        <v>56065.8</v>
      </c>
      <c r="BZ150" s="14">
        <v>12005.6433690413</v>
      </c>
      <c r="CA150" s="14">
        <v>20.249305555158301</v>
      </c>
      <c r="CD150" s="14">
        <v>2029</v>
      </c>
      <c r="CE150" s="14">
        <v>6</v>
      </c>
      <c r="CF150" s="17">
        <f t="shared" si="39"/>
        <v>4.3</v>
      </c>
      <c r="CG150" s="17"/>
      <c r="CH150" s="18" t="str">
        <f t="shared" si="41"/>
        <v/>
      </c>
      <c r="CI150" s="14">
        <f t="shared" si="42"/>
        <v>2039</v>
      </c>
      <c r="CJ150" s="14">
        <f t="shared" si="43"/>
        <v>4.3</v>
      </c>
      <c r="CK150" s="12">
        <f t="shared" si="44"/>
        <v>4.3</v>
      </c>
      <c r="CL150" s="18"/>
      <c r="CM150" s="8" t="str">
        <f t="shared" si="45"/>
        <v/>
      </c>
      <c r="CN150" s="38">
        <f t="shared" si="46"/>
        <v>78753.401999999493</v>
      </c>
      <c r="CO150" s="14" t="str">
        <f t="shared" si="47"/>
        <v/>
      </c>
      <c r="CP150" s="8">
        <f t="shared" si="40"/>
        <v>117</v>
      </c>
      <c r="CQ150" s="8">
        <f t="shared" si="48"/>
        <v>1404.660274177832</v>
      </c>
      <c r="CR150" s="8">
        <f t="shared" si="49"/>
        <v>2027</v>
      </c>
    </row>
    <row r="151" spans="1:96" s="14" customFormat="1">
      <c r="A151" s="14">
        <v>58178</v>
      </c>
      <c r="B151" s="14" t="s">
        <v>346</v>
      </c>
      <c r="C151" s="14">
        <v>58207</v>
      </c>
      <c r="D151" s="14" t="s">
        <v>347</v>
      </c>
      <c r="E151" s="14" t="s">
        <v>122</v>
      </c>
      <c r="F151" s="14" t="s">
        <v>141</v>
      </c>
      <c r="G151" s="14" t="s">
        <v>351</v>
      </c>
      <c r="H151" s="14" t="s">
        <v>87</v>
      </c>
      <c r="I151" s="14" t="s">
        <v>88</v>
      </c>
      <c r="K151" s="14" t="s">
        <v>89</v>
      </c>
      <c r="L151" s="14" t="s">
        <v>90</v>
      </c>
      <c r="M151" s="14" t="s">
        <v>90</v>
      </c>
      <c r="P151" s="14">
        <v>4.3</v>
      </c>
      <c r="Q151" s="14">
        <v>0.8</v>
      </c>
      <c r="R151" s="14">
        <v>4.3</v>
      </c>
      <c r="S151" s="14">
        <v>4.5999999999999996</v>
      </c>
      <c r="T151" s="14">
        <v>0.5</v>
      </c>
      <c r="U151" s="14" t="s">
        <v>91</v>
      </c>
      <c r="V151" s="14" t="s">
        <v>92</v>
      </c>
      <c r="W151" s="14" t="s">
        <v>92</v>
      </c>
      <c r="X151" s="14" t="s">
        <v>93</v>
      </c>
      <c r="Y151" s="14" t="s">
        <v>90</v>
      </c>
      <c r="Z151" s="14">
        <v>5</v>
      </c>
      <c r="AA151" s="14">
        <v>2010</v>
      </c>
      <c r="AB151" s="14" t="s">
        <v>92</v>
      </c>
      <c r="AC151" s="14" t="s">
        <v>92</v>
      </c>
      <c r="AD151" s="14" t="s">
        <v>91</v>
      </c>
      <c r="AE151" s="14" t="s">
        <v>207</v>
      </c>
      <c r="AF151" s="14">
        <v>5</v>
      </c>
      <c r="AG151" s="14" t="s">
        <v>90</v>
      </c>
      <c r="AH151" s="14" t="s">
        <v>95</v>
      </c>
      <c r="AR151" s="14" t="s">
        <v>91</v>
      </c>
      <c r="AT151" s="14" t="s">
        <v>92</v>
      </c>
      <c r="AU151" s="14" t="s">
        <v>97</v>
      </c>
      <c r="BC151" s="14" t="s">
        <v>92</v>
      </c>
      <c r="BD151" s="14" t="s">
        <v>92</v>
      </c>
      <c r="BE151" s="14" t="s">
        <v>92</v>
      </c>
      <c r="BG151" s="14" t="s">
        <v>92</v>
      </c>
      <c r="BH151" s="14" t="s">
        <v>92</v>
      </c>
      <c r="BI151" s="14" t="s">
        <v>92</v>
      </c>
      <c r="BJ151" s="14" t="s">
        <v>92</v>
      </c>
      <c r="BM151" s="14" t="s">
        <v>92</v>
      </c>
      <c r="BN151" s="14" t="s">
        <v>92</v>
      </c>
      <c r="BO151" s="14" t="s">
        <v>92</v>
      </c>
      <c r="BQ151" s="14" t="s">
        <v>92</v>
      </c>
      <c r="BR151" s="14" t="s">
        <v>92</v>
      </c>
      <c r="BS151" s="14" t="s">
        <v>91</v>
      </c>
      <c r="BT151" s="14" t="s">
        <v>91</v>
      </c>
      <c r="BU151" s="14" t="s">
        <v>91</v>
      </c>
      <c r="BV151" s="14">
        <v>58207</v>
      </c>
      <c r="BW151" s="14">
        <v>673106</v>
      </c>
      <c r="BX151" s="12">
        <v>4.3</v>
      </c>
      <c r="BY151" s="13">
        <v>56065.8</v>
      </c>
      <c r="BZ151" s="14">
        <v>12005.6433690413</v>
      </c>
      <c r="CA151" s="14">
        <v>20.249305555158301</v>
      </c>
      <c r="CD151" s="14">
        <v>2030</v>
      </c>
      <c r="CE151" s="14">
        <v>8</v>
      </c>
      <c r="CF151" s="17">
        <f t="shared" si="39"/>
        <v>4.3</v>
      </c>
      <c r="CG151" s="17"/>
      <c r="CH151" s="18" t="str">
        <f t="shared" si="41"/>
        <v/>
      </c>
      <c r="CI151" s="14">
        <f t="shared" si="42"/>
        <v>2040</v>
      </c>
      <c r="CJ151" s="14" t="str">
        <f t="shared" si="43"/>
        <v/>
      </c>
      <c r="CK151" s="12" t="str">
        <f t="shared" si="44"/>
        <v/>
      </c>
      <c r="CL151" s="18"/>
      <c r="CM151" s="8" t="str">
        <f t="shared" si="45"/>
        <v/>
      </c>
      <c r="CN151" s="38">
        <f t="shared" si="46"/>
        <v>78753.401999999493</v>
      </c>
      <c r="CO151" s="14" t="str">
        <f t="shared" si="47"/>
        <v/>
      </c>
      <c r="CP151" s="8">
        <f t="shared" si="40"/>
        <v>117</v>
      </c>
      <c r="CQ151" s="8">
        <f t="shared" si="48"/>
        <v>1404.660274177832</v>
      </c>
      <c r="CR151" s="8">
        <f t="shared" si="49"/>
        <v>2027</v>
      </c>
    </row>
    <row r="152" spans="1:96" s="8" customFormat="1">
      <c r="A152" s="8">
        <v>58463</v>
      </c>
      <c r="B152" s="8" t="s">
        <v>352</v>
      </c>
      <c r="C152" s="8">
        <v>58476</v>
      </c>
      <c r="D152" s="8" t="s">
        <v>352</v>
      </c>
      <c r="E152" s="8" t="s">
        <v>171</v>
      </c>
      <c r="F152" s="8" t="s">
        <v>353</v>
      </c>
      <c r="G152" s="8" t="s">
        <v>354</v>
      </c>
      <c r="H152" s="8" t="s">
        <v>224</v>
      </c>
      <c r="I152" s="8" t="s">
        <v>88</v>
      </c>
      <c r="K152" s="8" t="s">
        <v>89</v>
      </c>
      <c r="L152" s="8" t="s">
        <v>90</v>
      </c>
      <c r="M152" s="8" t="s">
        <v>90</v>
      </c>
      <c r="P152" s="8">
        <v>5.6</v>
      </c>
      <c r="Q152" s="8">
        <v>0.9</v>
      </c>
      <c r="R152" s="8">
        <v>4.5999999999999996</v>
      </c>
      <c r="S152" s="8">
        <v>5.2</v>
      </c>
      <c r="T152" s="8">
        <v>0.3</v>
      </c>
      <c r="U152" s="8" t="s">
        <v>91</v>
      </c>
      <c r="V152" s="8" t="s">
        <v>92</v>
      </c>
      <c r="W152" s="8" t="s">
        <v>92</v>
      </c>
      <c r="X152" s="8" t="s">
        <v>93</v>
      </c>
      <c r="Y152" s="8" t="s">
        <v>90</v>
      </c>
      <c r="Z152" s="8">
        <v>12</v>
      </c>
      <c r="AA152" s="8">
        <v>2012</v>
      </c>
      <c r="AB152" s="8" t="s">
        <v>92</v>
      </c>
      <c r="AC152" s="8" t="s">
        <v>92</v>
      </c>
      <c r="AD152" s="8" t="s">
        <v>98</v>
      </c>
      <c r="AE152" s="8" t="s">
        <v>213</v>
      </c>
      <c r="AF152" s="8">
        <v>7</v>
      </c>
      <c r="AG152" s="8" t="s">
        <v>208</v>
      </c>
      <c r="AH152" s="8" t="s">
        <v>226</v>
      </c>
      <c r="AR152" s="8" t="s">
        <v>91</v>
      </c>
      <c r="AS152" s="8" t="s">
        <v>91</v>
      </c>
      <c r="AT152" s="8" t="s">
        <v>92</v>
      </c>
      <c r="AU152" s="8" t="s">
        <v>97</v>
      </c>
      <c r="BC152" s="8" t="s">
        <v>92</v>
      </c>
      <c r="BD152" s="8" t="s">
        <v>92</v>
      </c>
      <c r="BE152" s="8" t="s">
        <v>92</v>
      </c>
      <c r="BG152" s="8" t="s">
        <v>92</v>
      </c>
      <c r="BH152" s="8" t="s">
        <v>92</v>
      </c>
      <c r="BI152" s="8" t="s">
        <v>92</v>
      </c>
      <c r="BJ152" s="8" t="s">
        <v>92</v>
      </c>
      <c r="BM152" s="8" t="s">
        <v>92</v>
      </c>
      <c r="BN152" s="8" t="s">
        <v>92</v>
      </c>
      <c r="BO152" s="8" t="s">
        <v>92</v>
      </c>
      <c r="BQ152" s="8" t="s">
        <v>92</v>
      </c>
      <c r="BR152" s="8" t="s">
        <v>92</v>
      </c>
      <c r="BS152" s="8" t="s">
        <v>91</v>
      </c>
      <c r="BT152" s="8" t="s">
        <v>91</v>
      </c>
      <c r="BU152" s="8" t="s">
        <v>91</v>
      </c>
      <c r="BV152" s="8">
        <v>58476</v>
      </c>
      <c r="BW152" s="8">
        <v>375543</v>
      </c>
      <c r="BX152" s="9">
        <v>5.6</v>
      </c>
      <c r="BY152" s="13">
        <v>32879</v>
      </c>
      <c r="BZ152" s="8">
        <v>11421.971471151701</v>
      </c>
      <c r="CA152" s="8">
        <v>23.01791666778</v>
      </c>
      <c r="CD152" s="8">
        <v>2035</v>
      </c>
      <c r="CE152" s="8">
        <v>12</v>
      </c>
      <c r="CF152" s="17">
        <f t="shared" si="39"/>
        <v>5.6</v>
      </c>
      <c r="CG152" s="19">
        <f>BY152</f>
        <v>32879</v>
      </c>
      <c r="CH152" s="18">
        <f t="shared" si="41"/>
        <v>43938.530999999624</v>
      </c>
      <c r="CI152" s="8">
        <f t="shared" si="42"/>
        <v>2042</v>
      </c>
      <c r="CJ152" s="8" t="str">
        <f t="shared" si="43"/>
        <v/>
      </c>
      <c r="CK152" s="6" t="str">
        <f t="shared" si="44"/>
        <v/>
      </c>
      <c r="CL152" s="26" t="str">
        <f>IF(CK152&lt;&gt;"",BY152,"")</f>
        <v/>
      </c>
      <c r="CM152" s="8" t="str">
        <f t="shared" si="45"/>
        <v/>
      </c>
      <c r="CN152" s="38">
        <f t="shared" si="46"/>
        <v>43938.530999999624</v>
      </c>
      <c r="CO152" s="8" t="str">
        <f t="shared" si="47"/>
        <v>Y</v>
      </c>
      <c r="CP152" s="8">
        <f t="shared" si="40"/>
        <v>117</v>
      </c>
      <c r="CQ152" s="8">
        <f t="shared" si="48"/>
        <v>1336.3706621247491</v>
      </c>
      <c r="CR152" s="8">
        <f t="shared" si="49"/>
        <v>2027</v>
      </c>
    </row>
    <row r="153" spans="1:96" s="8" customFormat="1">
      <c r="A153" s="8">
        <v>58463</v>
      </c>
      <c r="B153" s="8" t="s">
        <v>352</v>
      </c>
      <c r="C153" s="8">
        <v>58476</v>
      </c>
      <c r="D153" s="8" t="s">
        <v>352</v>
      </c>
      <c r="E153" s="8" t="s">
        <v>171</v>
      </c>
      <c r="F153" s="8" t="s">
        <v>353</v>
      </c>
      <c r="G153" s="8" t="s">
        <v>355</v>
      </c>
      <c r="H153" s="8" t="s">
        <v>224</v>
      </c>
      <c r="I153" s="8" t="s">
        <v>88</v>
      </c>
      <c r="K153" s="8" t="s">
        <v>89</v>
      </c>
      <c r="L153" s="8" t="s">
        <v>90</v>
      </c>
      <c r="M153" s="8" t="s">
        <v>90</v>
      </c>
      <c r="P153" s="8">
        <v>5.6</v>
      </c>
      <c r="Q153" s="8">
        <v>0.9</v>
      </c>
      <c r="R153" s="8">
        <v>4.5999999999999996</v>
      </c>
      <c r="S153" s="8">
        <v>5.2</v>
      </c>
      <c r="T153" s="8">
        <v>0.3</v>
      </c>
      <c r="U153" s="8" t="s">
        <v>91</v>
      </c>
      <c r="V153" s="8" t="s">
        <v>92</v>
      </c>
      <c r="W153" s="8" t="s">
        <v>92</v>
      </c>
      <c r="X153" s="8" t="s">
        <v>93</v>
      </c>
      <c r="Y153" s="8" t="s">
        <v>90</v>
      </c>
      <c r="Z153" s="8">
        <v>12</v>
      </c>
      <c r="AA153" s="8">
        <v>2012</v>
      </c>
      <c r="AB153" s="8" t="s">
        <v>92</v>
      </c>
      <c r="AC153" s="8" t="s">
        <v>92</v>
      </c>
      <c r="AD153" s="8" t="s">
        <v>98</v>
      </c>
      <c r="AE153" s="8" t="s">
        <v>213</v>
      </c>
      <c r="AF153" s="8">
        <v>7</v>
      </c>
      <c r="AG153" s="8" t="s">
        <v>208</v>
      </c>
      <c r="AH153" s="8" t="s">
        <v>226</v>
      </c>
      <c r="AR153" s="8" t="s">
        <v>91</v>
      </c>
      <c r="AS153" s="8" t="s">
        <v>91</v>
      </c>
      <c r="AT153" s="8" t="s">
        <v>92</v>
      </c>
      <c r="AU153" s="8" t="s">
        <v>97</v>
      </c>
      <c r="BC153" s="8" t="s">
        <v>92</v>
      </c>
      <c r="BD153" s="8" t="s">
        <v>92</v>
      </c>
      <c r="BE153" s="8" t="s">
        <v>92</v>
      </c>
      <c r="BG153" s="8" t="s">
        <v>92</v>
      </c>
      <c r="BH153" s="8" t="s">
        <v>92</v>
      </c>
      <c r="BI153" s="8" t="s">
        <v>92</v>
      </c>
      <c r="BJ153" s="8" t="s">
        <v>92</v>
      </c>
      <c r="BM153" s="8" t="s">
        <v>92</v>
      </c>
      <c r="BN153" s="8" t="s">
        <v>92</v>
      </c>
      <c r="BO153" s="8" t="s">
        <v>92</v>
      </c>
      <c r="BQ153" s="8" t="s">
        <v>92</v>
      </c>
      <c r="BR153" s="8" t="s">
        <v>92</v>
      </c>
      <c r="BS153" s="8" t="s">
        <v>91</v>
      </c>
      <c r="BT153" s="8" t="s">
        <v>91</v>
      </c>
      <c r="BU153" s="8" t="s">
        <v>91</v>
      </c>
      <c r="BV153" s="8">
        <v>58476</v>
      </c>
      <c r="BW153" s="8">
        <v>375543</v>
      </c>
      <c r="BX153" s="9">
        <v>5.6</v>
      </c>
      <c r="BY153" s="13">
        <v>32879</v>
      </c>
      <c r="BZ153" s="8">
        <v>11421.971471151701</v>
      </c>
      <c r="CA153" s="8">
        <v>23.01791666778</v>
      </c>
      <c r="CD153" s="8">
        <v>2035</v>
      </c>
      <c r="CE153" s="8">
        <v>12</v>
      </c>
      <c r="CF153" s="17">
        <f t="shared" si="39"/>
        <v>5.6</v>
      </c>
      <c r="CG153" s="17"/>
      <c r="CH153" s="18" t="str">
        <f t="shared" si="41"/>
        <v/>
      </c>
      <c r="CI153" s="8">
        <f t="shared" si="42"/>
        <v>2042</v>
      </c>
      <c r="CJ153" s="8" t="str">
        <f t="shared" si="43"/>
        <v/>
      </c>
      <c r="CK153" s="6" t="str">
        <f t="shared" si="44"/>
        <v/>
      </c>
      <c r="CL153" s="26"/>
      <c r="CM153" s="8" t="str">
        <f t="shared" si="45"/>
        <v/>
      </c>
      <c r="CN153" s="38">
        <f t="shared" si="46"/>
        <v>43938.530999999624</v>
      </c>
      <c r="CO153" s="8" t="str">
        <f t="shared" si="47"/>
        <v/>
      </c>
      <c r="CP153" s="8">
        <f t="shared" si="40"/>
        <v>117</v>
      </c>
      <c r="CQ153" s="8">
        <f t="shared" si="48"/>
        <v>1336.3706621247491</v>
      </c>
      <c r="CR153" s="8">
        <f t="shared" si="49"/>
        <v>2027</v>
      </c>
    </row>
    <row r="154" spans="1:96" s="8" customFormat="1">
      <c r="A154" s="8">
        <v>58542</v>
      </c>
      <c r="B154" s="8" t="s">
        <v>356</v>
      </c>
      <c r="C154" s="8">
        <v>58584</v>
      </c>
      <c r="D154" s="8" t="s">
        <v>357</v>
      </c>
      <c r="E154" s="8" t="s">
        <v>152</v>
      </c>
      <c r="F154" s="8" t="s">
        <v>358</v>
      </c>
      <c r="G154" s="8" t="s">
        <v>86</v>
      </c>
      <c r="H154" s="8" t="s">
        <v>87</v>
      </c>
      <c r="I154" s="8" t="s">
        <v>88</v>
      </c>
      <c r="K154" s="8" t="s">
        <v>89</v>
      </c>
      <c r="L154" s="8" t="s">
        <v>90</v>
      </c>
      <c r="M154" s="8" t="s">
        <v>90</v>
      </c>
      <c r="N154" s="8" t="s">
        <v>359</v>
      </c>
      <c r="O154" s="8" t="s">
        <v>359</v>
      </c>
      <c r="P154" s="8">
        <v>15.5</v>
      </c>
      <c r="Q154" s="8">
        <v>0.8</v>
      </c>
      <c r="R154" s="8">
        <v>15.5</v>
      </c>
      <c r="S154" s="8">
        <v>15.5</v>
      </c>
      <c r="T154" s="8">
        <v>7.5</v>
      </c>
      <c r="U154" s="8" t="s">
        <v>91</v>
      </c>
      <c r="V154" s="8" t="s">
        <v>92</v>
      </c>
      <c r="W154" s="8" t="s">
        <v>92</v>
      </c>
      <c r="X154" s="8" t="s">
        <v>93</v>
      </c>
      <c r="Y154" s="8" t="s">
        <v>90</v>
      </c>
      <c r="Z154" s="8">
        <v>10</v>
      </c>
      <c r="AA154" s="8">
        <v>1996</v>
      </c>
      <c r="AB154" s="8" t="s">
        <v>92</v>
      </c>
      <c r="AC154" s="8" t="s">
        <v>92</v>
      </c>
      <c r="AD154" s="8" t="s">
        <v>98</v>
      </c>
      <c r="AE154" s="8" t="s">
        <v>207</v>
      </c>
      <c r="AF154" s="8">
        <v>5</v>
      </c>
      <c r="AG154" s="8" t="s">
        <v>208</v>
      </c>
      <c r="AH154" s="8" t="s">
        <v>95</v>
      </c>
      <c r="AI154" s="8" t="s">
        <v>96</v>
      </c>
      <c r="AR154" s="8" t="s">
        <v>91</v>
      </c>
      <c r="AS154" s="8" t="s">
        <v>91</v>
      </c>
      <c r="AT154" s="8" t="s">
        <v>92</v>
      </c>
      <c r="AU154" s="8" t="s">
        <v>97</v>
      </c>
      <c r="BC154" s="8" t="s">
        <v>92</v>
      </c>
      <c r="BD154" s="8" t="s">
        <v>92</v>
      </c>
      <c r="BE154" s="8" t="s">
        <v>92</v>
      </c>
      <c r="BG154" s="8" t="s">
        <v>92</v>
      </c>
      <c r="BH154" s="8" t="s">
        <v>92</v>
      </c>
      <c r="BI154" s="8" t="s">
        <v>92</v>
      </c>
      <c r="BJ154" s="8" t="s">
        <v>92</v>
      </c>
      <c r="BM154" s="8" t="s">
        <v>92</v>
      </c>
      <c r="BN154" s="8" t="s">
        <v>92</v>
      </c>
      <c r="BO154" s="8" t="s">
        <v>92</v>
      </c>
      <c r="BQ154" s="8" t="s">
        <v>92</v>
      </c>
      <c r="BR154" s="8" t="s">
        <v>92</v>
      </c>
      <c r="BS154" s="8" t="s">
        <v>98</v>
      </c>
      <c r="BT154" s="8" t="s">
        <v>91</v>
      </c>
      <c r="BU154" s="8" t="s">
        <v>98</v>
      </c>
      <c r="BV154" s="8">
        <v>58584</v>
      </c>
      <c r="BW154" s="8">
        <v>198360</v>
      </c>
      <c r="BX154" s="9">
        <v>15.5</v>
      </c>
      <c r="BY154" s="13">
        <v>43468</v>
      </c>
      <c r="BZ154" s="8">
        <v>4563.3569522407197</v>
      </c>
      <c r="CA154" s="8">
        <v>37.4739444430666</v>
      </c>
      <c r="CD154" s="8">
        <v>2034</v>
      </c>
      <c r="CE154" s="8">
        <v>4</v>
      </c>
      <c r="CF154" s="17">
        <f t="shared" si="39"/>
        <v>15.5</v>
      </c>
      <c r="CG154" s="17"/>
      <c r="CH154" s="18" t="str">
        <f t="shared" si="41"/>
        <v/>
      </c>
      <c r="CI154" s="8">
        <f t="shared" si="42"/>
        <v>2026</v>
      </c>
      <c r="CJ154" s="8">
        <f t="shared" si="43"/>
        <v>15.5</v>
      </c>
      <c r="CK154" s="6" t="str">
        <f t="shared" si="44"/>
        <v/>
      </c>
      <c r="CL154" s="26" t="str">
        <f t="shared" ref="CL154:CL155" si="55">IF(CK154&lt;&gt;"",BY154,"")</f>
        <v/>
      </c>
      <c r="CM154" s="8" t="str">
        <f t="shared" si="45"/>
        <v/>
      </c>
      <c r="CN154" s="38">
        <f t="shared" si="46"/>
        <v>23208.119999999952</v>
      </c>
      <c r="CO154" s="8" t="str">
        <f t="shared" si="47"/>
        <v>Y</v>
      </c>
      <c r="CP154" s="8">
        <f t="shared" si="40"/>
        <v>117</v>
      </c>
      <c r="CQ154" s="8">
        <f t="shared" si="48"/>
        <v>533.91276341216417</v>
      </c>
      <c r="CR154" s="8" t="str">
        <f t="shared" si="49"/>
        <v/>
      </c>
    </row>
    <row r="155" spans="1:96" s="8" customFormat="1">
      <c r="A155" s="8">
        <v>58862</v>
      </c>
      <c r="B155" s="8" t="s">
        <v>360</v>
      </c>
      <c r="C155" s="8">
        <v>59012</v>
      </c>
      <c r="D155" s="8" t="s">
        <v>361</v>
      </c>
      <c r="E155" s="8" t="s">
        <v>327</v>
      </c>
      <c r="F155" s="8" t="s">
        <v>328</v>
      </c>
      <c r="G155" s="8" t="s">
        <v>362</v>
      </c>
      <c r="H155" s="8" t="s">
        <v>334</v>
      </c>
      <c r="I155" s="8" t="s">
        <v>88</v>
      </c>
      <c r="K155" s="8" t="s">
        <v>89</v>
      </c>
      <c r="L155" s="8" t="s">
        <v>90</v>
      </c>
      <c r="M155" s="8" t="s">
        <v>90</v>
      </c>
      <c r="P155" s="8">
        <v>4.7</v>
      </c>
      <c r="Q155" s="8">
        <v>0.8</v>
      </c>
      <c r="R155" s="8">
        <v>4</v>
      </c>
      <c r="S155" s="8">
        <v>4</v>
      </c>
      <c r="T155" s="8">
        <v>1</v>
      </c>
      <c r="U155" s="8" t="s">
        <v>91</v>
      </c>
      <c r="V155" s="8" t="s">
        <v>92</v>
      </c>
      <c r="W155" s="8" t="s">
        <v>92</v>
      </c>
      <c r="X155" s="8" t="s">
        <v>93</v>
      </c>
      <c r="Y155" s="8" t="s">
        <v>90</v>
      </c>
      <c r="Z155" s="8">
        <v>6</v>
      </c>
      <c r="AA155" s="8">
        <v>2015</v>
      </c>
      <c r="AB155" s="8" t="s">
        <v>92</v>
      </c>
      <c r="AC155" s="8" t="s">
        <v>92</v>
      </c>
      <c r="AD155" s="8" t="s">
        <v>98</v>
      </c>
      <c r="AE155" s="8" t="s">
        <v>207</v>
      </c>
      <c r="AF155" s="8">
        <v>5</v>
      </c>
      <c r="AG155" s="8" t="s">
        <v>208</v>
      </c>
      <c r="AH155" s="8" t="s">
        <v>227</v>
      </c>
      <c r="AI155" s="8" t="s">
        <v>95</v>
      </c>
      <c r="AR155" s="8" t="s">
        <v>91</v>
      </c>
      <c r="AS155" s="8" t="s">
        <v>91</v>
      </c>
      <c r="AT155" s="8" t="s">
        <v>92</v>
      </c>
      <c r="AU155" s="8" t="s">
        <v>168</v>
      </c>
      <c r="BC155" s="8" t="s">
        <v>92</v>
      </c>
      <c r="BD155" s="8" t="s">
        <v>92</v>
      </c>
      <c r="BE155" s="8" t="s">
        <v>92</v>
      </c>
      <c r="BG155" s="8" t="s">
        <v>92</v>
      </c>
      <c r="BH155" s="8" t="s">
        <v>92</v>
      </c>
      <c r="BI155" s="8" t="s">
        <v>92</v>
      </c>
      <c r="BJ155" s="8" t="s">
        <v>92</v>
      </c>
      <c r="BM155" s="8" t="s">
        <v>92</v>
      </c>
      <c r="BN155" s="8" t="s">
        <v>92</v>
      </c>
      <c r="BO155" s="8" t="s">
        <v>92</v>
      </c>
      <c r="BQ155" s="8" t="s">
        <v>92</v>
      </c>
      <c r="BR155" s="8" t="s">
        <v>92</v>
      </c>
      <c r="BS155" s="8" t="s">
        <v>98</v>
      </c>
      <c r="BT155" s="8" t="s">
        <v>98</v>
      </c>
      <c r="BU155" s="8" t="s">
        <v>91</v>
      </c>
      <c r="BV155" s="8">
        <v>59012</v>
      </c>
      <c r="BW155" s="8">
        <v>580049</v>
      </c>
      <c r="BX155" s="9">
        <v>4.7</v>
      </c>
      <c r="BY155" s="13">
        <v>58214</v>
      </c>
      <c r="BZ155" s="8">
        <v>9964.0808053045603</v>
      </c>
      <c r="CA155" s="8">
        <v>21.8871527784816</v>
      </c>
      <c r="CD155" s="8">
        <v>2037</v>
      </c>
      <c r="CE155" s="8">
        <v>5</v>
      </c>
      <c r="CF155" s="17">
        <f t="shared" si="39"/>
        <v>4.7</v>
      </c>
      <c r="CG155" s="19">
        <f>BY155</f>
        <v>58214</v>
      </c>
      <c r="CH155" s="18">
        <f t="shared" si="41"/>
        <v>67865.732999999949</v>
      </c>
      <c r="CI155" s="8">
        <f t="shared" si="42"/>
        <v>2045</v>
      </c>
      <c r="CJ155" s="8" t="str">
        <f t="shared" si="43"/>
        <v/>
      </c>
      <c r="CK155" s="6" t="str">
        <f t="shared" si="44"/>
        <v/>
      </c>
      <c r="CL155" s="26" t="str">
        <f t="shared" si="55"/>
        <v/>
      </c>
      <c r="CM155" s="8" t="str">
        <f t="shared" si="45"/>
        <v/>
      </c>
      <c r="CN155" s="38">
        <f t="shared" si="46"/>
        <v>67865.732999999949</v>
      </c>
      <c r="CO155" s="8" t="str">
        <f t="shared" si="47"/>
        <v>Y</v>
      </c>
      <c r="CP155" s="8">
        <f t="shared" si="40"/>
        <v>117</v>
      </c>
      <c r="CQ155" s="8">
        <f t="shared" si="48"/>
        <v>1165.7974542206334</v>
      </c>
      <c r="CR155" s="8">
        <f t="shared" si="49"/>
        <v>2035</v>
      </c>
    </row>
    <row r="156" spans="1:96" s="8" customFormat="1">
      <c r="A156" s="8">
        <v>58862</v>
      </c>
      <c r="B156" s="8" t="s">
        <v>360</v>
      </c>
      <c r="C156" s="8">
        <v>59012</v>
      </c>
      <c r="D156" s="8" t="s">
        <v>361</v>
      </c>
      <c r="E156" s="8" t="s">
        <v>327</v>
      </c>
      <c r="F156" s="8" t="s">
        <v>328</v>
      </c>
      <c r="G156" s="8" t="s">
        <v>363</v>
      </c>
      <c r="H156" s="8" t="s">
        <v>334</v>
      </c>
      <c r="I156" s="8" t="s">
        <v>88</v>
      </c>
      <c r="K156" s="8" t="s">
        <v>89</v>
      </c>
      <c r="L156" s="8" t="s">
        <v>90</v>
      </c>
      <c r="M156" s="8" t="s">
        <v>90</v>
      </c>
      <c r="P156" s="8">
        <v>4.7</v>
      </c>
      <c r="Q156" s="8">
        <v>0.8</v>
      </c>
      <c r="R156" s="8">
        <v>4</v>
      </c>
      <c r="S156" s="8">
        <v>4</v>
      </c>
      <c r="T156" s="8">
        <v>1</v>
      </c>
      <c r="U156" s="8" t="s">
        <v>91</v>
      </c>
      <c r="V156" s="8" t="s">
        <v>92</v>
      </c>
      <c r="W156" s="8" t="s">
        <v>92</v>
      </c>
      <c r="X156" s="8" t="s">
        <v>93</v>
      </c>
      <c r="Y156" s="8" t="s">
        <v>90</v>
      </c>
      <c r="Z156" s="8">
        <v>6</v>
      </c>
      <c r="AA156" s="8">
        <v>2015</v>
      </c>
      <c r="AB156" s="8" t="s">
        <v>92</v>
      </c>
      <c r="AC156" s="8" t="s">
        <v>92</v>
      </c>
      <c r="AD156" s="8" t="s">
        <v>98</v>
      </c>
      <c r="AE156" s="8" t="s">
        <v>207</v>
      </c>
      <c r="AF156" s="8">
        <v>5</v>
      </c>
      <c r="AG156" s="8" t="s">
        <v>208</v>
      </c>
      <c r="AH156" s="8" t="s">
        <v>227</v>
      </c>
      <c r="AI156" s="8" t="s">
        <v>95</v>
      </c>
      <c r="AR156" s="8" t="s">
        <v>91</v>
      </c>
      <c r="AS156" s="8" t="s">
        <v>91</v>
      </c>
      <c r="AT156" s="8" t="s">
        <v>92</v>
      </c>
      <c r="AU156" s="8" t="s">
        <v>168</v>
      </c>
      <c r="BC156" s="8" t="s">
        <v>92</v>
      </c>
      <c r="BD156" s="8" t="s">
        <v>92</v>
      </c>
      <c r="BE156" s="8" t="s">
        <v>92</v>
      </c>
      <c r="BG156" s="8" t="s">
        <v>92</v>
      </c>
      <c r="BH156" s="8" t="s">
        <v>92</v>
      </c>
      <c r="BI156" s="8" t="s">
        <v>92</v>
      </c>
      <c r="BJ156" s="8" t="s">
        <v>92</v>
      </c>
      <c r="BM156" s="8" t="s">
        <v>92</v>
      </c>
      <c r="BN156" s="8" t="s">
        <v>92</v>
      </c>
      <c r="BO156" s="8" t="s">
        <v>92</v>
      </c>
      <c r="BQ156" s="8" t="s">
        <v>92</v>
      </c>
      <c r="BR156" s="8" t="s">
        <v>92</v>
      </c>
      <c r="BS156" s="8" t="s">
        <v>98</v>
      </c>
      <c r="BT156" s="8" t="s">
        <v>98</v>
      </c>
      <c r="BU156" s="8" t="s">
        <v>91</v>
      </c>
      <c r="BV156" s="8">
        <v>59012</v>
      </c>
      <c r="BW156" s="8">
        <v>580049</v>
      </c>
      <c r="BX156" s="9">
        <v>4.7</v>
      </c>
      <c r="BY156" s="13">
        <v>58214</v>
      </c>
      <c r="BZ156" s="8">
        <v>9964.0808053045603</v>
      </c>
      <c r="CA156" s="8">
        <v>21.8871527784816</v>
      </c>
      <c r="CD156" s="8">
        <v>2037</v>
      </c>
      <c r="CE156" s="8">
        <v>5</v>
      </c>
      <c r="CF156" s="17">
        <f t="shared" si="39"/>
        <v>4.7</v>
      </c>
      <c r="CG156" s="17"/>
      <c r="CH156" s="18" t="str">
        <f t="shared" si="41"/>
        <v/>
      </c>
      <c r="CI156" s="8">
        <f t="shared" si="42"/>
        <v>2045</v>
      </c>
      <c r="CJ156" s="8" t="str">
        <f t="shared" si="43"/>
        <v/>
      </c>
      <c r="CK156" s="6" t="str">
        <f t="shared" si="44"/>
        <v/>
      </c>
      <c r="CL156" s="26"/>
      <c r="CM156" s="8" t="str">
        <f t="shared" si="45"/>
        <v/>
      </c>
      <c r="CN156" s="38">
        <f t="shared" si="46"/>
        <v>67865.732999999949</v>
      </c>
      <c r="CO156" s="8" t="str">
        <f t="shared" si="47"/>
        <v/>
      </c>
      <c r="CP156" s="8">
        <f t="shared" si="40"/>
        <v>117</v>
      </c>
      <c r="CQ156" s="8">
        <f t="shared" si="48"/>
        <v>1165.7974542206334</v>
      </c>
      <c r="CR156" s="8">
        <f t="shared" si="49"/>
        <v>2035</v>
      </c>
    </row>
    <row r="157" spans="1:96" s="8" customFormat="1">
      <c r="A157" s="8">
        <v>58862</v>
      </c>
      <c r="B157" s="8" t="s">
        <v>360</v>
      </c>
      <c r="C157" s="8">
        <v>59012</v>
      </c>
      <c r="D157" s="8" t="s">
        <v>361</v>
      </c>
      <c r="E157" s="8" t="s">
        <v>327</v>
      </c>
      <c r="F157" s="8" t="s">
        <v>328</v>
      </c>
      <c r="G157" s="8" t="s">
        <v>364</v>
      </c>
      <c r="H157" s="8" t="s">
        <v>334</v>
      </c>
      <c r="I157" s="8" t="s">
        <v>88</v>
      </c>
      <c r="K157" s="8" t="s">
        <v>89</v>
      </c>
      <c r="L157" s="8" t="s">
        <v>90</v>
      </c>
      <c r="M157" s="8" t="s">
        <v>90</v>
      </c>
      <c r="P157" s="8">
        <v>4.7</v>
      </c>
      <c r="Q157" s="8">
        <v>0.8</v>
      </c>
      <c r="R157" s="8">
        <v>4</v>
      </c>
      <c r="S157" s="8">
        <v>4</v>
      </c>
      <c r="T157" s="8">
        <v>1</v>
      </c>
      <c r="U157" s="8" t="s">
        <v>91</v>
      </c>
      <c r="V157" s="8" t="s">
        <v>92</v>
      </c>
      <c r="W157" s="8" t="s">
        <v>92</v>
      </c>
      <c r="X157" s="8" t="s">
        <v>93</v>
      </c>
      <c r="Y157" s="8" t="s">
        <v>90</v>
      </c>
      <c r="Z157" s="8">
        <v>7</v>
      </c>
      <c r="AA157" s="8">
        <v>2015</v>
      </c>
      <c r="AB157" s="8" t="s">
        <v>92</v>
      </c>
      <c r="AC157" s="8" t="s">
        <v>92</v>
      </c>
      <c r="AD157" s="8" t="s">
        <v>98</v>
      </c>
      <c r="AE157" s="8" t="s">
        <v>207</v>
      </c>
      <c r="AF157" s="8">
        <v>5</v>
      </c>
      <c r="AG157" s="8" t="s">
        <v>208</v>
      </c>
      <c r="AH157" s="8" t="s">
        <v>227</v>
      </c>
      <c r="AI157" s="8" t="s">
        <v>95</v>
      </c>
      <c r="AR157" s="8" t="s">
        <v>91</v>
      </c>
      <c r="AS157" s="8" t="s">
        <v>91</v>
      </c>
      <c r="AT157" s="8" t="s">
        <v>92</v>
      </c>
      <c r="AU157" s="8" t="s">
        <v>168</v>
      </c>
      <c r="BC157" s="8" t="s">
        <v>92</v>
      </c>
      <c r="BD157" s="8" t="s">
        <v>92</v>
      </c>
      <c r="BE157" s="8" t="s">
        <v>92</v>
      </c>
      <c r="BG157" s="8" t="s">
        <v>92</v>
      </c>
      <c r="BH157" s="8" t="s">
        <v>92</v>
      </c>
      <c r="BI157" s="8" t="s">
        <v>92</v>
      </c>
      <c r="BJ157" s="8" t="s">
        <v>92</v>
      </c>
      <c r="BM157" s="8" t="s">
        <v>92</v>
      </c>
      <c r="BN157" s="8" t="s">
        <v>92</v>
      </c>
      <c r="BO157" s="8" t="s">
        <v>92</v>
      </c>
      <c r="BQ157" s="8" t="s">
        <v>92</v>
      </c>
      <c r="BR157" s="8" t="s">
        <v>92</v>
      </c>
      <c r="BS157" s="8" t="s">
        <v>98</v>
      </c>
      <c r="BT157" s="8" t="s">
        <v>98</v>
      </c>
      <c r="BU157" s="8" t="s">
        <v>91</v>
      </c>
      <c r="BV157" s="8">
        <v>59012</v>
      </c>
      <c r="BW157" s="8">
        <v>580049</v>
      </c>
      <c r="BX157" s="9">
        <v>4.7</v>
      </c>
      <c r="BY157" s="13">
        <v>58214</v>
      </c>
      <c r="BZ157" s="8">
        <v>9964.0808053045603</v>
      </c>
      <c r="CA157" s="8">
        <v>21.8871527784816</v>
      </c>
      <c r="CD157" s="8">
        <v>2037</v>
      </c>
      <c r="CE157" s="8">
        <v>6</v>
      </c>
      <c r="CF157" s="17">
        <f t="shared" si="39"/>
        <v>4.7</v>
      </c>
      <c r="CG157" s="17"/>
      <c r="CH157" s="18" t="str">
        <f t="shared" si="41"/>
        <v/>
      </c>
      <c r="CI157" s="8">
        <f t="shared" si="42"/>
        <v>2045</v>
      </c>
      <c r="CJ157" s="8" t="str">
        <f t="shared" si="43"/>
        <v/>
      </c>
      <c r="CK157" s="6" t="str">
        <f t="shared" si="44"/>
        <v/>
      </c>
      <c r="CL157" s="26"/>
      <c r="CM157" s="8" t="str">
        <f t="shared" si="45"/>
        <v/>
      </c>
      <c r="CN157" s="38">
        <f t="shared" si="46"/>
        <v>67865.732999999949</v>
      </c>
      <c r="CO157" s="8" t="str">
        <f t="shared" si="47"/>
        <v/>
      </c>
      <c r="CP157" s="8">
        <f t="shared" si="40"/>
        <v>117</v>
      </c>
      <c r="CQ157" s="8">
        <f t="shared" si="48"/>
        <v>1165.7974542206334</v>
      </c>
      <c r="CR157" s="8">
        <f t="shared" si="49"/>
        <v>2035</v>
      </c>
    </row>
    <row r="158" spans="1:96" s="8" customFormat="1">
      <c r="A158" s="8">
        <v>59147</v>
      </c>
      <c r="B158" s="8" t="s">
        <v>365</v>
      </c>
      <c r="C158" s="8">
        <v>59373</v>
      </c>
      <c r="D158" s="8" t="s">
        <v>365</v>
      </c>
      <c r="E158" s="8" t="s">
        <v>166</v>
      </c>
      <c r="F158" s="8" t="s">
        <v>366</v>
      </c>
      <c r="G158" s="8">
        <v>1</v>
      </c>
      <c r="H158" s="8" t="s">
        <v>87</v>
      </c>
      <c r="I158" s="8" t="s">
        <v>88</v>
      </c>
      <c r="K158" s="8" t="s">
        <v>89</v>
      </c>
      <c r="L158" s="8" t="s">
        <v>90</v>
      </c>
      <c r="M158" s="8" t="s">
        <v>90</v>
      </c>
      <c r="P158" s="8">
        <v>1.2</v>
      </c>
      <c r="Q158" s="8">
        <v>0.8</v>
      </c>
      <c r="R158" s="8">
        <v>1.2</v>
      </c>
      <c r="S158" s="8">
        <v>1.2</v>
      </c>
      <c r="T158" s="8">
        <v>0.2</v>
      </c>
      <c r="U158" s="8" t="s">
        <v>91</v>
      </c>
      <c r="V158" s="8" t="s">
        <v>92</v>
      </c>
      <c r="W158" s="8" t="s">
        <v>92</v>
      </c>
      <c r="X158" s="8" t="s">
        <v>93</v>
      </c>
      <c r="Y158" s="8" t="s">
        <v>90</v>
      </c>
      <c r="Z158" s="8">
        <v>9</v>
      </c>
      <c r="AA158" s="8">
        <v>2001</v>
      </c>
      <c r="AB158" s="8" t="s">
        <v>92</v>
      </c>
      <c r="AC158" s="8" t="s">
        <v>92</v>
      </c>
      <c r="AD158" s="8" t="s">
        <v>98</v>
      </c>
      <c r="AE158" s="8" t="s">
        <v>213</v>
      </c>
      <c r="AF158" s="8">
        <v>7</v>
      </c>
      <c r="AG158" s="8" t="s">
        <v>208</v>
      </c>
      <c r="AH158" s="8" t="s">
        <v>95</v>
      </c>
      <c r="AR158" s="8" t="s">
        <v>91</v>
      </c>
      <c r="AT158" s="8" t="s">
        <v>92</v>
      </c>
      <c r="AU158" s="8" t="s">
        <v>97</v>
      </c>
      <c r="BC158" s="8" t="s">
        <v>92</v>
      </c>
      <c r="BD158" s="8" t="s">
        <v>92</v>
      </c>
      <c r="BE158" s="8" t="s">
        <v>92</v>
      </c>
      <c r="BG158" s="8" t="s">
        <v>92</v>
      </c>
      <c r="BH158" s="8" t="s">
        <v>92</v>
      </c>
      <c r="BI158" s="8" t="s">
        <v>92</v>
      </c>
      <c r="BJ158" s="8" t="s">
        <v>92</v>
      </c>
      <c r="BM158" s="8" t="s">
        <v>92</v>
      </c>
      <c r="BN158" s="8" t="s">
        <v>92</v>
      </c>
      <c r="BO158" s="8" t="s">
        <v>92</v>
      </c>
      <c r="BP158" s="8" t="s">
        <v>91</v>
      </c>
      <c r="BQ158" s="8" t="s">
        <v>92</v>
      </c>
      <c r="BR158" s="8" t="s">
        <v>92</v>
      </c>
      <c r="BS158" s="8" t="s">
        <v>91</v>
      </c>
      <c r="BU158" s="8" t="s">
        <v>91</v>
      </c>
      <c r="BV158" s="8">
        <v>59373</v>
      </c>
      <c r="BW158" s="8">
        <v>24858</v>
      </c>
      <c r="BX158" s="9">
        <v>1.2</v>
      </c>
      <c r="BY158" s="13">
        <v>2458</v>
      </c>
      <c r="BZ158" s="8">
        <v>10113.1000813669</v>
      </c>
      <c r="CA158" s="8">
        <v>19.114831347612999</v>
      </c>
      <c r="CD158" s="8">
        <v>2020</v>
      </c>
      <c r="CE158" s="8">
        <v>10</v>
      </c>
      <c r="CF158" s="17">
        <f t="shared" si="39"/>
        <v>1.2</v>
      </c>
      <c r="CG158" s="19">
        <f>BY158</f>
        <v>2458</v>
      </c>
      <c r="CH158" s="18">
        <f t="shared" si="41"/>
        <v>2908.3859999999809</v>
      </c>
      <c r="CI158" s="8">
        <f t="shared" si="42"/>
        <v>2031</v>
      </c>
      <c r="CJ158" s="8">
        <f t="shared" si="43"/>
        <v>1.2</v>
      </c>
      <c r="CK158" s="6">
        <f t="shared" si="44"/>
        <v>1.2</v>
      </c>
      <c r="CL158" s="26">
        <f>IF(AND(CK158&lt;&gt;"", CO158 ="Y"),BY158,"")</f>
        <v>2458</v>
      </c>
      <c r="CM158" s="8">
        <f t="shared" si="45"/>
        <v>2908.3859999999809</v>
      </c>
      <c r="CN158" s="38">
        <f t="shared" si="46"/>
        <v>2908.3859999999809</v>
      </c>
      <c r="CO158" s="8" t="str">
        <f t="shared" si="47"/>
        <v>Y</v>
      </c>
      <c r="CP158" s="8">
        <f t="shared" si="40"/>
        <v>117</v>
      </c>
      <c r="CQ158" s="8">
        <f t="shared" si="48"/>
        <v>1183.2327095199271</v>
      </c>
      <c r="CR158" s="8">
        <f t="shared" si="49"/>
        <v>2035</v>
      </c>
    </row>
    <row r="159" spans="1:96" s="8" customFormat="1">
      <c r="A159" s="8">
        <v>59147</v>
      </c>
      <c r="B159" s="8" t="s">
        <v>365</v>
      </c>
      <c r="C159" s="8">
        <v>59373</v>
      </c>
      <c r="D159" s="8" t="s">
        <v>365</v>
      </c>
      <c r="E159" s="8" t="s">
        <v>166</v>
      </c>
      <c r="F159" s="8" t="s">
        <v>366</v>
      </c>
      <c r="G159" s="8">
        <v>2</v>
      </c>
      <c r="H159" s="8" t="s">
        <v>87</v>
      </c>
      <c r="I159" s="8" t="s">
        <v>88</v>
      </c>
      <c r="K159" s="8" t="s">
        <v>89</v>
      </c>
      <c r="L159" s="8" t="s">
        <v>90</v>
      </c>
      <c r="M159" s="8" t="s">
        <v>90</v>
      </c>
      <c r="P159" s="8">
        <v>1.2</v>
      </c>
      <c r="Q159" s="8">
        <v>0.8</v>
      </c>
      <c r="R159" s="8">
        <v>1.2</v>
      </c>
      <c r="S159" s="8">
        <v>1.2</v>
      </c>
      <c r="T159" s="8">
        <v>0.2</v>
      </c>
      <c r="U159" s="8" t="s">
        <v>91</v>
      </c>
      <c r="V159" s="8" t="s">
        <v>92</v>
      </c>
      <c r="W159" s="8" t="s">
        <v>92</v>
      </c>
      <c r="X159" s="8" t="s">
        <v>93</v>
      </c>
      <c r="Y159" s="8" t="s">
        <v>90</v>
      </c>
      <c r="Z159" s="8">
        <v>9</v>
      </c>
      <c r="AA159" s="8">
        <v>2001</v>
      </c>
      <c r="AB159" s="8" t="s">
        <v>92</v>
      </c>
      <c r="AC159" s="8" t="s">
        <v>92</v>
      </c>
      <c r="AD159" s="8" t="s">
        <v>98</v>
      </c>
      <c r="AE159" s="8" t="s">
        <v>213</v>
      </c>
      <c r="AF159" s="8">
        <v>7</v>
      </c>
      <c r="AG159" s="8" t="s">
        <v>208</v>
      </c>
      <c r="AH159" s="8" t="s">
        <v>95</v>
      </c>
      <c r="AR159" s="8" t="s">
        <v>91</v>
      </c>
      <c r="AT159" s="8" t="s">
        <v>92</v>
      </c>
      <c r="AU159" s="8" t="s">
        <v>97</v>
      </c>
      <c r="BC159" s="8" t="s">
        <v>92</v>
      </c>
      <c r="BD159" s="8" t="s">
        <v>92</v>
      </c>
      <c r="BE159" s="8" t="s">
        <v>92</v>
      </c>
      <c r="BG159" s="8" t="s">
        <v>92</v>
      </c>
      <c r="BH159" s="8" t="s">
        <v>92</v>
      </c>
      <c r="BI159" s="8" t="s">
        <v>92</v>
      </c>
      <c r="BJ159" s="8" t="s">
        <v>92</v>
      </c>
      <c r="BM159" s="8" t="s">
        <v>92</v>
      </c>
      <c r="BN159" s="8" t="s">
        <v>92</v>
      </c>
      <c r="BO159" s="8" t="s">
        <v>92</v>
      </c>
      <c r="BP159" s="8" t="s">
        <v>91</v>
      </c>
      <c r="BQ159" s="8" t="s">
        <v>92</v>
      </c>
      <c r="BR159" s="8" t="s">
        <v>92</v>
      </c>
      <c r="BS159" s="8" t="s">
        <v>91</v>
      </c>
      <c r="BU159" s="8" t="s">
        <v>91</v>
      </c>
      <c r="BV159" s="8">
        <v>59373</v>
      </c>
      <c r="BW159" s="8">
        <v>24858</v>
      </c>
      <c r="BX159" s="9">
        <v>1.2</v>
      </c>
      <c r="BY159" s="13">
        <v>2458</v>
      </c>
      <c r="BZ159" s="8">
        <v>10113.1000813669</v>
      </c>
      <c r="CA159" s="8">
        <v>19.114831347612999</v>
      </c>
      <c r="CD159" s="8">
        <v>2020</v>
      </c>
      <c r="CE159" s="8">
        <v>10</v>
      </c>
      <c r="CF159" s="17">
        <f t="shared" si="39"/>
        <v>1.2</v>
      </c>
      <c r="CG159" s="17"/>
      <c r="CH159" s="18" t="str">
        <f t="shared" si="41"/>
        <v/>
      </c>
      <c r="CI159" s="8">
        <f t="shared" si="42"/>
        <v>2031</v>
      </c>
      <c r="CJ159" s="8">
        <f t="shared" si="43"/>
        <v>1.2</v>
      </c>
      <c r="CK159" s="6">
        <f t="shared" si="44"/>
        <v>1.2</v>
      </c>
      <c r="CL159" s="26"/>
      <c r="CM159" s="8" t="str">
        <f t="shared" si="45"/>
        <v/>
      </c>
      <c r="CN159" s="38">
        <f t="shared" si="46"/>
        <v>2908.3859999999809</v>
      </c>
      <c r="CO159" s="8" t="str">
        <f t="shared" si="47"/>
        <v/>
      </c>
      <c r="CP159" s="8">
        <f t="shared" si="40"/>
        <v>117</v>
      </c>
      <c r="CQ159" s="8">
        <f t="shared" si="48"/>
        <v>1183.2327095199271</v>
      </c>
      <c r="CR159" s="8">
        <f t="shared" si="49"/>
        <v>2035</v>
      </c>
    </row>
    <row r="160" spans="1:96" s="8" customFormat="1">
      <c r="A160" s="8">
        <v>59147</v>
      </c>
      <c r="B160" s="8" t="s">
        <v>365</v>
      </c>
      <c r="C160" s="8">
        <v>59373</v>
      </c>
      <c r="D160" s="8" t="s">
        <v>365</v>
      </c>
      <c r="E160" s="8" t="s">
        <v>166</v>
      </c>
      <c r="F160" s="8" t="s">
        <v>366</v>
      </c>
      <c r="G160" s="8">
        <v>3</v>
      </c>
      <c r="H160" s="8" t="s">
        <v>87</v>
      </c>
      <c r="I160" s="8" t="s">
        <v>88</v>
      </c>
      <c r="K160" s="8" t="s">
        <v>89</v>
      </c>
      <c r="L160" s="8" t="s">
        <v>90</v>
      </c>
      <c r="M160" s="8" t="s">
        <v>90</v>
      </c>
      <c r="P160" s="8">
        <v>1.2</v>
      </c>
      <c r="Q160" s="8">
        <v>0.8</v>
      </c>
      <c r="R160" s="8">
        <v>1.2</v>
      </c>
      <c r="S160" s="8">
        <v>1.2</v>
      </c>
      <c r="T160" s="8">
        <v>0.2</v>
      </c>
      <c r="U160" s="8" t="s">
        <v>91</v>
      </c>
      <c r="V160" s="8" t="s">
        <v>92</v>
      </c>
      <c r="W160" s="8" t="s">
        <v>92</v>
      </c>
      <c r="X160" s="8" t="s">
        <v>93</v>
      </c>
      <c r="Y160" s="8" t="s">
        <v>90</v>
      </c>
      <c r="Z160" s="8">
        <v>9</v>
      </c>
      <c r="AA160" s="8">
        <v>2001</v>
      </c>
      <c r="AB160" s="8" t="s">
        <v>92</v>
      </c>
      <c r="AC160" s="8" t="s">
        <v>92</v>
      </c>
      <c r="AD160" s="8" t="s">
        <v>98</v>
      </c>
      <c r="AE160" s="8" t="s">
        <v>213</v>
      </c>
      <c r="AF160" s="8">
        <v>7</v>
      </c>
      <c r="AG160" s="8" t="s">
        <v>208</v>
      </c>
      <c r="AH160" s="8" t="s">
        <v>95</v>
      </c>
      <c r="AR160" s="8" t="s">
        <v>91</v>
      </c>
      <c r="AT160" s="8" t="s">
        <v>92</v>
      </c>
      <c r="AU160" s="8" t="s">
        <v>97</v>
      </c>
      <c r="BC160" s="8" t="s">
        <v>92</v>
      </c>
      <c r="BD160" s="8" t="s">
        <v>92</v>
      </c>
      <c r="BE160" s="8" t="s">
        <v>92</v>
      </c>
      <c r="BG160" s="8" t="s">
        <v>92</v>
      </c>
      <c r="BH160" s="8" t="s">
        <v>92</v>
      </c>
      <c r="BI160" s="8" t="s">
        <v>92</v>
      </c>
      <c r="BJ160" s="8" t="s">
        <v>92</v>
      </c>
      <c r="BM160" s="8" t="s">
        <v>92</v>
      </c>
      <c r="BN160" s="8" t="s">
        <v>92</v>
      </c>
      <c r="BO160" s="8" t="s">
        <v>92</v>
      </c>
      <c r="BP160" s="8" t="s">
        <v>91</v>
      </c>
      <c r="BQ160" s="8" t="s">
        <v>92</v>
      </c>
      <c r="BR160" s="8" t="s">
        <v>92</v>
      </c>
      <c r="BS160" s="8" t="s">
        <v>91</v>
      </c>
      <c r="BU160" s="8" t="s">
        <v>91</v>
      </c>
      <c r="BV160" s="8">
        <v>59373</v>
      </c>
      <c r="BW160" s="8">
        <v>24858</v>
      </c>
      <c r="BX160" s="9">
        <v>1.2</v>
      </c>
      <c r="BY160" s="13">
        <v>2458</v>
      </c>
      <c r="BZ160" s="8">
        <v>10113.1000813669</v>
      </c>
      <c r="CA160" s="8">
        <v>19.114831347612999</v>
      </c>
      <c r="CD160" s="8">
        <v>2020</v>
      </c>
      <c r="CE160" s="8">
        <v>10</v>
      </c>
      <c r="CF160" s="17">
        <f t="shared" si="39"/>
        <v>1.2</v>
      </c>
      <c r="CG160" s="17"/>
      <c r="CH160" s="18" t="str">
        <f t="shared" si="41"/>
        <v/>
      </c>
      <c r="CI160" s="8">
        <f t="shared" si="42"/>
        <v>2031</v>
      </c>
      <c r="CJ160" s="8">
        <f t="shared" si="43"/>
        <v>1.2</v>
      </c>
      <c r="CK160" s="6">
        <f t="shared" si="44"/>
        <v>1.2</v>
      </c>
      <c r="CL160" s="26"/>
      <c r="CM160" s="8" t="str">
        <f t="shared" si="45"/>
        <v/>
      </c>
      <c r="CN160" s="38">
        <f t="shared" si="46"/>
        <v>2908.3859999999809</v>
      </c>
      <c r="CO160" s="8" t="str">
        <f t="shared" si="47"/>
        <v/>
      </c>
      <c r="CP160" s="8">
        <f t="shared" si="40"/>
        <v>117</v>
      </c>
      <c r="CQ160" s="8">
        <f t="shared" si="48"/>
        <v>1183.2327095199271</v>
      </c>
      <c r="CR160" s="8">
        <f t="shared" si="49"/>
        <v>2035</v>
      </c>
    </row>
    <row r="161" spans="1:96" s="8" customFormat="1">
      <c r="A161" s="8">
        <v>59147</v>
      </c>
      <c r="B161" s="8" t="s">
        <v>365</v>
      </c>
      <c r="C161" s="8">
        <v>59373</v>
      </c>
      <c r="D161" s="8" t="s">
        <v>365</v>
      </c>
      <c r="E161" s="8" t="s">
        <v>166</v>
      </c>
      <c r="F161" s="8" t="s">
        <v>366</v>
      </c>
      <c r="G161" s="8">
        <v>4</v>
      </c>
      <c r="H161" s="8" t="s">
        <v>87</v>
      </c>
      <c r="I161" s="8" t="s">
        <v>88</v>
      </c>
      <c r="K161" s="8" t="s">
        <v>89</v>
      </c>
      <c r="L161" s="8" t="s">
        <v>90</v>
      </c>
      <c r="M161" s="8" t="s">
        <v>90</v>
      </c>
      <c r="P161" s="8">
        <v>1.1000000000000001</v>
      </c>
      <c r="Q161" s="8">
        <v>0.8</v>
      </c>
      <c r="R161" s="8">
        <v>1.1000000000000001</v>
      </c>
      <c r="S161" s="8">
        <v>1.1000000000000001</v>
      </c>
      <c r="T161" s="8">
        <v>0.2</v>
      </c>
      <c r="U161" s="8" t="s">
        <v>91</v>
      </c>
      <c r="V161" s="8" t="s">
        <v>92</v>
      </c>
      <c r="W161" s="8" t="s">
        <v>92</v>
      </c>
      <c r="X161" s="8" t="s">
        <v>93</v>
      </c>
      <c r="Y161" s="8" t="s">
        <v>90</v>
      </c>
      <c r="Z161" s="8">
        <v>7</v>
      </c>
      <c r="AA161" s="8">
        <v>2005</v>
      </c>
      <c r="AB161" s="8" t="s">
        <v>92</v>
      </c>
      <c r="AC161" s="8" t="s">
        <v>92</v>
      </c>
      <c r="AD161" s="8" t="s">
        <v>98</v>
      </c>
      <c r="AE161" s="8" t="s">
        <v>213</v>
      </c>
      <c r="AF161" s="8">
        <v>7</v>
      </c>
      <c r="AG161" s="8" t="s">
        <v>208</v>
      </c>
      <c r="AH161" s="8" t="s">
        <v>95</v>
      </c>
      <c r="AR161" s="8" t="s">
        <v>91</v>
      </c>
      <c r="AT161" s="8" t="s">
        <v>92</v>
      </c>
      <c r="AU161" s="8" t="s">
        <v>97</v>
      </c>
      <c r="BC161" s="8" t="s">
        <v>92</v>
      </c>
      <c r="BD161" s="8" t="s">
        <v>92</v>
      </c>
      <c r="BE161" s="8" t="s">
        <v>92</v>
      </c>
      <c r="BG161" s="8" t="s">
        <v>92</v>
      </c>
      <c r="BH161" s="8" t="s">
        <v>92</v>
      </c>
      <c r="BI161" s="8" t="s">
        <v>92</v>
      </c>
      <c r="BJ161" s="8" t="s">
        <v>92</v>
      </c>
      <c r="BM161" s="8" t="s">
        <v>92</v>
      </c>
      <c r="BN161" s="8" t="s">
        <v>92</v>
      </c>
      <c r="BO161" s="8" t="s">
        <v>92</v>
      </c>
      <c r="BQ161" s="8" t="s">
        <v>92</v>
      </c>
      <c r="BR161" s="8" t="s">
        <v>92</v>
      </c>
      <c r="BS161" s="8" t="s">
        <v>91</v>
      </c>
      <c r="BU161" s="8" t="s">
        <v>91</v>
      </c>
      <c r="BV161" s="8">
        <v>59373</v>
      </c>
      <c r="BW161" s="8">
        <v>24858</v>
      </c>
      <c r="BX161" s="9">
        <v>1.1000000000000001</v>
      </c>
      <c r="BY161" s="13">
        <v>2458</v>
      </c>
      <c r="BZ161" s="8">
        <v>10113.1000813669</v>
      </c>
      <c r="CA161" s="8">
        <v>19.114831347612999</v>
      </c>
      <c r="CD161" s="8">
        <v>2024</v>
      </c>
      <c r="CE161" s="8">
        <v>8</v>
      </c>
      <c r="CF161" s="17">
        <f t="shared" si="39"/>
        <v>1.1000000000000001</v>
      </c>
      <c r="CG161" s="17"/>
      <c r="CH161" s="18" t="str">
        <f t="shared" si="41"/>
        <v/>
      </c>
      <c r="CI161" s="8">
        <f t="shared" si="42"/>
        <v>2035</v>
      </c>
      <c r="CJ161" s="8">
        <f t="shared" si="43"/>
        <v>1.1000000000000001</v>
      </c>
      <c r="CK161" s="6">
        <f t="shared" si="44"/>
        <v>1.1000000000000001</v>
      </c>
      <c r="CL161" s="26"/>
      <c r="CM161" s="8" t="str">
        <f t="shared" si="45"/>
        <v/>
      </c>
      <c r="CN161" s="38">
        <f t="shared" si="46"/>
        <v>2908.3859999999809</v>
      </c>
      <c r="CO161" s="8" t="str">
        <f t="shared" si="47"/>
        <v/>
      </c>
      <c r="CP161" s="8">
        <f t="shared" si="40"/>
        <v>117</v>
      </c>
      <c r="CQ161" s="8">
        <f t="shared" si="48"/>
        <v>1183.2327095199271</v>
      </c>
      <c r="CR161" s="8">
        <f t="shared" si="49"/>
        <v>2035</v>
      </c>
    </row>
    <row r="162" spans="1:96" s="8" customFormat="1">
      <c r="A162" s="8">
        <v>59636</v>
      </c>
      <c r="B162" s="8" t="s">
        <v>367</v>
      </c>
      <c r="C162" s="8">
        <v>59860</v>
      </c>
      <c r="D162" s="8" t="s">
        <v>368</v>
      </c>
      <c r="E162" s="8" t="s">
        <v>178</v>
      </c>
      <c r="F162" s="8" t="s">
        <v>369</v>
      </c>
      <c r="G162" s="8" t="s">
        <v>370</v>
      </c>
      <c r="H162" s="8" t="s">
        <v>87</v>
      </c>
      <c r="I162" s="8" t="s">
        <v>88</v>
      </c>
      <c r="K162" s="8" t="s">
        <v>89</v>
      </c>
      <c r="L162" s="8" t="s">
        <v>90</v>
      </c>
      <c r="M162" s="8" t="s">
        <v>90</v>
      </c>
      <c r="N162" s="8" t="s">
        <v>371</v>
      </c>
      <c r="O162" s="8" t="s">
        <v>372</v>
      </c>
      <c r="P162" s="8">
        <v>15</v>
      </c>
      <c r="Q162" s="8">
        <v>0.95</v>
      </c>
      <c r="R162" s="8">
        <v>15</v>
      </c>
      <c r="S162" s="8">
        <v>15</v>
      </c>
      <c r="T162" s="8">
        <v>7</v>
      </c>
      <c r="U162" s="8" t="s">
        <v>91</v>
      </c>
      <c r="V162" s="8" t="s">
        <v>92</v>
      </c>
      <c r="W162" s="8" t="s">
        <v>92</v>
      </c>
      <c r="X162" s="8" t="s">
        <v>93</v>
      </c>
      <c r="Y162" s="8" t="s">
        <v>90</v>
      </c>
      <c r="Z162" s="8">
        <v>6</v>
      </c>
      <c r="AA162" s="8">
        <v>2015</v>
      </c>
      <c r="AB162" s="8" t="s">
        <v>92</v>
      </c>
      <c r="AC162" s="8" t="s">
        <v>92</v>
      </c>
      <c r="AD162" s="8" t="s">
        <v>98</v>
      </c>
      <c r="AE162" s="8" t="s">
        <v>213</v>
      </c>
      <c r="AF162" s="8">
        <v>7</v>
      </c>
      <c r="AG162" s="8" t="s">
        <v>208</v>
      </c>
      <c r="AH162" s="8" t="s">
        <v>95</v>
      </c>
      <c r="AR162" s="8" t="s">
        <v>91</v>
      </c>
      <c r="AS162" s="8" t="s">
        <v>91</v>
      </c>
      <c r="AT162" s="8" t="s">
        <v>92</v>
      </c>
      <c r="AU162" s="8" t="s">
        <v>97</v>
      </c>
      <c r="BC162" s="8" t="s">
        <v>92</v>
      </c>
      <c r="BD162" s="8" t="s">
        <v>92</v>
      </c>
      <c r="BE162" s="8" t="s">
        <v>92</v>
      </c>
      <c r="BG162" s="8" t="s">
        <v>92</v>
      </c>
      <c r="BH162" s="8" t="s">
        <v>92</v>
      </c>
      <c r="BI162" s="8" t="s">
        <v>92</v>
      </c>
      <c r="BJ162" s="8" t="s">
        <v>92</v>
      </c>
      <c r="BM162" s="8" t="s">
        <v>92</v>
      </c>
      <c r="BN162" s="8" t="s">
        <v>92</v>
      </c>
      <c r="BO162" s="8" t="s">
        <v>92</v>
      </c>
      <c r="BQ162" s="8" t="s">
        <v>92</v>
      </c>
      <c r="BR162" s="8" t="s">
        <v>92</v>
      </c>
      <c r="BS162" s="8" t="s">
        <v>91</v>
      </c>
      <c r="BT162" s="8" t="s">
        <v>91</v>
      </c>
      <c r="BU162" s="8" t="s">
        <v>91</v>
      </c>
      <c r="BV162" s="8">
        <v>59860</v>
      </c>
      <c r="BW162" s="8">
        <v>416638</v>
      </c>
      <c r="BX162" s="9">
        <v>15</v>
      </c>
      <c r="BY162" s="13">
        <v>100130</v>
      </c>
      <c r="BZ162" s="8">
        <v>4160.9707380405398</v>
      </c>
      <c r="CA162" s="8">
        <v>37.764777776466602</v>
      </c>
      <c r="CD162" s="8">
        <v>2053</v>
      </c>
      <c r="CE162" s="8">
        <v>3</v>
      </c>
      <c r="CF162" s="17" t="str">
        <f t="shared" si="39"/>
        <v/>
      </c>
      <c r="CG162" s="17"/>
      <c r="CH162" s="18" t="str">
        <f t="shared" si="41"/>
        <v/>
      </c>
      <c r="CI162" s="8">
        <f t="shared" si="42"/>
        <v>2045</v>
      </c>
      <c r="CJ162" s="8" t="str">
        <f t="shared" si="43"/>
        <v/>
      </c>
      <c r="CK162" s="6" t="str">
        <f t="shared" si="44"/>
        <v/>
      </c>
      <c r="CL162" s="26" t="str">
        <f t="shared" ref="CL162:CL164" si="56">IF(CK162&lt;&gt;"",BY162,"")</f>
        <v/>
      </c>
      <c r="CM162" s="8" t="str">
        <f t="shared" si="45"/>
        <v/>
      </c>
      <c r="CN162" s="38">
        <f t="shared" si="46"/>
        <v>48746.645999999913</v>
      </c>
      <c r="CO162" s="8" t="str">
        <f t="shared" si="47"/>
        <v>Y</v>
      </c>
      <c r="CP162" s="8">
        <f t="shared" si="40"/>
        <v>117</v>
      </c>
      <c r="CQ162" s="8">
        <f t="shared" si="48"/>
        <v>486.83357635074316</v>
      </c>
      <c r="CR162" s="8" t="str">
        <f t="shared" si="49"/>
        <v/>
      </c>
    </row>
    <row r="163" spans="1:96" s="8" customFormat="1">
      <c r="A163" s="8">
        <v>61505</v>
      </c>
      <c r="B163" s="8" t="s">
        <v>373</v>
      </c>
      <c r="C163" s="8">
        <v>61890</v>
      </c>
      <c r="D163" s="8" t="s">
        <v>373</v>
      </c>
      <c r="E163" s="8" t="s">
        <v>122</v>
      </c>
      <c r="F163" s="8" t="s">
        <v>134</v>
      </c>
      <c r="G163" s="8" t="s">
        <v>374</v>
      </c>
      <c r="H163" s="8" t="s">
        <v>111</v>
      </c>
      <c r="I163" s="8" t="s">
        <v>88</v>
      </c>
      <c r="K163" s="8" t="s">
        <v>89</v>
      </c>
      <c r="L163" s="8" t="s">
        <v>90</v>
      </c>
      <c r="M163" s="8" t="s">
        <v>90</v>
      </c>
      <c r="N163" s="8">
        <v>50840</v>
      </c>
      <c r="O163" s="8">
        <v>50840</v>
      </c>
      <c r="P163" s="8">
        <v>94</v>
      </c>
      <c r="Q163" s="8">
        <v>0.9</v>
      </c>
      <c r="R163" s="8">
        <v>80.2</v>
      </c>
      <c r="S163" s="8">
        <v>80.2</v>
      </c>
      <c r="T163" s="8">
        <v>30</v>
      </c>
      <c r="U163" s="8" t="s">
        <v>91</v>
      </c>
      <c r="V163" s="8" t="s">
        <v>92</v>
      </c>
      <c r="W163" s="8" t="s">
        <v>92</v>
      </c>
      <c r="X163" s="8" t="s">
        <v>93</v>
      </c>
      <c r="Y163" s="8" t="s">
        <v>90</v>
      </c>
      <c r="Z163" s="8">
        <v>6</v>
      </c>
      <c r="AA163" s="8">
        <v>1990</v>
      </c>
      <c r="AB163" s="8" t="s">
        <v>92</v>
      </c>
      <c r="AC163" s="8" t="s">
        <v>92</v>
      </c>
      <c r="AD163" s="8" t="s">
        <v>91</v>
      </c>
      <c r="AE163" s="8" t="s">
        <v>113</v>
      </c>
      <c r="AF163" s="8">
        <v>2</v>
      </c>
      <c r="AG163" s="8" t="s">
        <v>90</v>
      </c>
      <c r="AH163" s="8" t="s">
        <v>96</v>
      </c>
      <c r="AI163" s="8" t="s">
        <v>95</v>
      </c>
      <c r="AR163" s="8" t="s">
        <v>91</v>
      </c>
      <c r="AT163" s="8" t="s">
        <v>92</v>
      </c>
      <c r="AU163" s="8" t="s">
        <v>97</v>
      </c>
      <c r="BC163" s="8" t="s">
        <v>92</v>
      </c>
      <c r="BD163" s="8" t="s">
        <v>92</v>
      </c>
      <c r="BE163" s="8" t="s">
        <v>92</v>
      </c>
      <c r="BG163" s="8" t="s">
        <v>92</v>
      </c>
      <c r="BH163" s="8" t="s">
        <v>92</v>
      </c>
      <c r="BI163" s="8" t="s">
        <v>92</v>
      </c>
      <c r="BJ163" s="8" t="s">
        <v>92</v>
      </c>
      <c r="BM163" s="8" t="s">
        <v>92</v>
      </c>
      <c r="BN163" s="8" t="s">
        <v>92</v>
      </c>
      <c r="BO163" s="8" t="s">
        <v>92</v>
      </c>
      <c r="BQ163" s="8" t="s">
        <v>92</v>
      </c>
      <c r="BR163" s="8" t="s">
        <v>92</v>
      </c>
      <c r="BS163" s="8" t="s">
        <v>98</v>
      </c>
      <c r="BT163" s="8" t="s">
        <v>91</v>
      </c>
      <c r="BU163" s="8" t="s">
        <v>98</v>
      </c>
      <c r="BV163" s="8">
        <v>61890</v>
      </c>
      <c r="BW163" s="8">
        <v>10910</v>
      </c>
      <c r="BX163" s="9">
        <v>94</v>
      </c>
      <c r="BY163" s="13">
        <v>429</v>
      </c>
      <c r="BZ163" s="8">
        <v>25431.2354312354</v>
      </c>
      <c r="CA163" s="8">
        <v>35.110944441729998</v>
      </c>
      <c r="CD163" s="8">
        <v>2025</v>
      </c>
      <c r="CE163" s="8">
        <v>7</v>
      </c>
      <c r="CF163" s="17">
        <f t="shared" si="39"/>
        <v>94</v>
      </c>
      <c r="CG163" s="19">
        <f>BY163</f>
        <v>429</v>
      </c>
      <c r="CH163" s="18">
        <f t="shared" si="41"/>
        <v>1783.2394999999974</v>
      </c>
      <c r="CI163" s="8">
        <f t="shared" si="42"/>
        <v>2020</v>
      </c>
      <c r="CJ163" s="8">
        <f t="shared" si="43"/>
        <v>94</v>
      </c>
      <c r="CK163" s="6">
        <f t="shared" si="44"/>
        <v>94</v>
      </c>
      <c r="CL163" s="26">
        <f>IF(AND(CK163&lt;&gt;"", CO163 ="Y"),BY163,"")</f>
        <v>429</v>
      </c>
      <c r="CM163" s="8">
        <f t="shared" si="45"/>
        <v>1783.2394999999974</v>
      </c>
      <c r="CN163" s="38">
        <f t="shared" si="46"/>
        <v>1783.2394999999974</v>
      </c>
      <c r="CO163" s="8" t="str">
        <f t="shared" si="47"/>
        <v>Y</v>
      </c>
      <c r="CP163" s="8">
        <f t="shared" si="40"/>
        <v>163.44999999999999</v>
      </c>
      <c r="CQ163" s="8">
        <f t="shared" si="48"/>
        <v>4156.7354312354255</v>
      </c>
      <c r="CR163" s="8">
        <f t="shared" si="49"/>
        <v>2024</v>
      </c>
    </row>
    <row r="164" spans="1:96" s="8" customFormat="1">
      <c r="BX164" s="9"/>
      <c r="BY164" s="13"/>
      <c r="CF164" s="17"/>
      <c r="CG164" s="18"/>
      <c r="CH164" s="18" t="str">
        <f t="shared" si="41"/>
        <v/>
      </c>
      <c r="CK164" s="6"/>
      <c r="CL164" s="26" t="str">
        <f t="shared" si="56"/>
        <v/>
      </c>
      <c r="CM164" s="8" t="str">
        <f t="shared" si="45"/>
        <v/>
      </c>
      <c r="CN164" s="38">
        <f t="shared" si="46"/>
        <v>0</v>
      </c>
      <c r="CO164" s="8" t="str">
        <f t="shared" si="47"/>
        <v>Y</v>
      </c>
      <c r="CP164"/>
      <c r="CQ164"/>
      <c r="CR164"/>
    </row>
    <row r="165" spans="1:96" s="8" customFormat="1">
      <c r="BX165" s="9"/>
      <c r="BY165" s="13"/>
      <c r="CF165" s="17"/>
      <c r="CG165" s="18"/>
      <c r="CH165" s="18" t="str">
        <f t="shared" si="41"/>
        <v/>
      </c>
      <c r="CK165" s="6"/>
      <c r="CL165" s="26"/>
      <c r="CM165" s="8" t="str">
        <f t="shared" si="45"/>
        <v/>
      </c>
      <c r="CN165" s="38">
        <f t="shared" si="46"/>
        <v>0</v>
      </c>
      <c r="CO165" s="8" t="str">
        <f t="shared" si="47"/>
        <v/>
      </c>
      <c r="CP165"/>
      <c r="CQ165"/>
      <c r="CR165"/>
    </row>
    <row r="166" spans="1:96" s="8" customFormat="1">
      <c r="A166" s="8" t="s">
        <v>0</v>
      </c>
      <c r="B166" s="8" t="s">
        <v>1</v>
      </c>
      <c r="C166" s="8" t="s">
        <v>2</v>
      </c>
      <c r="D166" s="8" t="s">
        <v>3</v>
      </c>
      <c r="E166" s="8" t="s">
        <v>4</v>
      </c>
      <c r="F166" s="8" t="s">
        <v>5</v>
      </c>
      <c r="G166" s="8" t="s">
        <v>6</v>
      </c>
      <c r="H166" s="8" t="s">
        <v>7</v>
      </c>
      <c r="I166" s="8" t="s">
        <v>8</v>
      </c>
      <c r="J166" s="8" t="s">
        <v>9</v>
      </c>
      <c r="K166" s="8" t="s">
        <v>10</v>
      </c>
      <c r="L166" s="8" t="s">
        <v>11</v>
      </c>
      <c r="M166" s="8" t="s">
        <v>12</v>
      </c>
      <c r="N166" s="8" t="s">
        <v>13</v>
      </c>
      <c r="O166" s="8" t="s">
        <v>14</v>
      </c>
      <c r="P166" s="8" t="s">
        <v>15</v>
      </c>
      <c r="Q166" s="8" t="s">
        <v>16</v>
      </c>
      <c r="R166" s="8" t="s">
        <v>17</v>
      </c>
      <c r="S166" s="8" t="s">
        <v>18</v>
      </c>
      <c r="T166" s="8" t="s">
        <v>19</v>
      </c>
      <c r="U166" s="8" t="s">
        <v>20</v>
      </c>
      <c r="V166" s="8" t="s">
        <v>21</v>
      </c>
      <c r="W166" s="8" t="s">
        <v>22</v>
      </c>
      <c r="X166" s="8" t="s">
        <v>23</v>
      </c>
      <c r="Y166" s="8" t="s">
        <v>24</v>
      </c>
      <c r="Z166" s="8" t="s">
        <v>25</v>
      </c>
      <c r="AA166" s="8" t="s">
        <v>26</v>
      </c>
      <c r="AB166" s="8" t="s">
        <v>27</v>
      </c>
      <c r="AC166" s="8" t="s">
        <v>28</v>
      </c>
      <c r="AD166" s="8" t="s">
        <v>29</v>
      </c>
      <c r="AE166" s="8" t="s">
        <v>30</v>
      </c>
      <c r="AF166" s="8" t="s">
        <v>31</v>
      </c>
      <c r="AG166" s="8" t="s">
        <v>32</v>
      </c>
      <c r="AH166" s="8" t="s">
        <v>33</v>
      </c>
      <c r="AI166" s="8" t="s">
        <v>34</v>
      </c>
      <c r="AJ166" s="8" t="s">
        <v>35</v>
      </c>
      <c r="AK166" s="8" t="s">
        <v>36</v>
      </c>
      <c r="AL166" s="8" t="s">
        <v>37</v>
      </c>
      <c r="AM166" s="8" t="s">
        <v>38</v>
      </c>
      <c r="AN166" s="8" t="s">
        <v>39</v>
      </c>
      <c r="AO166" s="8" t="s">
        <v>40</v>
      </c>
      <c r="AP166" s="8" t="s">
        <v>41</v>
      </c>
      <c r="AQ166" s="8" t="s">
        <v>42</v>
      </c>
      <c r="AR166" s="8" t="s">
        <v>43</v>
      </c>
      <c r="AS166" s="8" t="s">
        <v>44</v>
      </c>
      <c r="AT166" s="8" t="s">
        <v>45</v>
      </c>
      <c r="AU166" s="8" t="s">
        <v>46</v>
      </c>
      <c r="AV166" s="8" t="s">
        <v>47</v>
      </c>
      <c r="AW166" s="8" t="s">
        <v>48</v>
      </c>
      <c r="AX166" s="8" t="s">
        <v>49</v>
      </c>
      <c r="AY166" s="8" t="s">
        <v>50</v>
      </c>
      <c r="AZ166" s="8" t="s">
        <v>51</v>
      </c>
      <c r="BA166" s="8" t="s">
        <v>52</v>
      </c>
      <c r="BB166" s="8" t="s">
        <v>53</v>
      </c>
      <c r="BC166" s="8" t="s">
        <v>54</v>
      </c>
      <c r="BD166" s="8" t="s">
        <v>55</v>
      </c>
      <c r="BE166" s="8" t="s">
        <v>56</v>
      </c>
      <c r="BF166" s="8" t="s">
        <v>57</v>
      </c>
      <c r="BG166" s="8" t="s">
        <v>58</v>
      </c>
      <c r="BH166" s="8" t="s">
        <v>59</v>
      </c>
      <c r="BI166" s="8" t="s">
        <v>60</v>
      </c>
      <c r="BJ166" s="8" t="s">
        <v>61</v>
      </c>
      <c r="BK166" s="8" t="s">
        <v>62</v>
      </c>
      <c r="BL166" s="8" t="s">
        <v>63</v>
      </c>
      <c r="BM166" s="8" t="s">
        <v>64</v>
      </c>
      <c r="BN166" s="8" t="s">
        <v>65</v>
      </c>
      <c r="BO166" s="8" t="s">
        <v>66</v>
      </c>
      <c r="BP166" s="8" t="s">
        <v>67</v>
      </c>
      <c r="BQ166" s="8" t="s">
        <v>68</v>
      </c>
      <c r="BR166" s="8" t="s">
        <v>69</v>
      </c>
      <c r="BS166" s="8" t="s">
        <v>70</v>
      </c>
      <c r="BT166" s="8" t="s">
        <v>71</v>
      </c>
      <c r="BU166" s="8" t="s">
        <v>72</v>
      </c>
      <c r="BV166" s="8" t="s">
        <v>73</v>
      </c>
      <c r="BW166" s="8" t="s">
        <v>74</v>
      </c>
      <c r="BX166" s="9" t="s">
        <v>832</v>
      </c>
      <c r="BY166" s="29" t="s">
        <v>75</v>
      </c>
      <c r="BZ166" s="8" t="s">
        <v>76</v>
      </c>
      <c r="CA166" s="8" t="s">
        <v>77</v>
      </c>
      <c r="CB166" s="8" t="s">
        <v>78</v>
      </c>
      <c r="CC166" s="8" t="s">
        <v>79</v>
      </c>
      <c r="CD166" s="8" t="s">
        <v>80</v>
      </c>
      <c r="CE166" s="9" t="s">
        <v>81</v>
      </c>
      <c r="CF166" s="17"/>
      <c r="CG166" s="18"/>
      <c r="CH166" s="18" t="str">
        <f t="shared" si="41"/>
        <v/>
      </c>
      <c r="CK166" s="6"/>
      <c r="CL166" s="26" t="str">
        <f t="shared" ref="CL166" si="57">IF(CK166&lt;&gt;"",BY166,"")</f>
        <v/>
      </c>
      <c r="CM166" s="8" t="str">
        <f t="shared" si="45"/>
        <v/>
      </c>
      <c r="CN166" s="38"/>
      <c r="CO166" s="8" t="str">
        <f t="shared" si="47"/>
        <v>Y</v>
      </c>
      <c r="CP166"/>
      <c r="CQ166"/>
      <c r="CR166"/>
    </row>
    <row r="167" spans="1:96" s="8" customFormat="1">
      <c r="A167" s="8">
        <v>56609</v>
      </c>
      <c r="B167" s="8" t="s">
        <v>379</v>
      </c>
      <c r="C167" s="8">
        <v>591</v>
      </c>
      <c r="D167" s="8" t="s">
        <v>380</v>
      </c>
      <c r="E167" s="8" t="s">
        <v>109</v>
      </c>
      <c r="F167" s="8" t="s">
        <v>260</v>
      </c>
      <c r="G167" s="8" t="s">
        <v>381</v>
      </c>
      <c r="H167" s="8" t="s">
        <v>111</v>
      </c>
      <c r="I167" s="8" t="s">
        <v>88</v>
      </c>
      <c r="K167" s="8" t="s">
        <v>89</v>
      </c>
      <c r="L167" s="8" t="s">
        <v>90</v>
      </c>
      <c r="M167" s="8" t="s">
        <v>90</v>
      </c>
      <c r="N167" s="8">
        <v>510440</v>
      </c>
      <c r="O167" s="8">
        <v>510440</v>
      </c>
      <c r="P167" s="8">
        <v>27.5</v>
      </c>
      <c r="Q167" s="8">
        <v>0.9</v>
      </c>
      <c r="R167" s="8">
        <v>25</v>
      </c>
      <c r="S167" s="8">
        <v>25</v>
      </c>
      <c r="T167" s="8">
        <v>20</v>
      </c>
      <c r="U167" s="8" t="s">
        <v>91</v>
      </c>
      <c r="V167" s="8" t="s">
        <v>92</v>
      </c>
      <c r="W167" s="8" t="s">
        <v>92</v>
      </c>
      <c r="X167" s="8" t="s">
        <v>118</v>
      </c>
      <c r="Y167" s="8" t="s">
        <v>98</v>
      </c>
      <c r="Z167" s="8">
        <v>6</v>
      </c>
      <c r="AA167" s="8">
        <v>1973</v>
      </c>
      <c r="AB167" s="8" t="s">
        <v>92</v>
      </c>
      <c r="AC167" s="8" t="s">
        <v>92</v>
      </c>
      <c r="AD167" s="8" t="s">
        <v>91</v>
      </c>
      <c r="AE167" s="8" t="s">
        <v>113</v>
      </c>
      <c r="AF167" s="8">
        <v>2</v>
      </c>
      <c r="AG167" s="8" t="s">
        <v>90</v>
      </c>
      <c r="AH167" s="8" t="s">
        <v>96</v>
      </c>
      <c r="AR167" s="8" t="s">
        <v>91</v>
      </c>
      <c r="AS167" s="8" t="s">
        <v>91</v>
      </c>
      <c r="AT167" s="8" t="s">
        <v>92</v>
      </c>
      <c r="AU167" s="8" t="s">
        <v>97</v>
      </c>
      <c r="AZ167" s="8" t="s">
        <v>91</v>
      </c>
      <c r="BC167" s="8" t="s">
        <v>92</v>
      </c>
      <c r="BD167" s="8" t="s">
        <v>92</v>
      </c>
      <c r="BE167" s="8" t="s">
        <v>92</v>
      </c>
      <c r="BG167" s="8" t="s">
        <v>92</v>
      </c>
      <c r="BH167" s="8" t="s">
        <v>92</v>
      </c>
      <c r="BI167" s="8" t="s">
        <v>92</v>
      </c>
      <c r="BJ167" s="8" t="s">
        <v>92</v>
      </c>
      <c r="BM167" s="8" t="s">
        <v>92</v>
      </c>
      <c r="BN167" s="8" t="s">
        <v>92</v>
      </c>
      <c r="BO167" s="8" t="s">
        <v>92</v>
      </c>
      <c r="BQ167" s="8" t="s">
        <v>92</v>
      </c>
      <c r="BR167" s="8" t="s">
        <v>92</v>
      </c>
      <c r="BS167" s="8" t="s">
        <v>91</v>
      </c>
      <c r="BU167" s="8" t="s">
        <v>91</v>
      </c>
      <c r="BV167" s="8">
        <v>591</v>
      </c>
      <c r="BW167" s="8">
        <v>4464</v>
      </c>
      <c r="BX167" s="9">
        <f>P167</f>
        <v>27.5</v>
      </c>
      <c r="BY167" s="29">
        <v>160</v>
      </c>
      <c r="BZ167" s="8">
        <v>27900</v>
      </c>
      <c r="CA167" s="8">
        <v>37.302932541590202</v>
      </c>
      <c r="CD167" s="8">
        <v>2010</v>
      </c>
      <c r="CE167" s="8">
        <v>10</v>
      </c>
      <c r="CF167" s="17">
        <f t="shared" ref="CF167:CF230" si="58">IF(CD167&lt;2040,P167,"")</f>
        <v>27.5</v>
      </c>
      <c r="CG167" s="19">
        <f>BY167</f>
        <v>160</v>
      </c>
      <c r="CH167" s="18">
        <f t="shared" si="41"/>
        <v>729.64080000000001</v>
      </c>
      <c r="CI167" s="8">
        <f t="shared" ref="CI167:CI230" si="59">AA167+30</f>
        <v>2003</v>
      </c>
      <c r="CJ167" s="8">
        <f t="shared" ref="CJ167:CJ230" si="60">IF(CI167&lt;2040,BX167,"")</f>
        <v>27.5</v>
      </c>
      <c r="CK167" s="6">
        <f t="shared" ref="CK167:CK230" si="61">IF(CD167&lt;2030,BX167,"")</f>
        <v>27.5</v>
      </c>
      <c r="CL167" s="26">
        <f>IF(AND(CK167&lt;&gt;"", CO167 ="Y"),BY167,"")</f>
        <v>160</v>
      </c>
      <c r="CM167" s="8">
        <f t="shared" si="45"/>
        <v>729.64080000000001</v>
      </c>
      <c r="CN167" s="38">
        <f t="shared" si="46"/>
        <v>729.64080000000001</v>
      </c>
      <c r="CO167" s="8" t="str">
        <f t="shared" si="47"/>
        <v>Y</v>
      </c>
      <c r="CP167" s="8">
        <f t="shared" ref="CP167:CP230" si="62">VLOOKUP(AH167,Fuel_CO2,2,FALSE)</f>
        <v>163.44999999999999</v>
      </c>
      <c r="CQ167" s="8">
        <f t="shared" si="48"/>
        <v>4560.2550000000001</v>
      </c>
      <c r="CR167" s="8">
        <f t="shared" si="49"/>
        <v>2024</v>
      </c>
    </row>
    <row r="168" spans="1:96" s="8" customFormat="1">
      <c r="A168" s="8">
        <v>56609</v>
      </c>
      <c r="B168" s="8" t="s">
        <v>379</v>
      </c>
      <c r="C168" s="8">
        <v>591</v>
      </c>
      <c r="D168" s="8" t="s">
        <v>380</v>
      </c>
      <c r="E168" s="8" t="s">
        <v>109</v>
      </c>
      <c r="F168" s="8" t="s">
        <v>260</v>
      </c>
      <c r="G168" s="8" t="s">
        <v>382</v>
      </c>
      <c r="H168" s="8" t="s">
        <v>111</v>
      </c>
      <c r="I168" s="8" t="s">
        <v>88</v>
      </c>
      <c r="K168" s="8" t="s">
        <v>89</v>
      </c>
      <c r="L168" s="8" t="s">
        <v>90</v>
      </c>
      <c r="M168" s="8" t="s">
        <v>90</v>
      </c>
      <c r="N168" s="8">
        <v>510441</v>
      </c>
      <c r="O168" s="8">
        <v>510441</v>
      </c>
      <c r="P168" s="8">
        <v>27.5</v>
      </c>
      <c r="Q168" s="8">
        <v>0.9</v>
      </c>
      <c r="R168" s="8">
        <v>25</v>
      </c>
      <c r="S168" s="8">
        <v>25</v>
      </c>
      <c r="T168" s="8">
        <v>20</v>
      </c>
      <c r="U168" s="8" t="s">
        <v>91</v>
      </c>
      <c r="V168" s="8" t="s">
        <v>92</v>
      </c>
      <c r="W168" s="8" t="s">
        <v>92</v>
      </c>
      <c r="X168" s="8" t="s">
        <v>118</v>
      </c>
      <c r="Y168" s="8" t="s">
        <v>98</v>
      </c>
      <c r="Z168" s="8">
        <v>6</v>
      </c>
      <c r="AA168" s="8">
        <v>1973</v>
      </c>
      <c r="AB168" s="8" t="s">
        <v>92</v>
      </c>
      <c r="AC168" s="8" t="s">
        <v>92</v>
      </c>
      <c r="AD168" s="8" t="s">
        <v>91</v>
      </c>
      <c r="AE168" s="8" t="s">
        <v>113</v>
      </c>
      <c r="AF168" s="8">
        <v>2</v>
      </c>
      <c r="AG168" s="8" t="s">
        <v>90</v>
      </c>
      <c r="AH168" s="8" t="s">
        <v>96</v>
      </c>
      <c r="AR168" s="8" t="s">
        <v>91</v>
      </c>
      <c r="AS168" s="8" t="s">
        <v>91</v>
      </c>
      <c r="AT168" s="8" t="s">
        <v>92</v>
      </c>
      <c r="AU168" s="8" t="s">
        <v>97</v>
      </c>
      <c r="AZ168" s="8" t="s">
        <v>91</v>
      </c>
      <c r="BC168" s="8" t="s">
        <v>92</v>
      </c>
      <c r="BD168" s="8" t="s">
        <v>92</v>
      </c>
      <c r="BE168" s="8" t="s">
        <v>92</v>
      </c>
      <c r="BG168" s="8" t="s">
        <v>92</v>
      </c>
      <c r="BH168" s="8" t="s">
        <v>92</v>
      </c>
      <c r="BI168" s="8" t="s">
        <v>92</v>
      </c>
      <c r="BJ168" s="8" t="s">
        <v>92</v>
      </c>
      <c r="BM168" s="8" t="s">
        <v>92</v>
      </c>
      <c r="BN168" s="8" t="s">
        <v>92</v>
      </c>
      <c r="BO168" s="8" t="s">
        <v>92</v>
      </c>
      <c r="BQ168" s="8" t="s">
        <v>92</v>
      </c>
      <c r="BR168" s="8" t="s">
        <v>92</v>
      </c>
      <c r="BS168" s="8" t="s">
        <v>91</v>
      </c>
      <c r="BV168" s="8">
        <v>591</v>
      </c>
      <c r="BW168" s="8">
        <v>4464</v>
      </c>
      <c r="BX168" s="9">
        <f t="shared" ref="BX168:BX231" si="63">P168</f>
        <v>27.5</v>
      </c>
      <c r="BY168" s="29">
        <v>160</v>
      </c>
      <c r="BZ168" s="8">
        <v>27900</v>
      </c>
      <c r="CA168" s="8">
        <v>37.302932541590202</v>
      </c>
      <c r="CD168" s="8">
        <v>2010</v>
      </c>
      <c r="CE168" s="8">
        <v>10</v>
      </c>
      <c r="CF168" s="17">
        <f t="shared" si="58"/>
        <v>27.5</v>
      </c>
      <c r="CG168" s="17"/>
      <c r="CH168" s="18" t="str">
        <f t="shared" si="41"/>
        <v/>
      </c>
      <c r="CI168" s="8">
        <f t="shared" si="59"/>
        <v>2003</v>
      </c>
      <c r="CJ168" s="8">
        <f t="shared" si="60"/>
        <v>27.5</v>
      </c>
      <c r="CK168" s="6">
        <f t="shared" si="61"/>
        <v>27.5</v>
      </c>
      <c r="CL168" s="26"/>
      <c r="CM168" s="8" t="str">
        <f t="shared" si="45"/>
        <v/>
      </c>
      <c r="CN168" s="38">
        <f t="shared" si="46"/>
        <v>729.64080000000001</v>
      </c>
      <c r="CO168" s="8" t="str">
        <f t="shared" si="47"/>
        <v/>
      </c>
      <c r="CP168" s="8">
        <f t="shared" si="62"/>
        <v>163.44999999999999</v>
      </c>
      <c r="CQ168" s="8">
        <f t="shared" si="48"/>
        <v>4560.2550000000001</v>
      </c>
      <c r="CR168" s="8">
        <f t="shared" si="49"/>
        <v>2024</v>
      </c>
    </row>
    <row r="169" spans="1:96" s="8" customFormat="1">
      <c r="A169" s="8">
        <v>56609</v>
      </c>
      <c r="B169" s="8" t="s">
        <v>379</v>
      </c>
      <c r="C169" s="8">
        <v>592</v>
      </c>
      <c r="D169" s="8" t="s">
        <v>383</v>
      </c>
      <c r="E169" s="8" t="s">
        <v>109</v>
      </c>
      <c r="F169" s="8" t="s">
        <v>260</v>
      </c>
      <c r="G169" s="8" t="s">
        <v>384</v>
      </c>
      <c r="H169" s="8" t="s">
        <v>111</v>
      </c>
      <c r="I169" s="8" t="s">
        <v>88</v>
      </c>
      <c r="K169" s="8" t="s">
        <v>89</v>
      </c>
      <c r="L169" s="8" t="s">
        <v>90</v>
      </c>
      <c r="M169" s="8" t="s">
        <v>90</v>
      </c>
      <c r="N169" s="8">
        <v>50524</v>
      </c>
      <c r="O169" s="8">
        <v>50524</v>
      </c>
      <c r="P169" s="8">
        <v>18.5</v>
      </c>
      <c r="Q169" s="8">
        <v>0.85</v>
      </c>
      <c r="R169" s="8">
        <v>18</v>
      </c>
      <c r="S169" s="8">
        <v>18</v>
      </c>
      <c r="T169" s="8">
        <v>15</v>
      </c>
      <c r="U169" s="8" t="s">
        <v>91</v>
      </c>
      <c r="V169" s="8" t="s">
        <v>92</v>
      </c>
      <c r="W169" s="8" t="s">
        <v>92</v>
      </c>
      <c r="X169" s="8" t="s">
        <v>118</v>
      </c>
      <c r="Y169" s="8" t="s">
        <v>98</v>
      </c>
      <c r="Z169" s="8">
        <v>4</v>
      </c>
      <c r="AA169" s="8">
        <v>1968</v>
      </c>
      <c r="AB169" s="8" t="s">
        <v>92</v>
      </c>
      <c r="AC169" s="8" t="s">
        <v>92</v>
      </c>
      <c r="AD169" s="8" t="s">
        <v>91</v>
      </c>
      <c r="AE169" s="8" t="s">
        <v>113</v>
      </c>
      <c r="AF169" s="8">
        <v>2</v>
      </c>
      <c r="AG169" s="8" t="s">
        <v>90</v>
      </c>
      <c r="AH169" s="8" t="s">
        <v>96</v>
      </c>
      <c r="AR169" s="8" t="s">
        <v>91</v>
      </c>
      <c r="AS169" s="8" t="s">
        <v>91</v>
      </c>
      <c r="AT169" s="8" t="s">
        <v>92</v>
      </c>
      <c r="AU169" s="8" t="s">
        <v>97</v>
      </c>
      <c r="AV169" s="8" t="s">
        <v>91</v>
      </c>
      <c r="BC169" s="8" t="s">
        <v>92</v>
      </c>
      <c r="BD169" s="8" t="s">
        <v>92</v>
      </c>
      <c r="BE169" s="8" t="s">
        <v>92</v>
      </c>
      <c r="BG169" s="8" t="s">
        <v>92</v>
      </c>
      <c r="BH169" s="8" t="s">
        <v>92</v>
      </c>
      <c r="BI169" s="8" t="s">
        <v>92</v>
      </c>
      <c r="BJ169" s="8" t="s">
        <v>92</v>
      </c>
      <c r="BM169" s="8" t="s">
        <v>92</v>
      </c>
      <c r="BN169" s="8" t="s">
        <v>92</v>
      </c>
      <c r="BO169" s="8" t="s">
        <v>92</v>
      </c>
      <c r="BQ169" s="8" t="s">
        <v>92</v>
      </c>
      <c r="BR169" s="8" t="s">
        <v>92</v>
      </c>
      <c r="BS169" s="8" t="s">
        <v>91</v>
      </c>
      <c r="BV169" s="8">
        <v>592</v>
      </c>
      <c r="BW169" s="8">
        <v>1597</v>
      </c>
      <c r="BX169" s="9">
        <f t="shared" si="63"/>
        <v>18.5</v>
      </c>
      <c r="BY169" s="29">
        <v>70</v>
      </c>
      <c r="BZ169" s="8">
        <v>22814.285714285699</v>
      </c>
      <c r="CA169" s="8">
        <v>49.404999998633301</v>
      </c>
      <c r="CD169" s="8">
        <v>2017</v>
      </c>
      <c r="CE169" s="9">
        <v>9</v>
      </c>
      <c r="CF169" s="17">
        <f t="shared" si="58"/>
        <v>18.5</v>
      </c>
      <c r="CG169" s="19">
        <f t="shared" ref="CG169:CG172" si="64">BY169</f>
        <v>70</v>
      </c>
      <c r="CH169" s="18">
        <f t="shared" si="41"/>
        <v>261.02964999999978</v>
      </c>
      <c r="CI169" s="8">
        <f t="shared" si="59"/>
        <v>1998</v>
      </c>
      <c r="CJ169" s="8">
        <f t="shared" si="60"/>
        <v>18.5</v>
      </c>
      <c r="CK169" s="6">
        <f t="shared" si="61"/>
        <v>18.5</v>
      </c>
      <c r="CL169" s="26">
        <f t="shared" ref="CL169:CL172" si="65">IF(AND(CK169&lt;&gt;"", CO169 ="Y"),BY169,"")</f>
        <v>70</v>
      </c>
      <c r="CM169" s="8">
        <f t="shared" si="45"/>
        <v>261.02964999999978</v>
      </c>
      <c r="CN169" s="38">
        <f t="shared" si="46"/>
        <v>261.02964999999978</v>
      </c>
      <c r="CO169" s="8" t="str">
        <f t="shared" si="47"/>
        <v>Y</v>
      </c>
      <c r="CP169" s="8">
        <f t="shared" si="62"/>
        <v>163.44999999999999</v>
      </c>
      <c r="CQ169" s="8">
        <f t="shared" si="48"/>
        <v>3728.9949999999972</v>
      </c>
      <c r="CR169" s="8">
        <f t="shared" si="49"/>
        <v>2024</v>
      </c>
    </row>
    <row r="170" spans="1:96" s="8" customFormat="1">
      <c r="A170" s="8">
        <v>56609</v>
      </c>
      <c r="B170" s="8" t="s">
        <v>379</v>
      </c>
      <c r="C170" s="8">
        <v>593</v>
      </c>
      <c r="D170" s="8" t="s">
        <v>385</v>
      </c>
      <c r="E170" s="8" t="s">
        <v>109</v>
      </c>
      <c r="F170" s="8" t="s">
        <v>260</v>
      </c>
      <c r="G170" s="8">
        <v>10</v>
      </c>
      <c r="H170" s="8" t="s">
        <v>111</v>
      </c>
      <c r="I170" s="8" t="s">
        <v>88</v>
      </c>
      <c r="K170" s="8" t="s">
        <v>89</v>
      </c>
      <c r="L170" s="8" t="s">
        <v>90</v>
      </c>
      <c r="M170" s="8" t="s">
        <v>90</v>
      </c>
      <c r="N170" s="8">
        <v>50887</v>
      </c>
      <c r="O170" s="8">
        <v>50887</v>
      </c>
      <c r="P170" s="8">
        <v>12.5</v>
      </c>
      <c r="Q170" s="8">
        <v>0.85</v>
      </c>
      <c r="R170" s="8">
        <v>15</v>
      </c>
      <c r="S170" s="8">
        <v>15</v>
      </c>
      <c r="T170" s="8">
        <v>12.5</v>
      </c>
      <c r="U170" s="8" t="s">
        <v>91</v>
      </c>
      <c r="V170" s="8" t="s">
        <v>92</v>
      </c>
      <c r="W170" s="8" t="s">
        <v>92</v>
      </c>
      <c r="X170" s="8" t="s">
        <v>118</v>
      </c>
      <c r="Y170" s="8" t="s">
        <v>98</v>
      </c>
      <c r="Z170" s="8">
        <v>6</v>
      </c>
      <c r="AA170" s="8">
        <v>1963</v>
      </c>
      <c r="AB170" s="8" t="s">
        <v>92</v>
      </c>
      <c r="AC170" s="8" t="s">
        <v>92</v>
      </c>
      <c r="AD170" s="8" t="s">
        <v>91</v>
      </c>
      <c r="AE170" s="8" t="s">
        <v>113</v>
      </c>
      <c r="AF170" s="8">
        <v>2</v>
      </c>
      <c r="AG170" s="8" t="s">
        <v>90</v>
      </c>
      <c r="AH170" s="8" t="s">
        <v>96</v>
      </c>
      <c r="AR170" s="8" t="s">
        <v>91</v>
      </c>
      <c r="AS170" s="8" t="s">
        <v>91</v>
      </c>
      <c r="AT170" s="8" t="s">
        <v>92</v>
      </c>
      <c r="AU170" s="8" t="s">
        <v>97</v>
      </c>
      <c r="BC170" s="8" t="s">
        <v>92</v>
      </c>
      <c r="BD170" s="8" t="s">
        <v>92</v>
      </c>
      <c r="BE170" s="8" t="s">
        <v>92</v>
      </c>
      <c r="BG170" s="8" t="s">
        <v>92</v>
      </c>
      <c r="BH170" s="8" t="s">
        <v>92</v>
      </c>
      <c r="BI170" s="8" t="s">
        <v>92</v>
      </c>
      <c r="BJ170" s="8" t="s">
        <v>92</v>
      </c>
      <c r="BM170" s="8" t="s">
        <v>92</v>
      </c>
      <c r="BN170" s="8" t="s">
        <v>92</v>
      </c>
      <c r="BO170" s="8" t="s">
        <v>92</v>
      </c>
      <c r="BQ170" s="8" t="s">
        <v>92</v>
      </c>
      <c r="BR170" s="8" t="s">
        <v>92</v>
      </c>
      <c r="BS170" s="8" t="s">
        <v>91</v>
      </c>
      <c r="BU170" s="8" t="s">
        <v>91</v>
      </c>
      <c r="BV170" s="8">
        <v>593</v>
      </c>
      <c r="BW170" s="8">
        <v>3734</v>
      </c>
      <c r="BX170" s="9">
        <f t="shared" si="63"/>
        <v>12.5</v>
      </c>
      <c r="BY170" s="29">
        <v>139</v>
      </c>
      <c r="BZ170" s="8">
        <v>26863.309352517899</v>
      </c>
      <c r="CA170" s="8">
        <v>40.902361111691597</v>
      </c>
      <c r="CD170" s="8">
        <v>2004</v>
      </c>
      <c r="CE170" s="8">
        <v>5</v>
      </c>
      <c r="CF170" s="17">
        <f t="shared" si="58"/>
        <v>12.5</v>
      </c>
      <c r="CG170" s="19">
        <f t="shared" si="64"/>
        <v>139</v>
      </c>
      <c r="CH170" s="18">
        <f t="shared" si="41"/>
        <v>610.32229999999799</v>
      </c>
      <c r="CI170" s="8">
        <f t="shared" si="59"/>
        <v>1993</v>
      </c>
      <c r="CJ170" s="8">
        <f t="shared" si="60"/>
        <v>12.5</v>
      </c>
      <c r="CK170" s="6">
        <f t="shared" si="61"/>
        <v>12.5</v>
      </c>
      <c r="CL170" s="26">
        <f t="shared" si="65"/>
        <v>139</v>
      </c>
      <c r="CM170" s="8">
        <f t="shared" si="45"/>
        <v>610.32229999999799</v>
      </c>
      <c r="CN170" s="38">
        <f t="shared" si="46"/>
        <v>610.32229999999799</v>
      </c>
      <c r="CO170" s="8" t="str">
        <f t="shared" si="47"/>
        <v>Y</v>
      </c>
      <c r="CP170" s="8">
        <f t="shared" si="62"/>
        <v>163.44999999999999</v>
      </c>
      <c r="CQ170" s="8">
        <f t="shared" si="48"/>
        <v>4390.8079136690503</v>
      </c>
      <c r="CR170" s="8">
        <f t="shared" si="49"/>
        <v>2024</v>
      </c>
    </row>
    <row r="171" spans="1:96" s="8" customFormat="1">
      <c r="A171" s="8">
        <v>56609</v>
      </c>
      <c r="B171" s="8" t="s">
        <v>379</v>
      </c>
      <c r="C171" s="8">
        <v>597</v>
      </c>
      <c r="D171" s="8" t="s">
        <v>386</v>
      </c>
      <c r="E171" s="8" t="s">
        <v>109</v>
      </c>
      <c r="F171" s="8" t="s">
        <v>260</v>
      </c>
      <c r="G171" s="8" t="s">
        <v>387</v>
      </c>
      <c r="H171" s="8" t="s">
        <v>111</v>
      </c>
      <c r="I171" s="8" t="s">
        <v>88</v>
      </c>
      <c r="K171" s="8" t="s">
        <v>89</v>
      </c>
      <c r="L171" s="8" t="s">
        <v>90</v>
      </c>
      <c r="M171" s="8" t="s">
        <v>90</v>
      </c>
      <c r="N171" s="8">
        <v>50871</v>
      </c>
      <c r="O171" s="8">
        <v>50871</v>
      </c>
      <c r="P171" s="8">
        <v>16.2</v>
      </c>
      <c r="Q171" s="8">
        <v>0.85</v>
      </c>
      <c r="R171" s="8">
        <v>15</v>
      </c>
      <c r="S171" s="8">
        <v>19</v>
      </c>
      <c r="T171" s="8">
        <v>15</v>
      </c>
      <c r="U171" s="8" t="s">
        <v>91</v>
      </c>
      <c r="V171" s="8" t="s">
        <v>92</v>
      </c>
      <c r="W171" s="8" t="s">
        <v>92</v>
      </c>
      <c r="X171" s="8" t="s">
        <v>118</v>
      </c>
      <c r="Y171" s="8" t="s">
        <v>98</v>
      </c>
      <c r="Z171" s="8">
        <v>6</v>
      </c>
      <c r="AA171" s="8">
        <v>1964</v>
      </c>
      <c r="AB171" s="8" t="s">
        <v>92</v>
      </c>
      <c r="AC171" s="8" t="s">
        <v>92</v>
      </c>
      <c r="AD171" s="8" t="s">
        <v>91</v>
      </c>
      <c r="AE171" s="8" t="s">
        <v>113</v>
      </c>
      <c r="AF171" s="8">
        <v>2</v>
      </c>
      <c r="AG171" s="8" t="s">
        <v>90</v>
      </c>
      <c r="AH171" s="8" t="s">
        <v>96</v>
      </c>
      <c r="AR171" s="8" t="s">
        <v>91</v>
      </c>
      <c r="AS171" s="8" t="s">
        <v>91</v>
      </c>
      <c r="AT171" s="8" t="s">
        <v>92</v>
      </c>
      <c r="AU171" s="8" t="s">
        <v>97</v>
      </c>
      <c r="BC171" s="8" t="s">
        <v>92</v>
      </c>
      <c r="BD171" s="8" t="s">
        <v>92</v>
      </c>
      <c r="BE171" s="8" t="s">
        <v>92</v>
      </c>
      <c r="BG171" s="8" t="s">
        <v>92</v>
      </c>
      <c r="BH171" s="8" t="s">
        <v>92</v>
      </c>
      <c r="BI171" s="8" t="s">
        <v>92</v>
      </c>
      <c r="BJ171" s="8" t="s">
        <v>92</v>
      </c>
      <c r="BM171" s="8" t="s">
        <v>92</v>
      </c>
      <c r="BN171" s="8" t="s">
        <v>92</v>
      </c>
      <c r="BO171" s="8" t="s">
        <v>92</v>
      </c>
      <c r="BQ171" s="8" t="s">
        <v>92</v>
      </c>
      <c r="BR171" s="8" t="s">
        <v>92</v>
      </c>
      <c r="BS171" s="8" t="s">
        <v>91</v>
      </c>
      <c r="BV171" s="8">
        <v>597</v>
      </c>
      <c r="BW171" s="8">
        <v>2246</v>
      </c>
      <c r="BX171" s="9">
        <f t="shared" si="63"/>
        <v>16.2</v>
      </c>
      <c r="BY171" s="29">
        <v>43</v>
      </c>
      <c r="BZ171" s="8">
        <v>52232.558139534798</v>
      </c>
      <c r="CA171" s="8">
        <v>45.713958331833297</v>
      </c>
      <c r="CD171" s="8">
        <v>2010</v>
      </c>
      <c r="CE171" s="11">
        <v>3</v>
      </c>
      <c r="CF171" s="17">
        <f t="shared" si="58"/>
        <v>16.2</v>
      </c>
      <c r="CG171" s="19">
        <f t="shared" si="64"/>
        <v>43</v>
      </c>
      <c r="CH171" s="18">
        <f t="shared" si="41"/>
        <v>367.10869999999937</v>
      </c>
      <c r="CI171" s="8">
        <f t="shared" si="59"/>
        <v>1994</v>
      </c>
      <c r="CJ171" s="8">
        <f t="shared" si="60"/>
        <v>16.2</v>
      </c>
      <c r="CK171" s="6">
        <f t="shared" si="61"/>
        <v>16.2</v>
      </c>
      <c r="CL171" s="26">
        <f t="shared" si="65"/>
        <v>43</v>
      </c>
      <c r="CM171" s="8">
        <f t="shared" si="45"/>
        <v>367.10869999999937</v>
      </c>
      <c r="CN171" s="38">
        <f t="shared" si="46"/>
        <v>367.10869999999937</v>
      </c>
      <c r="CO171" s="8" t="str">
        <f t="shared" si="47"/>
        <v>Y</v>
      </c>
      <c r="CP171" s="8">
        <f t="shared" si="62"/>
        <v>163.44999999999999</v>
      </c>
      <c r="CQ171" s="8">
        <f t="shared" si="48"/>
        <v>8537.4116279069622</v>
      </c>
      <c r="CR171" s="8">
        <f t="shared" si="49"/>
        <v>2024</v>
      </c>
    </row>
    <row r="172" spans="1:96" s="8" customFormat="1">
      <c r="A172" s="8">
        <v>4161</v>
      </c>
      <c r="B172" s="8" t="s">
        <v>124</v>
      </c>
      <c r="C172" s="8">
        <v>1557</v>
      </c>
      <c r="D172" s="8" t="s">
        <v>388</v>
      </c>
      <c r="E172" s="8" t="s">
        <v>122</v>
      </c>
      <c r="F172" s="8" t="s">
        <v>389</v>
      </c>
      <c r="G172" s="8" t="s">
        <v>86</v>
      </c>
      <c r="H172" s="8" t="s">
        <v>111</v>
      </c>
      <c r="I172" s="8" t="s">
        <v>88</v>
      </c>
      <c r="K172" s="8" t="s">
        <v>89</v>
      </c>
      <c r="L172" s="8" t="s">
        <v>90</v>
      </c>
      <c r="M172" s="8" t="s">
        <v>90</v>
      </c>
      <c r="N172" s="8" t="s">
        <v>390</v>
      </c>
      <c r="O172" s="8" t="s">
        <v>390</v>
      </c>
      <c r="P172" s="8">
        <v>20.7</v>
      </c>
      <c r="Q172" s="8">
        <v>0.85</v>
      </c>
      <c r="R172" s="8">
        <v>15.3</v>
      </c>
      <c r="S172" s="8">
        <v>16</v>
      </c>
      <c r="T172" s="8">
        <v>3</v>
      </c>
      <c r="U172" s="8" t="s">
        <v>91</v>
      </c>
      <c r="V172" s="8" t="s">
        <v>92</v>
      </c>
      <c r="W172" s="8" t="s">
        <v>92</v>
      </c>
      <c r="X172" s="8" t="s">
        <v>93</v>
      </c>
      <c r="Y172" s="8" t="s">
        <v>90</v>
      </c>
      <c r="Z172" s="8">
        <v>8</v>
      </c>
      <c r="AA172" s="8">
        <v>1970</v>
      </c>
      <c r="AB172" s="8" t="s">
        <v>92</v>
      </c>
      <c r="AC172" s="8" t="s">
        <v>92</v>
      </c>
      <c r="AD172" s="8" t="s">
        <v>91</v>
      </c>
      <c r="AE172" s="8" t="s">
        <v>113</v>
      </c>
      <c r="AF172" s="8">
        <v>2</v>
      </c>
      <c r="AG172" s="8" t="s">
        <v>90</v>
      </c>
      <c r="AH172" s="8" t="s">
        <v>96</v>
      </c>
      <c r="AR172" s="8" t="s">
        <v>91</v>
      </c>
      <c r="AS172" s="8" t="s">
        <v>91</v>
      </c>
      <c r="AT172" s="8" t="s">
        <v>92</v>
      </c>
      <c r="AU172" s="8" t="s">
        <v>97</v>
      </c>
      <c r="BC172" s="8" t="s">
        <v>92</v>
      </c>
      <c r="BD172" s="8" t="s">
        <v>92</v>
      </c>
      <c r="BE172" s="8" t="s">
        <v>92</v>
      </c>
      <c r="BG172" s="8" t="s">
        <v>92</v>
      </c>
      <c r="BH172" s="8" t="s">
        <v>92</v>
      </c>
      <c r="BI172" s="8" t="s">
        <v>92</v>
      </c>
      <c r="BJ172" s="8" t="s">
        <v>92</v>
      </c>
      <c r="BM172" s="8" t="s">
        <v>92</v>
      </c>
      <c r="BN172" s="8" t="s">
        <v>92</v>
      </c>
      <c r="BO172" s="8" t="s">
        <v>92</v>
      </c>
      <c r="BQ172" s="8" t="s">
        <v>92</v>
      </c>
      <c r="BR172" s="8" t="s">
        <v>92</v>
      </c>
      <c r="BS172" s="8" t="s">
        <v>91</v>
      </c>
      <c r="BV172" s="8">
        <v>1557</v>
      </c>
      <c r="BW172" s="8">
        <v>76264</v>
      </c>
      <c r="BX172" s="9">
        <f t="shared" si="63"/>
        <v>20.7</v>
      </c>
      <c r="BY172" s="29">
        <v>4294</v>
      </c>
      <c r="BZ172" s="8">
        <v>17760.596180717199</v>
      </c>
      <c r="CA172" s="8">
        <v>45.406777774920002</v>
      </c>
      <c r="CD172" s="8">
        <v>2016</v>
      </c>
      <c r="CE172" s="8">
        <v>1</v>
      </c>
      <c r="CF172" s="17">
        <f t="shared" si="58"/>
        <v>20.7</v>
      </c>
      <c r="CG172" s="19">
        <f t="shared" si="64"/>
        <v>4294</v>
      </c>
      <c r="CH172" s="18">
        <f t="shared" si="41"/>
        <v>12465.350799999944</v>
      </c>
      <c r="CI172" s="8">
        <f t="shared" si="59"/>
        <v>2000</v>
      </c>
      <c r="CJ172" s="8">
        <f t="shared" si="60"/>
        <v>20.7</v>
      </c>
      <c r="CK172" s="6">
        <f t="shared" si="61"/>
        <v>20.7</v>
      </c>
      <c r="CL172" s="26">
        <f t="shared" si="65"/>
        <v>4294</v>
      </c>
      <c r="CM172" s="8">
        <f t="shared" si="45"/>
        <v>12465.350799999944</v>
      </c>
      <c r="CN172" s="38">
        <f t="shared" si="46"/>
        <v>12465.350799999944</v>
      </c>
      <c r="CO172" s="8" t="str">
        <f t="shared" si="47"/>
        <v>Y</v>
      </c>
      <c r="CP172" s="8">
        <f t="shared" si="62"/>
        <v>163.44999999999999</v>
      </c>
      <c r="CQ172" s="8">
        <f t="shared" si="48"/>
        <v>2902.9694457382261</v>
      </c>
      <c r="CR172" s="8">
        <f t="shared" si="49"/>
        <v>2024</v>
      </c>
    </row>
    <row r="173" spans="1:96" s="8" customFormat="1">
      <c r="A173" s="8">
        <v>4161</v>
      </c>
      <c r="B173" s="8" t="s">
        <v>124</v>
      </c>
      <c r="C173" s="8">
        <v>1557</v>
      </c>
      <c r="D173" s="8" t="s">
        <v>388</v>
      </c>
      <c r="E173" s="8" t="s">
        <v>122</v>
      </c>
      <c r="F173" s="8" t="s">
        <v>389</v>
      </c>
      <c r="G173" s="8" t="s">
        <v>100</v>
      </c>
      <c r="H173" s="8" t="s">
        <v>111</v>
      </c>
      <c r="I173" s="8" t="s">
        <v>88</v>
      </c>
      <c r="K173" s="8" t="s">
        <v>89</v>
      </c>
      <c r="L173" s="8" t="s">
        <v>90</v>
      </c>
      <c r="M173" s="8" t="s">
        <v>90</v>
      </c>
      <c r="N173" s="8" t="s">
        <v>391</v>
      </c>
      <c r="O173" s="8" t="s">
        <v>391</v>
      </c>
      <c r="P173" s="8">
        <v>20.7</v>
      </c>
      <c r="Q173" s="8">
        <v>0.85</v>
      </c>
      <c r="R173" s="8">
        <v>16</v>
      </c>
      <c r="S173" s="8">
        <v>16</v>
      </c>
      <c r="T173" s="8">
        <v>3</v>
      </c>
      <c r="U173" s="8" t="s">
        <v>91</v>
      </c>
      <c r="V173" s="8" t="s">
        <v>92</v>
      </c>
      <c r="W173" s="8" t="s">
        <v>92</v>
      </c>
      <c r="X173" s="8" t="s">
        <v>93</v>
      </c>
      <c r="Y173" s="8" t="s">
        <v>90</v>
      </c>
      <c r="Z173" s="8">
        <v>8</v>
      </c>
      <c r="AA173" s="8">
        <v>1970</v>
      </c>
      <c r="AB173" s="8" t="s">
        <v>92</v>
      </c>
      <c r="AC173" s="8" t="s">
        <v>92</v>
      </c>
      <c r="AD173" s="8" t="s">
        <v>91</v>
      </c>
      <c r="AE173" s="8" t="s">
        <v>113</v>
      </c>
      <c r="AF173" s="8">
        <v>2</v>
      </c>
      <c r="AG173" s="8" t="s">
        <v>90</v>
      </c>
      <c r="AH173" s="8" t="s">
        <v>96</v>
      </c>
      <c r="AR173" s="8" t="s">
        <v>91</v>
      </c>
      <c r="AS173" s="8" t="s">
        <v>91</v>
      </c>
      <c r="AT173" s="8" t="s">
        <v>92</v>
      </c>
      <c r="AU173" s="8" t="s">
        <v>97</v>
      </c>
      <c r="BC173" s="8" t="s">
        <v>92</v>
      </c>
      <c r="BD173" s="8" t="s">
        <v>92</v>
      </c>
      <c r="BE173" s="8" t="s">
        <v>92</v>
      </c>
      <c r="BG173" s="8" t="s">
        <v>92</v>
      </c>
      <c r="BH173" s="8" t="s">
        <v>92</v>
      </c>
      <c r="BI173" s="8" t="s">
        <v>92</v>
      </c>
      <c r="BJ173" s="8" t="s">
        <v>92</v>
      </c>
      <c r="BM173" s="8" t="s">
        <v>92</v>
      </c>
      <c r="BN173" s="8" t="s">
        <v>92</v>
      </c>
      <c r="BO173" s="8" t="s">
        <v>92</v>
      </c>
      <c r="BQ173" s="8" t="s">
        <v>92</v>
      </c>
      <c r="BR173" s="8" t="s">
        <v>92</v>
      </c>
      <c r="BS173" s="8" t="s">
        <v>91</v>
      </c>
      <c r="BV173" s="8">
        <v>1557</v>
      </c>
      <c r="BW173" s="8">
        <v>76264</v>
      </c>
      <c r="BX173" s="9">
        <f t="shared" si="63"/>
        <v>20.7</v>
      </c>
      <c r="BY173" s="29">
        <v>4294</v>
      </c>
      <c r="BZ173" s="8">
        <v>17760.596180717199</v>
      </c>
      <c r="CA173" s="8">
        <v>45.406777774920002</v>
      </c>
      <c r="CD173" s="8">
        <v>2016</v>
      </c>
      <c r="CE173" s="8">
        <v>1</v>
      </c>
      <c r="CF173" s="17">
        <f t="shared" si="58"/>
        <v>20.7</v>
      </c>
      <c r="CG173" s="17"/>
      <c r="CH173" s="18" t="str">
        <f t="shared" si="41"/>
        <v/>
      </c>
      <c r="CI173" s="8">
        <f t="shared" si="59"/>
        <v>2000</v>
      </c>
      <c r="CJ173" s="8">
        <f t="shared" si="60"/>
        <v>20.7</v>
      </c>
      <c r="CK173" s="6">
        <f t="shared" si="61"/>
        <v>20.7</v>
      </c>
      <c r="CL173" s="26"/>
      <c r="CM173" s="8" t="str">
        <f t="shared" si="45"/>
        <v/>
      </c>
      <c r="CN173" s="38">
        <f t="shared" si="46"/>
        <v>12465.350799999944</v>
      </c>
      <c r="CO173" s="8" t="str">
        <f t="shared" si="47"/>
        <v/>
      </c>
      <c r="CP173" s="8">
        <f t="shared" si="62"/>
        <v>163.44999999999999</v>
      </c>
      <c r="CQ173" s="8">
        <f t="shared" si="48"/>
        <v>2902.9694457382261</v>
      </c>
      <c r="CR173" s="8">
        <f t="shared" si="49"/>
        <v>2024</v>
      </c>
    </row>
    <row r="174" spans="1:96" s="8" customFormat="1">
      <c r="A174" s="8">
        <v>4161</v>
      </c>
      <c r="B174" s="8" t="s">
        <v>124</v>
      </c>
      <c r="C174" s="8">
        <v>1557</v>
      </c>
      <c r="D174" s="8" t="s">
        <v>388</v>
      </c>
      <c r="E174" s="8" t="s">
        <v>122</v>
      </c>
      <c r="F174" s="8" t="s">
        <v>389</v>
      </c>
      <c r="G174" s="8" t="s">
        <v>101</v>
      </c>
      <c r="H174" s="8" t="s">
        <v>111</v>
      </c>
      <c r="I174" s="8" t="s">
        <v>88</v>
      </c>
      <c r="K174" s="8" t="s">
        <v>89</v>
      </c>
      <c r="L174" s="8" t="s">
        <v>90</v>
      </c>
      <c r="M174" s="8" t="s">
        <v>90</v>
      </c>
      <c r="N174" s="8" t="s">
        <v>392</v>
      </c>
      <c r="O174" s="8" t="s">
        <v>392</v>
      </c>
      <c r="P174" s="8">
        <v>20.7</v>
      </c>
      <c r="Q174" s="8">
        <v>0.85</v>
      </c>
      <c r="R174" s="8">
        <v>14.8</v>
      </c>
      <c r="S174" s="8">
        <v>16</v>
      </c>
      <c r="T174" s="8">
        <v>3</v>
      </c>
      <c r="U174" s="8" t="s">
        <v>91</v>
      </c>
      <c r="V174" s="8" t="s">
        <v>92</v>
      </c>
      <c r="W174" s="8" t="s">
        <v>92</v>
      </c>
      <c r="X174" s="8" t="s">
        <v>93</v>
      </c>
      <c r="Y174" s="8" t="s">
        <v>90</v>
      </c>
      <c r="Z174" s="8">
        <v>9</v>
      </c>
      <c r="AA174" s="8">
        <v>1970</v>
      </c>
      <c r="AB174" s="8" t="s">
        <v>92</v>
      </c>
      <c r="AC174" s="8" t="s">
        <v>92</v>
      </c>
      <c r="AD174" s="8" t="s">
        <v>91</v>
      </c>
      <c r="AE174" s="8" t="s">
        <v>113</v>
      </c>
      <c r="AF174" s="8">
        <v>2</v>
      </c>
      <c r="AG174" s="8" t="s">
        <v>90</v>
      </c>
      <c r="AH174" s="8" t="s">
        <v>96</v>
      </c>
      <c r="AR174" s="8" t="s">
        <v>91</v>
      </c>
      <c r="AS174" s="8" t="s">
        <v>91</v>
      </c>
      <c r="AT174" s="8" t="s">
        <v>92</v>
      </c>
      <c r="AU174" s="8" t="s">
        <v>97</v>
      </c>
      <c r="BC174" s="8" t="s">
        <v>92</v>
      </c>
      <c r="BD174" s="8" t="s">
        <v>92</v>
      </c>
      <c r="BE174" s="8" t="s">
        <v>92</v>
      </c>
      <c r="BG174" s="8" t="s">
        <v>92</v>
      </c>
      <c r="BH174" s="8" t="s">
        <v>92</v>
      </c>
      <c r="BI174" s="8" t="s">
        <v>92</v>
      </c>
      <c r="BJ174" s="8" t="s">
        <v>92</v>
      </c>
      <c r="BM174" s="8" t="s">
        <v>92</v>
      </c>
      <c r="BN174" s="8" t="s">
        <v>92</v>
      </c>
      <c r="BO174" s="8" t="s">
        <v>92</v>
      </c>
      <c r="BQ174" s="8" t="s">
        <v>92</v>
      </c>
      <c r="BR174" s="8" t="s">
        <v>92</v>
      </c>
      <c r="BS174" s="8" t="s">
        <v>91</v>
      </c>
      <c r="BV174" s="8">
        <v>1557</v>
      </c>
      <c r="BW174" s="8">
        <v>76264</v>
      </c>
      <c r="BX174" s="9">
        <f t="shared" si="63"/>
        <v>20.7</v>
      </c>
      <c r="BY174" s="29">
        <v>4294</v>
      </c>
      <c r="BZ174" s="8">
        <v>17760.596180717199</v>
      </c>
      <c r="CA174" s="8">
        <v>45.406777774920002</v>
      </c>
      <c r="CD174" s="8">
        <v>2016</v>
      </c>
      <c r="CE174" s="8">
        <v>2</v>
      </c>
      <c r="CF174" s="17">
        <f t="shared" si="58"/>
        <v>20.7</v>
      </c>
      <c r="CG174" s="17"/>
      <c r="CH174" s="18" t="str">
        <f t="shared" si="41"/>
        <v/>
      </c>
      <c r="CI174" s="8">
        <f t="shared" si="59"/>
        <v>2000</v>
      </c>
      <c r="CJ174" s="8">
        <f t="shared" si="60"/>
        <v>20.7</v>
      </c>
      <c r="CK174" s="6">
        <f t="shared" si="61"/>
        <v>20.7</v>
      </c>
      <c r="CL174" s="26"/>
      <c r="CM174" s="8" t="str">
        <f t="shared" si="45"/>
        <v/>
      </c>
      <c r="CN174" s="38">
        <f t="shared" si="46"/>
        <v>12465.350799999944</v>
      </c>
      <c r="CO174" s="8" t="str">
        <f t="shared" si="47"/>
        <v/>
      </c>
      <c r="CP174" s="8">
        <f t="shared" si="62"/>
        <v>163.44999999999999</v>
      </c>
      <c r="CQ174" s="8">
        <f t="shared" si="48"/>
        <v>2902.9694457382261</v>
      </c>
      <c r="CR174" s="8">
        <f t="shared" si="49"/>
        <v>2024</v>
      </c>
    </row>
    <row r="175" spans="1:96" s="8" customFormat="1">
      <c r="A175" s="8">
        <v>4161</v>
      </c>
      <c r="B175" s="8" t="s">
        <v>124</v>
      </c>
      <c r="C175" s="8">
        <v>1557</v>
      </c>
      <c r="D175" s="8" t="s">
        <v>388</v>
      </c>
      <c r="E175" s="8" t="s">
        <v>122</v>
      </c>
      <c r="F175" s="8" t="s">
        <v>389</v>
      </c>
      <c r="G175" s="8" t="s">
        <v>102</v>
      </c>
      <c r="H175" s="8" t="s">
        <v>111</v>
      </c>
      <c r="I175" s="8" t="s">
        <v>88</v>
      </c>
      <c r="K175" s="8" t="s">
        <v>89</v>
      </c>
      <c r="L175" s="8" t="s">
        <v>90</v>
      </c>
      <c r="M175" s="8" t="s">
        <v>90</v>
      </c>
      <c r="N175" s="8" t="s">
        <v>393</v>
      </c>
      <c r="O175" s="8" t="s">
        <v>393</v>
      </c>
      <c r="P175" s="8">
        <v>20.7</v>
      </c>
      <c r="Q175" s="8">
        <v>0.85</v>
      </c>
      <c r="R175" s="8">
        <v>14.8</v>
      </c>
      <c r="S175" s="8">
        <v>16</v>
      </c>
      <c r="T175" s="8">
        <v>3</v>
      </c>
      <c r="U175" s="8" t="s">
        <v>91</v>
      </c>
      <c r="V175" s="8" t="s">
        <v>92</v>
      </c>
      <c r="W175" s="8" t="s">
        <v>92</v>
      </c>
      <c r="X175" s="8" t="s">
        <v>93</v>
      </c>
      <c r="Y175" s="8" t="s">
        <v>90</v>
      </c>
      <c r="Z175" s="8">
        <v>9</v>
      </c>
      <c r="AA175" s="8">
        <v>1970</v>
      </c>
      <c r="AB175" s="8" t="s">
        <v>92</v>
      </c>
      <c r="AC175" s="8" t="s">
        <v>92</v>
      </c>
      <c r="AD175" s="8" t="s">
        <v>91</v>
      </c>
      <c r="AE175" s="8" t="s">
        <v>113</v>
      </c>
      <c r="AF175" s="8">
        <v>2</v>
      </c>
      <c r="AG175" s="8" t="s">
        <v>90</v>
      </c>
      <c r="AH175" s="8" t="s">
        <v>96</v>
      </c>
      <c r="AR175" s="8" t="s">
        <v>91</v>
      </c>
      <c r="AS175" s="8" t="s">
        <v>91</v>
      </c>
      <c r="AT175" s="8" t="s">
        <v>92</v>
      </c>
      <c r="AU175" s="8" t="s">
        <v>97</v>
      </c>
      <c r="BC175" s="8" t="s">
        <v>92</v>
      </c>
      <c r="BD175" s="8" t="s">
        <v>92</v>
      </c>
      <c r="BE175" s="8" t="s">
        <v>92</v>
      </c>
      <c r="BG175" s="8" t="s">
        <v>92</v>
      </c>
      <c r="BH175" s="8" t="s">
        <v>92</v>
      </c>
      <c r="BI175" s="8" t="s">
        <v>92</v>
      </c>
      <c r="BJ175" s="8" t="s">
        <v>92</v>
      </c>
      <c r="BM175" s="8" t="s">
        <v>92</v>
      </c>
      <c r="BN175" s="8" t="s">
        <v>92</v>
      </c>
      <c r="BO175" s="8" t="s">
        <v>92</v>
      </c>
      <c r="BQ175" s="8" t="s">
        <v>92</v>
      </c>
      <c r="BR175" s="8" t="s">
        <v>92</v>
      </c>
      <c r="BS175" s="8" t="s">
        <v>91</v>
      </c>
      <c r="BV175" s="8">
        <v>1557</v>
      </c>
      <c r="BW175" s="8">
        <v>76264</v>
      </c>
      <c r="BX175" s="9">
        <f t="shared" si="63"/>
        <v>20.7</v>
      </c>
      <c r="BY175" s="29">
        <v>4294</v>
      </c>
      <c r="BZ175" s="8">
        <v>17760.596180717199</v>
      </c>
      <c r="CA175" s="8">
        <v>45.406777774920002</v>
      </c>
      <c r="CD175" s="8">
        <v>2016</v>
      </c>
      <c r="CE175" s="8">
        <v>2</v>
      </c>
      <c r="CF175" s="17">
        <f t="shared" si="58"/>
        <v>20.7</v>
      </c>
      <c r="CG175" s="17"/>
      <c r="CH175" s="18" t="str">
        <f t="shared" si="41"/>
        <v/>
      </c>
      <c r="CI175" s="8">
        <f t="shared" si="59"/>
        <v>2000</v>
      </c>
      <c r="CJ175" s="8">
        <f t="shared" si="60"/>
        <v>20.7</v>
      </c>
      <c r="CK175" s="6">
        <f t="shared" si="61"/>
        <v>20.7</v>
      </c>
      <c r="CL175" s="26"/>
      <c r="CM175" s="8" t="str">
        <f t="shared" si="45"/>
        <v/>
      </c>
      <c r="CN175" s="38">
        <f t="shared" si="46"/>
        <v>12465.350799999944</v>
      </c>
      <c r="CO175" s="8" t="str">
        <f t="shared" si="47"/>
        <v/>
      </c>
      <c r="CP175" s="8">
        <f t="shared" si="62"/>
        <v>163.44999999999999</v>
      </c>
      <c r="CQ175" s="8">
        <f t="shared" si="48"/>
        <v>2902.9694457382261</v>
      </c>
      <c r="CR175" s="8">
        <f t="shared" si="49"/>
        <v>2024</v>
      </c>
    </row>
    <row r="176" spans="1:96" s="8" customFormat="1">
      <c r="A176" s="8">
        <v>19830</v>
      </c>
      <c r="B176" s="8" t="s">
        <v>394</v>
      </c>
      <c r="C176" s="8">
        <v>1564</v>
      </c>
      <c r="D176" s="8" t="s">
        <v>395</v>
      </c>
      <c r="E176" s="8" t="s">
        <v>122</v>
      </c>
      <c r="F176" s="8" t="s">
        <v>396</v>
      </c>
      <c r="G176" s="8">
        <v>10</v>
      </c>
      <c r="H176" s="8" t="s">
        <v>111</v>
      </c>
      <c r="I176" s="8" t="s">
        <v>88</v>
      </c>
      <c r="K176" s="8" t="s">
        <v>112</v>
      </c>
      <c r="L176" s="8" t="s">
        <v>90</v>
      </c>
      <c r="M176" s="8" t="s">
        <v>90</v>
      </c>
      <c r="P176" s="8">
        <v>18.600000000000001</v>
      </c>
      <c r="Q176" s="8">
        <v>0.85</v>
      </c>
      <c r="R176" s="8">
        <v>14.3</v>
      </c>
      <c r="S176" s="8">
        <v>14.3</v>
      </c>
      <c r="T176" s="8">
        <v>14</v>
      </c>
      <c r="U176" s="8" t="s">
        <v>91</v>
      </c>
      <c r="V176" s="8" t="s">
        <v>92</v>
      </c>
      <c r="W176" s="8" t="s">
        <v>92</v>
      </c>
      <c r="X176" s="8" t="s">
        <v>93</v>
      </c>
      <c r="Y176" s="8" t="s">
        <v>90</v>
      </c>
      <c r="Z176" s="8">
        <v>1</v>
      </c>
      <c r="AA176" s="8">
        <v>1968</v>
      </c>
      <c r="AB176" s="8" t="s">
        <v>92</v>
      </c>
      <c r="AC176" s="8" t="s">
        <v>92</v>
      </c>
      <c r="AD176" s="8" t="s">
        <v>91</v>
      </c>
      <c r="AE176" s="8" t="s">
        <v>113</v>
      </c>
      <c r="AF176" s="8">
        <v>2</v>
      </c>
      <c r="AG176" s="8" t="s">
        <v>90</v>
      </c>
      <c r="AH176" s="8" t="s">
        <v>96</v>
      </c>
      <c r="AR176" s="8" t="s">
        <v>91</v>
      </c>
      <c r="AS176" s="8" t="s">
        <v>91</v>
      </c>
      <c r="AT176" s="8" t="s">
        <v>92</v>
      </c>
      <c r="AU176" s="8" t="s">
        <v>97</v>
      </c>
      <c r="BC176" s="8" t="s">
        <v>92</v>
      </c>
      <c r="BD176" s="8" t="s">
        <v>92</v>
      </c>
      <c r="BE176" s="8" t="s">
        <v>92</v>
      </c>
      <c r="BG176" s="8" t="s">
        <v>92</v>
      </c>
      <c r="BH176" s="8" t="s">
        <v>92</v>
      </c>
      <c r="BI176" s="8" t="s">
        <v>92</v>
      </c>
      <c r="BJ176" s="8" t="s">
        <v>92</v>
      </c>
      <c r="BM176" s="8" t="s">
        <v>92</v>
      </c>
      <c r="BN176" s="8" t="s">
        <v>92</v>
      </c>
      <c r="BO176" s="8" t="s">
        <v>92</v>
      </c>
      <c r="BQ176" s="8" t="s">
        <v>92</v>
      </c>
      <c r="BR176" s="8" t="s">
        <v>92</v>
      </c>
      <c r="BS176" s="8" t="s">
        <v>91</v>
      </c>
      <c r="BT176" s="8" t="s">
        <v>91</v>
      </c>
      <c r="BU176" s="8" t="s">
        <v>91</v>
      </c>
      <c r="BV176" s="8">
        <v>1564</v>
      </c>
      <c r="BW176" s="8">
        <v>18053</v>
      </c>
      <c r="BX176" s="9">
        <f t="shared" si="63"/>
        <v>18.600000000000001</v>
      </c>
      <c r="BY176" s="29">
        <v>1135</v>
      </c>
      <c r="BZ176" s="8">
        <v>15905.7268722466</v>
      </c>
      <c r="CA176" s="8">
        <v>47.558333333</v>
      </c>
      <c r="CD176" s="8">
        <v>2015</v>
      </c>
      <c r="CE176" s="8">
        <v>8</v>
      </c>
      <c r="CF176" s="17">
        <f t="shared" si="58"/>
        <v>18.600000000000001</v>
      </c>
      <c r="CG176" s="19">
        <f t="shared" ref="CG176:CG177" si="66">BY176</f>
        <v>1135</v>
      </c>
      <c r="CH176" s="18">
        <f t="shared" si="41"/>
        <v>2950.7628499999819</v>
      </c>
      <c r="CI176" s="8">
        <f t="shared" si="59"/>
        <v>1998</v>
      </c>
      <c r="CJ176" s="8">
        <f t="shared" si="60"/>
        <v>18.600000000000001</v>
      </c>
      <c r="CK176" s="6">
        <f t="shared" si="61"/>
        <v>18.600000000000001</v>
      </c>
      <c r="CL176" s="26">
        <f t="shared" ref="CL176:CL177" si="67">IF(AND(CK176&lt;&gt;"", CO176 ="Y"),BY176,"")</f>
        <v>1135</v>
      </c>
      <c r="CM176" s="8">
        <f t="shared" si="45"/>
        <v>2950.7628499999819</v>
      </c>
      <c r="CN176" s="38">
        <f t="shared" si="46"/>
        <v>2950.7628499999819</v>
      </c>
      <c r="CO176" s="8" t="str">
        <f t="shared" si="47"/>
        <v>Y</v>
      </c>
      <c r="CP176" s="8">
        <f t="shared" si="62"/>
        <v>163.44999999999999</v>
      </c>
      <c r="CQ176" s="8">
        <f t="shared" si="48"/>
        <v>2599.7910572687065</v>
      </c>
      <c r="CR176" s="8">
        <f t="shared" si="49"/>
        <v>2024</v>
      </c>
    </row>
    <row r="177" spans="1:96" s="8" customFormat="1">
      <c r="A177" s="8">
        <v>56606</v>
      </c>
      <c r="B177" s="8" t="s">
        <v>397</v>
      </c>
      <c r="C177" s="8">
        <v>2379</v>
      </c>
      <c r="D177" s="8" t="s">
        <v>398</v>
      </c>
      <c r="E177" s="8" t="s">
        <v>152</v>
      </c>
      <c r="F177" s="8" t="s">
        <v>162</v>
      </c>
      <c r="G177" s="8" t="s">
        <v>399</v>
      </c>
      <c r="H177" s="8" t="s">
        <v>87</v>
      </c>
      <c r="I177" s="8" t="s">
        <v>88</v>
      </c>
      <c r="K177" s="8" t="s">
        <v>89</v>
      </c>
      <c r="L177" s="8" t="s">
        <v>90</v>
      </c>
      <c r="M177" s="8" t="s">
        <v>90</v>
      </c>
      <c r="P177" s="8">
        <v>41.9</v>
      </c>
      <c r="Q177" s="8">
        <v>0.9</v>
      </c>
      <c r="R177" s="8">
        <v>37.6</v>
      </c>
      <c r="S177" s="8">
        <v>49.8</v>
      </c>
      <c r="T177" s="8">
        <v>33.799999999999997</v>
      </c>
      <c r="U177" s="8" t="s">
        <v>91</v>
      </c>
      <c r="V177" s="8" t="s">
        <v>92</v>
      </c>
      <c r="W177" s="8" t="s">
        <v>92</v>
      </c>
      <c r="X177" s="8" t="s">
        <v>93</v>
      </c>
      <c r="Y177" s="8" t="s">
        <v>90</v>
      </c>
      <c r="Z177" s="8">
        <v>4</v>
      </c>
      <c r="AA177" s="8">
        <v>1973</v>
      </c>
      <c r="AB177" s="8">
        <v>6</v>
      </c>
      <c r="AC177" s="8">
        <v>2024</v>
      </c>
      <c r="AD177" s="8" t="s">
        <v>91</v>
      </c>
      <c r="AE177" s="8" t="s">
        <v>113</v>
      </c>
      <c r="AF177" s="8">
        <v>2</v>
      </c>
      <c r="AG177" s="8" t="s">
        <v>90</v>
      </c>
      <c r="AH177" s="8" t="s">
        <v>95</v>
      </c>
      <c r="AI177" s="8" t="s">
        <v>400</v>
      </c>
      <c r="AR177" s="8" t="s">
        <v>91</v>
      </c>
      <c r="AT177" s="8" t="s">
        <v>92</v>
      </c>
      <c r="AU177" s="8" t="s">
        <v>119</v>
      </c>
      <c r="BC177" s="8" t="s">
        <v>92</v>
      </c>
      <c r="BD177" s="8" t="s">
        <v>92</v>
      </c>
      <c r="BE177" s="8" t="s">
        <v>92</v>
      </c>
      <c r="BG177" s="8" t="s">
        <v>92</v>
      </c>
      <c r="BH177" s="8" t="s">
        <v>92</v>
      </c>
      <c r="BI177" s="8" t="s">
        <v>92</v>
      </c>
      <c r="BJ177" s="8" t="s">
        <v>92</v>
      </c>
      <c r="BM177" s="8" t="s">
        <v>92</v>
      </c>
      <c r="BN177" s="8" t="s">
        <v>92</v>
      </c>
      <c r="BO177" s="8" t="s">
        <v>92</v>
      </c>
      <c r="BQ177" s="8" t="s">
        <v>92</v>
      </c>
      <c r="BR177" s="8" t="s">
        <v>92</v>
      </c>
      <c r="BS177" s="8" t="s">
        <v>98</v>
      </c>
      <c r="BT177" s="8" t="s">
        <v>91</v>
      </c>
      <c r="BU177" s="8" t="s">
        <v>98</v>
      </c>
      <c r="BV177" s="8">
        <v>2379</v>
      </c>
      <c r="BW177" s="8">
        <v>84406</v>
      </c>
      <c r="BX177" s="9">
        <f t="shared" si="63"/>
        <v>41.9</v>
      </c>
      <c r="BY177" s="29">
        <v>5014</v>
      </c>
      <c r="BZ177" s="8">
        <v>16834.064619066601</v>
      </c>
      <c r="CA177" s="8">
        <v>43.828121739906599</v>
      </c>
      <c r="CD177" s="8">
        <v>2017</v>
      </c>
      <c r="CE177" s="8">
        <v>2</v>
      </c>
      <c r="CF177" s="17">
        <f t="shared" si="58"/>
        <v>41.9</v>
      </c>
      <c r="CG177" s="19">
        <f t="shared" si="66"/>
        <v>5014</v>
      </c>
      <c r="CH177" s="18">
        <f t="shared" si="41"/>
        <v>9875.5019999999931</v>
      </c>
      <c r="CI177" s="8">
        <f t="shared" si="59"/>
        <v>2003</v>
      </c>
      <c r="CJ177" s="8">
        <f t="shared" si="60"/>
        <v>41.9</v>
      </c>
      <c r="CK177" s="6">
        <f t="shared" si="61"/>
        <v>41.9</v>
      </c>
      <c r="CL177" s="26">
        <f t="shared" si="67"/>
        <v>5014</v>
      </c>
      <c r="CM177" s="8">
        <f t="shared" si="45"/>
        <v>9875.5019999999931</v>
      </c>
      <c r="CN177" s="38">
        <f t="shared" si="46"/>
        <v>9875.5019999999931</v>
      </c>
      <c r="CO177" s="8" t="str">
        <f t="shared" si="47"/>
        <v>Y</v>
      </c>
      <c r="CP177" s="8">
        <f t="shared" si="62"/>
        <v>117</v>
      </c>
      <c r="CQ177" s="8">
        <f t="shared" si="48"/>
        <v>1969.5855604307924</v>
      </c>
      <c r="CR177" s="8">
        <f t="shared" si="49"/>
        <v>2024</v>
      </c>
    </row>
    <row r="178" spans="1:96" s="8" customFormat="1">
      <c r="A178" s="8">
        <v>56606</v>
      </c>
      <c r="B178" s="8" t="s">
        <v>397</v>
      </c>
      <c r="C178" s="8">
        <v>2379</v>
      </c>
      <c r="D178" s="8" t="s">
        <v>398</v>
      </c>
      <c r="E178" s="8" t="s">
        <v>152</v>
      </c>
      <c r="F178" s="8" t="s">
        <v>162</v>
      </c>
      <c r="G178" s="8" t="s">
        <v>401</v>
      </c>
      <c r="H178" s="8" t="s">
        <v>87</v>
      </c>
      <c r="I178" s="8" t="s">
        <v>88</v>
      </c>
      <c r="K178" s="8" t="s">
        <v>89</v>
      </c>
      <c r="L178" s="8" t="s">
        <v>90</v>
      </c>
      <c r="M178" s="8" t="s">
        <v>90</v>
      </c>
      <c r="P178" s="8">
        <v>41.9</v>
      </c>
      <c r="Q178" s="8">
        <v>0.9</v>
      </c>
      <c r="R178" s="8">
        <v>39.200000000000003</v>
      </c>
      <c r="S178" s="8">
        <v>49.8</v>
      </c>
      <c r="T178" s="8">
        <v>35.299999999999997</v>
      </c>
      <c r="U178" s="8" t="s">
        <v>91</v>
      </c>
      <c r="V178" s="8" t="s">
        <v>92</v>
      </c>
      <c r="W178" s="8" t="s">
        <v>92</v>
      </c>
      <c r="X178" s="8" t="s">
        <v>93</v>
      </c>
      <c r="Y178" s="8" t="s">
        <v>90</v>
      </c>
      <c r="Z178" s="8">
        <v>5</v>
      </c>
      <c r="AA178" s="8">
        <v>1973</v>
      </c>
      <c r="AB178" s="8">
        <v>6</v>
      </c>
      <c r="AC178" s="8">
        <v>2024</v>
      </c>
      <c r="AD178" s="8" t="s">
        <v>91</v>
      </c>
      <c r="AE178" s="8" t="s">
        <v>113</v>
      </c>
      <c r="AF178" s="8">
        <v>2</v>
      </c>
      <c r="AG178" s="8" t="s">
        <v>90</v>
      </c>
      <c r="AH178" s="8" t="s">
        <v>95</v>
      </c>
      <c r="AI178" s="8" t="s">
        <v>400</v>
      </c>
      <c r="AR178" s="8" t="s">
        <v>91</v>
      </c>
      <c r="AT178" s="8" t="s">
        <v>92</v>
      </c>
      <c r="AU178" s="8" t="s">
        <v>119</v>
      </c>
      <c r="BC178" s="8" t="s">
        <v>92</v>
      </c>
      <c r="BD178" s="8" t="s">
        <v>92</v>
      </c>
      <c r="BE178" s="8" t="s">
        <v>92</v>
      </c>
      <c r="BG178" s="8" t="s">
        <v>92</v>
      </c>
      <c r="BH178" s="8" t="s">
        <v>92</v>
      </c>
      <c r="BI178" s="8" t="s">
        <v>92</v>
      </c>
      <c r="BJ178" s="8" t="s">
        <v>92</v>
      </c>
      <c r="BM178" s="8" t="s">
        <v>92</v>
      </c>
      <c r="BN178" s="8" t="s">
        <v>92</v>
      </c>
      <c r="BO178" s="8" t="s">
        <v>92</v>
      </c>
      <c r="BQ178" s="8" t="s">
        <v>92</v>
      </c>
      <c r="BR178" s="8" t="s">
        <v>92</v>
      </c>
      <c r="BS178" s="8" t="s">
        <v>98</v>
      </c>
      <c r="BT178" s="8" t="s">
        <v>91</v>
      </c>
      <c r="BU178" s="8" t="s">
        <v>98</v>
      </c>
      <c r="BV178" s="8">
        <v>2379</v>
      </c>
      <c r="BW178" s="8">
        <v>84406</v>
      </c>
      <c r="BX178" s="9">
        <f t="shared" si="63"/>
        <v>41.9</v>
      </c>
      <c r="BY178" s="29">
        <v>5014</v>
      </c>
      <c r="BZ178" s="8">
        <v>16834.064619066601</v>
      </c>
      <c r="CA178" s="8">
        <v>43.828121739906599</v>
      </c>
      <c r="CD178" s="8">
        <v>2017</v>
      </c>
      <c r="CE178" s="8">
        <v>3</v>
      </c>
      <c r="CF178" s="17">
        <f t="shared" si="58"/>
        <v>41.9</v>
      </c>
      <c r="CG178" s="17"/>
      <c r="CH178" s="18" t="str">
        <f t="shared" si="41"/>
        <v/>
      </c>
      <c r="CI178" s="8">
        <f t="shared" si="59"/>
        <v>2003</v>
      </c>
      <c r="CJ178" s="8">
        <f t="shared" si="60"/>
        <v>41.9</v>
      </c>
      <c r="CK178" s="6">
        <f t="shared" si="61"/>
        <v>41.9</v>
      </c>
      <c r="CL178" s="26"/>
      <c r="CM178" s="8" t="str">
        <f t="shared" si="45"/>
        <v/>
      </c>
      <c r="CN178" s="38">
        <f t="shared" si="46"/>
        <v>9875.5019999999931</v>
      </c>
      <c r="CO178" s="8" t="str">
        <f t="shared" si="47"/>
        <v/>
      </c>
      <c r="CP178" s="8">
        <f t="shared" si="62"/>
        <v>117</v>
      </c>
      <c r="CQ178" s="8">
        <f t="shared" si="48"/>
        <v>1969.5855604307924</v>
      </c>
      <c r="CR178" s="8">
        <f t="shared" si="49"/>
        <v>2024</v>
      </c>
    </row>
    <row r="179" spans="1:96" s="8" customFormat="1">
      <c r="A179" s="8">
        <v>63033</v>
      </c>
      <c r="B179" s="8" t="s">
        <v>402</v>
      </c>
      <c r="C179" s="8">
        <v>2393</v>
      </c>
      <c r="D179" s="8" t="s">
        <v>403</v>
      </c>
      <c r="E179" s="8" t="s">
        <v>152</v>
      </c>
      <c r="F179" s="8" t="s">
        <v>404</v>
      </c>
      <c r="G179" s="8">
        <v>9</v>
      </c>
      <c r="H179" s="8" t="s">
        <v>87</v>
      </c>
      <c r="I179" s="8" t="s">
        <v>88</v>
      </c>
      <c r="K179" s="8" t="s">
        <v>89</v>
      </c>
      <c r="L179" s="8" t="s">
        <v>90</v>
      </c>
      <c r="M179" s="8" t="s">
        <v>90</v>
      </c>
      <c r="N179" s="8">
        <v>50704</v>
      </c>
      <c r="O179" s="8" t="s">
        <v>405</v>
      </c>
      <c r="P179" s="8">
        <v>161</v>
      </c>
      <c r="Q179" s="8">
        <v>0.9</v>
      </c>
      <c r="R179" s="8">
        <v>152.69999999999999</v>
      </c>
      <c r="S179" s="8">
        <v>167</v>
      </c>
      <c r="T179" s="8">
        <v>150</v>
      </c>
      <c r="U179" s="8" t="s">
        <v>91</v>
      </c>
      <c r="V179" s="8" t="s">
        <v>92</v>
      </c>
      <c r="W179" s="8" t="s">
        <v>92</v>
      </c>
      <c r="X179" s="8" t="s">
        <v>93</v>
      </c>
      <c r="Y179" s="8" t="s">
        <v>90</v>
      </c>
      <c r="Z179" s="8">
        <v>7</v>
      </c>
      <c r="AA179" s="8">
        <v>1996</v>
      </c>
      <c r="AB179" s="8" t="s">
        <v>92</v>
      </c>
      <c r="AC179" s="8" t="s">
        <v>92</v>
      </c>
      <c r="AD179" s="8" t="s">
        <v>91</v>
      </c>
      <c r="AE179" s="8" t="s">
        <v>113</v>
      </c>
      <c r="AF179" s="8">
        <v>2</v>
      </c>
      <c r="AG179" s="8" t="s">
        <v>90</v>
      </c>
      <c r="AH179" s="8" t="s">
        <v>95</v>
      </c>
      <c r="AI179" s="8" t="s">
        <v>96</v>
      </c>
      <c r="AR179" s="8" t="s">
        <v>91</v>
      </c>
      <c r="AS179" s="8" t="s">
        <v>91</v>
      </c>
      <c r="AT179" s="8" t="s">
        <v>92</v>
      </c>
      <c r="AU179" s="8" t="s">
        <v>97</v>
      </c>
      <c r="BC179" s="8" t="s">
        <v>92</v>
      </c>
      <c r="BD179" s="8" t="s">
        <v>92</v>
      </c>
      <c r="BE179" s="8" t="s">
        <v>92</v>
      </c>
      <c r="BG179" s="8" t="s">
        <v>92</v>
      </c>
      <c r="BH179" s="8" t="s">
        <v>92</v>
      </c>
      <c r="BI179" s="8" t="s">
        <v>92</v>
      </c>
      <c r="BJ179" s="8" t="s">
        <v>92</v>
      </c>
      <c r="BM179" s="8" t="s">
        <v>92</v>
      </c>
      <c r="BN179" s="8" t="s">
        <v>92</v>
      </c>
      <c r="BO179" s="8" t="s">
        <v>92</v>
      </c>
      <c r="BQ179" s="8" t="s">
        <v>92</v>
      </c>
      <c r="BR179" s="8" t="s">
        <v>92</v>
      </c>
      <c r="BS179" s="8" t="s">
        <v>98</v>
      </c>
      <c r="BT179" s="8" t="s">
        <v>91</v>
      </c>
      <c r="BU179" s="8" t="s">
        <v>91</v>
      </c>
      <c r="BV179" s="8">
        <v>2393</v>
      </c>
      <c r="BW179" s="8">
        <v>213057</v>
      </c>
      <c r="BX179" s="9">
        <f t="shared" si="63"/>
        <v>161</v>
      </c>
      <c r="BY179" s="29">
        <v>13576</v>
      </c>
      <c r="BZ179" s="8">
        <v>15693.6505598114</v>
      </c>
      <c r="CA179" s="8">
        <v>38.287861771827401</v>
      </c>
      <c r="CD179" s="8">
        <v>2034</v>
      </c>
      <c r="CE179" s="8">
        <v>10</v>
      </c>
      <c r="CF179" s="17">
        <f t="shared" si="58"/>
        <v>161</v>
      </c>
      <c r="CG179" s="19">
        <f t="shared" ref="CG179:CG180" si="68">BY179</f>
        <v>13576</v>
      </c>
      <c r="CH179" s="18">
        <f t="shared" si="41"/>
        <v>24927.668999999947</v>
      </c>
      <c r="CI179" s="8">
        <f t="shared" si="59"/>
        <v>2026</v>
      </c>
      <c r="CJ179" s="8">
        <f t="shared" si="60"/>
        <v>161</v>
      </c>
      <c r="CK179" s="6" t="str">
        <f t="shared" si="61"/>
        <v/>
      </c>
      <c r="CL179" s="26" t="str">
        <f t="shared" ref="CL179" si="69">IF(CK179&lt;&gt;"",BY179,"")</f>
        <v/>
      </c>
      <c r="CM179" s="8" t="str">
        <f t="shared" si="45"/>
        <v/>
      </c>
      <c r="CN179" s="38">
        <f t="shared" si="46"/>
        <v>24927.668999999947</v>
      </c>
      <c r="CO179" s="8" t="str">
        <f t="shared" si="47"/>
        <v>Y</v>
      </c>
      <c r="CP179" s="8">
        <f t="shared" si="62"/>
        <v>117</v>
      </c>
      <c r="CQ179" s="8">
        <f t="shared" si="48"/>
        <v>1836.1571154979338</v>
      </c>
      <c r="CR179" s="8">
        <f t="shared" si="49"/>
        <v>2024</v>
      </c>
    </row>
    <row r="180" spans="1:96" s="8" customFormat="1">
      <c r="A180" s="8">
        <v>65386</v>
      </c>
      <c r="B180" s="8" t="s">
        <v>406</v>
      </c>
      <c r="C180" s="8">
        <v>2399</v>
      </c>
      <c r="D180" s="8" t="s">
        <v>407</v>
      </c>
      <c r="E180" s="8" t="s">
        <v>152</v>
      </c>
      <c r="F180" s="8" t="s">
        <v>408</v>
      </c>
      <c r="G180" s="8">
        <v>121</v>
      </c>
      <c r="H180" s="8" t="s">
        <v>87</v>
      </c>
      <c r="I180" s="8" t="s">
        <v>88</v>
      </c>
      <c r="K180" s="8" t="s">
        <v>89</v>
      </c>
      <c r="L180" s="8" t="s">
        <v>90</v>
      </c>
      <c r="M180" s="8" t="s">
        <v>90</v>
      </c>
      <c r="N180" s="8">
        <v>93142</v>
      </c>
      <c r="O180" s="8" t="s">
        <v>409</v>
      </c>
      <c r="P180" s="8">
        <v>60.5</v>
      </c>
      <c r="Q180" s="8">
        <v>0.85</v>
      </c>
      <c r="R180" s="8">
        <v>42</v>
      </c>
      <c r="S180" s="8">
        <v>42</v>
      </c>
      <c r="T180" s="8">
        <v>42</v>
      </c>
      <c r="U180" s="8" t="s">
        <v>91</v>
      </c>
      <c r="V180" s="8" t="s">
        <v>92</v>
      </c>
      <c r="W180" s="8" t="s">
        <v>92</v>
      </c>
      <c r="X180" s="8" t="s">
        <v>93</v>
      </c>
      <c r="Y180" s="8" t="s">
        <v>90</v>
      </c>
      <c r="Z180" s="8">
        <v>6</v>
      </c>
      <c r="AA180" s="8">
        <v>2000</v>
      </c>
      <c r="AB180" s="8" t="s">
        <v>92</v>
      </c>
      <c r="AC180" s="8" t="s">
        <v>92</v>
      </c>
      <c r="AD180" s="8" t="s">
        <v>91</v>
      </c>
      <c r="AE180" s="8" t="s">
        <v>113</v>
      </c>
      <c r="AF180" s="8">
        <v>2</v>
      </c>
      <c r="AG180" s="8" t="s">
        <v>90</v>
      </c>
      <c r="AH180" s="8" t="s">
        <v>95</v>
      </c>
      <c r="AI180" s="8" t="s">
        <v>400</v>
      </c>
      <c r="AR180" s="8" t="s">
        <v>91</v>
      </c>
      <c r="AS180" s="8" t="s">
        <v>91</v>
      </c>
      <c r="AT180" s="8" t="s">
        <v>92</v>
      </c>
      <c r="AU180" s="8" t="s">
        <v>97</v>
      </c>
      <c r="BC180" s="8" t="s">
        <v>92</v>
      </c>
      <c r="BD180" s="8" t="s">
        <v>92</v>
      </c>
      <c r="BE180" s="8" t="s">
        <v>92</v>
      </c>
      <c r="BG180" s="8" t="s">
        <v>92</v>
      </c>
      <c r="BH180" s="8" t="s">
        <v>92</v>
      </c>
      <c r="BI180" s="8" t="s">
        <v>92</v>
      </c>
      <c r="BJ180" s="8" t="s">
        <v>92</v>
      </c>
      <c r="BM180" s="8" t="s">
        <v>92</v>
      </c>
      <c r="BN180" s="8" t="s">
        <v>92</v>
      </c>
      <c r="BO180" s="8" t="s">
        <v>92</v>
      </c>
      <c r="BQ180" s="8" t="s">
        <v>92</v>
      </c>
      <c r="BR180" s="8" t="s">
        <v>92</v>
      </c>
      <c r="BS180" s="8" t="s">
        <v>98</v>
      </c>
      <c r="BT180" s="8" t="s">
        <v>98</v>
      </c>
      <c r="BU180" s="8" t="s">
        <v>98</v>
      </c>
      <c r="BV180" s="8">
        <v>2399</v>
      </c>
      <c r="BW180" s="8">
        <v>185488</v>
      </c>
      <c r="BX180" s="9">
        <f t="shared" si="63"/>
        <v>60.5</v>
      </c>
      <c r="BY180" s="29">
        <v>18094</v>
      </c>
      <c r="BZ180" s="8">
        <v>10251.354040013201</v>
      </c>
      <c r="CA180" s="8">
        <v>23.679583335349999</v>
      </c>
      <c r="CD180" s="8">
        <v>2024</v>
      </c>
      <c r="CE180" s="8">
        <v>2</v>
      </c>
      <c r="CF180" s="17">
        <f t="shared" si="58"/>
        <v>60.5</v>
      </c>
      <c r="CG180" s="19">
        <f t="shared" si="68"/>
        <v>18094</v>
      </c>
      <c r="CH180" s="18">
        <f t="shared" si="41"/>
        <v>21702.095999999863</v>
      </c>
      <c r="CI180" s="8">
        <f t="shared" si="59"/>
        <v>2030</v>
      </c>
      <c r="CJ180" s="8">
        <f t="shared" si="60"/>
        <v>60.5</v>
      </c>
      <c r="CK180" s="6">
        <f t="shared" si="61"/>
        <v>60.5</v>
      </c>
      <c r="CL180" s="26">
        <f>IF(AND(CK180&lt;&gt;"", CO180 ="Y"),BY180,"")</f>
        <v>18094</v>
      </c>
      <c r="CM180" s="8">
        <f t="shared" si="45"/>
        <v>21702.095999999863</v>
      </c>
      <c r="CN180" s="38">
        <f t="shared" si="46"/>
        <v>21702.095999999863</v>
      </c>
      <c r="CO180" s="8" t="str">
        <f t="shared" si="47"/>
        <v>Y</v>
      </c>
      <c r="CP180" s="8">
        <f t="shared" si="62"/>
        <v>117</v>
      </c>
      <c r="CQ180" s="8">
        <f t="shared" si="48"/>
        <v>1199.4084226815444</v>
      </c>
      <c r="CR180" s="8">
        <f t="shared" si="49"/>
        <v>2035</v>
      </c>
    </row>
    <row r="181" spans="1:96" s="8" customFormat="1">
      <c r="A181" s="8">
        <v>65386</v>
      </c>
      <c r="B181" s="8" t="s">
        <v>406</v>
      </c>
      <c r="C181" s="8">
        <v>2399</v>
      </c>
      <c r="D181" s="8" t="s">
        <v>407</v>
      </c>
      <c r="E181" s="8" t="s">
        <v>152</v>
      </c>
      <c r="F181" s="8" t="s">
        <v>408</v>
      </c>
      <c r="G181" s="8">
        <v>122</v>
      </c>
      <c r="H181" s="8" t="s">
        <v>87</v>
      </c>
      <c r="I181" s="8" t="s">
        <v>88</v>
      </c>
      <c r="K181" s="8" t="s">
        <v>89</v>
      </c>
      <c r="L181" s="8" t="s">
        <v>90</v>
      </c>
      <c r="M181" s="8" t="s">
        <v>90</v>
      </c>
      <c r="N181" s="8">
        <v>93143</v>
      </c>
      <c r="O181" s="8" t="s">
        <v>409</v>
      </c>
      <c r="P181" s="8">
        <v>60.5</v>
      </c>
      <c r="Q181" s="8">
        <v>0.85</v>
      </c>
      <c r="R181" s="8">
        <v>42</v>
      </c>
      <c r="S181" s="8">
        <v>42</v>
      </c>
      <c r="T181" s="8">
        <v>42</v>
      </c>
      <c r="U181" s="8" t="s">
        <v>91</v>
      </c>
      <c r="V181" s="8" t="s">
        <v>92</v>
      </c>
      <c r="W181" s="8" t="s">
        <v>92</v>
      </c>
      <c r="X181" s="8" t="s">
        <v>93</v>
      </c>
      <c r="Y181" s="8" t="s">
        <v>90</v>
      </c>
      <c r="Z181" s="8">
        <v>6</v>
      </c>
      <c r="AA181" s="8">
        <v>2000</v>
      </c>
      <c r="AB181" s="8" t="s">
        <v>92</v>
      </c>
      <c r="AC181" s="8" t="s">
        <v>92</v>
      </c>
      <c r="AD181" s="8" t="s">
        <v>91</v>
      </c>
      <c r="AE181" s="8" t="s">
        <v>113</v>
      </c>
      <c r="AF181" s="8">
        <v>2</v>
      </c>
      <c r="AG181" s="8" t="s">
        <v>90</v>
      </c>
      <c r="AH181" s="8" t="s">
        <v>95</v>
      </c>
      <c r="AI181" s="8" t="s">
        <v>400</v>
      </c>
      <c r="AR181" s="8" t="s">
        <v>91</v>
      </c>
      <c r="AS181" s="8" t="s">
        <v>91</v>
      </c>
      <c r="AT181" s="8" t="s">
        <v>92</v>
      </c>
      <c r="AU181" s="8" t="s">
        <v>97</v>
      </c>
      <c r="BC181" s="8" t="s">
        <v>92</v>
      </c>
      <c r="BD181" s="8" t="s">
        <v>92</v>
      </c>
      <c r="BE181" s="8" t="s">
        <v>92</v>
      </c>
      <c r="BG181" s="8" t="s">
        <v>92</v>
      </c>
      <c r="BH181" s="8" t="s">
        <v>92</v>
      </c>
      <c r="BI181" s="8" t="s">
        <v>92</v>
      </c>
      <c r="BJ181" s="8" t="s">
        <v>92</v>
      </c>
      <c r="BM181" s="8" t="s">
        <v>92</v>
      </c>
      <c r="BN181" s="8" t="s">
        <v>92</v>
      </c>
      <c r="BO181" s="8" t="s">
        <v>92</v>
      </c>
      <c r="BQ181" s="8" t="s">
        <v>92</v>
      </c>
      <c r="BR181" s="8" t="s">
        <v>92</v>
      </c>
      <c r="BS181" s="8" t="s">
        <v>98</v>
      </c>
      <c r="BT181" s="8" t="s">
        <v>98</v>
      </c>
      <c r="BU181" s="8" t="s">
        <v>98</v>
      </c>
      <c r="BV181" s="8">
        <v>2399</v>
      </c>
      <c r="BW181" s="8">
        <v>185488</v>
      </c>
      <c r="BX181" s="9">
        <f t="shared" si="63"/>
        <v>60.5</v>
      </c>
      <c r="BY181" s="29">
        <v>18094</v>
      </c>
      <c r="BZ181" s="8">
        <v>10251.354040013201</v>
      </c>
      <c r="CA181" s="8">
        <v>23.679583335349999</v>
      </c>
      <c r="CD181" s="8">
        <v>2024</v>
      </c>
      <c r="CE181" s="8">
        <v>2</v>
      </c>
      <c r="CF181" s="17">
        <f t="shared" si="58"/>
        <v>60.5</v>
      </c>
      <c r="CG181" s="17"/>
      <c r="CH181" s="18" t="str">
        <f t="shared" si="41"/>
        <v/>
      </c>
      <c r="CI181" s="8">
        <f t="shared" si="59"/>
        <v>2030</v>
      </c>
      <c r="CJ181" s="8">
        <f t="shared" si="60"/>
        <v>60.5</v>
      </c>
      <c r="CK181" s="6">
        <f t="shared" si="61"/>
        <v>60.5</v>
      </c>
      <c r="CL181" s="26"/>
      <c r="CM181" s="8" t="str">
        <f t="shared" si="45"/>
        <v/>
      </c>
      <c r="CN181" s="38">
        <f t="shared" si="46"/>
        <v>21702.095999999863</v>
      </c>
      <c r="CO181" s="8" t="str">
        <f t="shared" si="47"/>
        <v/>
      </c>
      <c r="CP181" s="8">
        <f t="shared" si="62"/>
        <v>117</v>
      </c>
      <c r="CQ181" s="8">
        <f t="shared" si="48"/>
        <v>1199.4084226815444</v>
      </c>
      <c r="CR181" s="8">
        <f t="shared" si="49"/>
        <v>2035</v>
      </c>
    </row>
    <row r="182" spans="1:96" s="8" customFormat="1">
      <c r="A182" s="8">
        <v>65386</v>
      </c>
      <c r="B182" s="8" t="s">
        <v>406</v>
      </c>
      <c r="C182" s="8">
        <v>2399</v>
      </c>
      <c r="D182" s="8" t="s">
        <v>407</v>
      </c>
      <c r="E182" s="8" t="s">
        <v>152</v>
      </c>
      <c r="F182" s="8" t="s">
        <v>408</v>
      </c>
      <c r="G182" s="8">
        <v>123</v>
      </c>
      <c r="H182" s="8" t="s">
        <v>87</v>
      </c>
      <c r="I182" s="8" t="s">
        <v>88</v>
      </c>
      <c r="K182" s="8" t="s">
        <v>89</v>
      </c>
      <c r="L182" s="8" t="s">
        <v>90</v>
      </c>
      <c r="M182" s="8" t="s">
        <v>90</v>
      </c>
      <c r="N182" s="8">
        <v>93144</v>
      </c>
      <c r="O182" s="8" t="s">
        <v>409</v>
      </c>
      <c r="P182" s="8">
        <v>60.5</v>
      </c>
      <c r="Q182" s="8">
        <v>0.85</v>
      </c>
      <c r="R182" s="8">
        <v>42</v>
      </c>
      <c r="S182" s="8">
        <v>42</v>
      </c>
      <c r="T182" s="8">
        <v>42</v>
      </c>
      <c r="U182" s="8" t="s">
        <v>91</v>
      </c>
      <c r="V182" s="8" t="s">
        <v>92</v>
      </c>
      <c r="W182" s="8" t="s">
        <v>92</v>
      </c>
      <c r="X182" s="8" t="s">
        <v>93</v>
      </c>
      <c r="Y182" s="8" t="s">
        <v>90</v>
      </c>
      <c r="Z182" s="8">
        <v>6</v>
      </c>
      <c r="AA182" s="8">
        <v>2000</v>
      </c>
      <c r="AB182" s="8" t="s">
        <v>92</v>
      </c>
      <c r="AC182" s="8" t="s">
        <v>92</v>
      </c>
      <c r="AD182" s="8" t="s">
        <v>91</v>
      </c>
      <c r="AE182" s="8" t="s">
        <v>113</v>
      </c>
      <c r="AF182" s="8">
        <v>2</v>
      </c>
      <c r="AG182" s="8" t="s">
        <v>90</v>
      </c>
      <c r="AH182" s="8" t="s">
        <v>95</v>
      </c>
      <c r="AI182" s="8" t="s">
        <v>400</v>
      </c>
      <c r="AR182" s="8" t="s">
        <v>91</v>
      </c>
      <c r="AS182" s="8" t="s">
        <v>91</v>
      </c>
      <c r="AT182" s="8" t="s">
        <v>92</v>
      </c>
      <c r="AU182" s="8" t="s">
        <v>97</v>
      </c>
      <c r="BC182" s="8" t="s">
        <v>92</v>
      </c>
      <c r="BD182" s="8" t="s">
        <v>92</v>
      </c>
      <c r="BE182" s="8" t="s">
        <v>92</v>
      </c>
      <c r="BG182" s="8" t="s">
        <v>92</v>
      </c>
      <c r="BH182" s="8" t="s">
        <v>92</v>
      </c>
      <c r="BI182" s="8" t="s">
        <v>92</v>
      </c>
      <c r="BJ182" s="8" t="s">
        <v>92</v>
      </c>
      <c r="BM182" s="8" t="s">
        <v>92</v>
      </c>
      <c r="BN182" s="8" t="s">
        <v>92</v>
      </c>
      <c r="BO182" s="8" t="s">
        <v>92</v>
      </c>
      <c r="BQ182" s="8" t="s">
        <v>92</v>
      </c>
      <c r="BR182" s="8" t="s">
        <v>92</v>
      </c>
      <c r="BS182" s="8" t="s">
        <v>98</v>
      </c>
      <c r="BT182" s="8" t="s">
        <v>98</v>
      </c>
      <c r="BU182" s="8" t="s">
        <v>98</v>
      </c>
      <c r="BV182" s="8">
        <v>2399</v>
      </c>
      <c r="BW182" s="8">
        <v>185488</v>
      </c>
      <c r="BX182" s="9">
        <f t="shared" si="63"/>
        <v>60.5</v>
      </c>
      <c r="BY182" s="29">
        <v>18094</v>
      </c>
      <c r="BZ182" s="8">
        <v>10251.354040013201</v>
      </c>
      <c r="CA182" s="8">
        <v>23.679583335349999</v>
      </c>
      <c r="CD182" s="8">
        <v>2024</v>
      </c>
      <c r="CE182" s="8">
        <v>2</v>
      </c>
      <c r="CF182" s="17">
        <f t="shared" si="58"/>
        <v>60.5</v>
      </c>
      <c r="CG182" s="17"/>
      <c r="CH182" s="18" t="str">
        <f t="shared" si="41"/>
        <v/>
      </c>
      <c r="CI182" s="8">
        <f t="shared" si="59"/>
        <v>2030</v>
      </c>
      <c r="CJ182" s="8">
        <f t="shared" si="60"/>
        <v>60.5</v>
      </c>
      <c r="CK182" s="6">
        <f t="shared" si="61"/>
        <v>60.5</v>
      </c>
      <c r="CL182" s="26"/>
      <c r="CM182" s="8" t="str">
        <f t="shared" si="45"/>
        <v/>
      </c>
      <c r="CN182" s="38">
        <f t="shared" si="46"/>
        <v>21702.095999999863</v>
      </c>
      <c r="CO182" s="8" t="str">
        <f t="shared" si="47"/>
        <v/>
      </c>
      <c r="CP182" s="8">
        <f t="shared" si="62"/>
        <v>117</v>
      </c>
      <c r="CQ182" s="8">
        <f t="shared" si="48"/>
        <v>1199.4084226815444</v>
      </c>
      <c r="CR182" s="8">
        <f t="shared" si="49"/>
        <v>2035</v>
      </c>
    </row>
    <row r="183" spans="1:96" s="8" customFormat="1">
      <c r="A183" s="8">
        <v>65386</v>
      </c>
      <c r="B183" s="8" t="s">
        <v>406</v>
      </c>
      <c r="C183" s="8">
        <v>2399</v>
      </c>
      <c r="D183" s="8" t="s">
        <v>407</v>
      </c>
      <c r="E183" s="8" t="s">
        <v>152</v>
      </c>
      <c r="F183" s="8" t="s">
        <v>408</v>
      </c>
      <c r="G183" s="8">
        <v>124</v>
      </c>
      <c r="H183" s="8" t="s">
        <v>87</v>
      </c>
      <c r="I183" s="8" t="s">
        <v>88</v>
      </c>
      <c r="K183" s="8" t="s">
        <v>89</v>
      </c>
      <c r="L183" s="8" t="s">
        <v>90</v>
      </c>
      <c r="M183" s="8" t="s">
        <v>90</v>
      </c>
      <c r="N183" s="8">
        <v>93145</v>
      </c>
      <c r="O183" s="8" t="s">
        <v>409</v>
      </c>
      <c r="P183" s="8">
        <v>60.5</v>
      </c>
      <c r="Q183" s="8">
        <v>0.85</v>
      </c>
      <c r="R183" s="8">
        <v>42</v>
      </c>
      <c r="S183" s="8">
        <v>42</v>
      </c>
      <c r="T183" s="8">
        <v>42</v>
      </c>
      <c r="U183" s="8" t="s">
        <v>91</v>
      </c>
      <c r="V183" s="8" t="s">
        <v>92</v>
      </c>
      <c r="W183" s="8" t="s">
        <v>92</v>
      </c>
      <c r="X183" s="8" t="s">
        <v>93</v>
      </c>
      <c r="Y183" s="8" t="s">
        <v>90</v>
      </c>
      <c r="Z183" s="8">
        <v>6</v>
      </c>
      <c r="AA183" s="8">
        <v>2000</v>
      </c>
      <c r="AB183" s="8" t="s">
        <v>92</v>
      </c>
      <c r="AC183" s="8" t="s">
        <v>92</v>
      </c>
      <c r="AD183" s="8" t="s">
        <v>91</v>
      </c>
      <c r="AE183" s="8" t="s">
        <v>113</v>
      </c>
      <c r="AF183" s="8">
        <v>2</v>
      </c>
      <c r="AG183" s="8" t="s">
        <v>90</v>
      </c>
      <c r="AH183" s="8" t="s">
        <v>95</v>
      </c>
      <c r="AI183" s="8" t="s">
        <v>400</v>
      </c>
      <c r="AR183" s="8" t="s">
        <v>91</v>
      </c>
      <c r="AS183" s="8" t="s">
        <v>91</v>
      </c>
      <c r="AT183" s="8" t="s">
        <v>92</v>
      </c>
      <c r="AU183" s="8" t="s">
        <v>97</v>
      </c>
      <c r="BC183" s="8" t="s">
        <v>92</v>
      </c>
      <c r="BD183" s="8" t="s">
        <v>92</v>
      </c>
      <c r="BE183" s="8" t="s">
        <v>92</v>
      </c>
      <c r="BG183" s="8" t="s">
        <v>92</v>
      </c>
      <c r="BH183" s="8" t="s">
        <v>92</v>
      </c>
      <c r="BI183" s="8" t="s">
        <v>92</v>
      </c>
      <c r="BJ183" s="8" t="s">
        <v>92</v>
      </c>
      <c r="BM183" s="8" t="s">
        <v>92</v>
      </c>
      <c r="BN183" s="8" t="s">
        <v>92</v>
      </c>
      <c r="BO183" s="8" t="s">
        <v>92</v>
      </c>
      <c r="BQ183" s="8" t="s">
        <v>92</v>
      </c>
      <c r="BR183" s="8" t="s">
        <v>92</v>
      </c>
      <c r="BS183" s="8" t="s">
        <v>98</v>
      </c>
      <c r="BT183" s="8" t="s">
        <v>98</v>
      </c>
      <c r="BU183" s="8" t="s">
        <v>98</v>
      </c>
      <c r="BV183" s="8">
        <v>2399</v>
      </c>
      <c r="BW183" s="8">
        <v>185488</v>
      </c>
      <c r="BX183" s="9">
        <f t="shared" si="63"/>
        <v>60.5</v>
      </c>
      <c r="BY183" s="29">
        <v>18094</v>
      </c>
      <c r="BZ183" s="8">
        <v>10251.354040013201</v>
      </c>
      <c r="CA183" s="8">
        <v>23.679583335349999</v>
      </c>
      <c r="CD183" s="8">
        <v>2024</v>
      </c>
      <c r="CE183" s="8">
        <v>2</v>
      </c>
      <c r="CF183" s="17">
        <f t="shared" si="58"/>
        <v>60.5</v>
      </c>
      <c r="CG183" s="17"/>
      <c r="CH183" s="18" t="str">
        <f t="shared" si="41"/>
        <v/>
      </c>
      <c r="CI183" s="8">
        <f t="shared" si="59"/>
        <v>2030</v>
      </c>
      <c r="CJ183" s="8">
        <f t="shared" si="60"/>
        <v>60.5</v>
      </c>
      <c r="CK183" s="6">
        <f t="shared" si="61"/>
        <v>60.5</v>
      </c>
      <c r="CL183" s="26"/>
      <c r="CM183" s="8" t="str">
        <f t="shared" si="45"/>
        <v/>
      </c>
      <c r="CN183" s="38">
        <f t="shared" si="46"/>
        <v>21702.095999999863</v>
      </c>
      <c r="CO183" s="8" t="str">
        <f t="shared" si="47"/>
        <v/>
      </c>
      <c r="CP183" s="8">
        <f t="shared" si="62"/>
        <v>117</v>
      </c>
      <c r="CQ183" s="8">
        <f t="shared" si="48"/>
        <v>1199.4084226815444</v>
      </c>
      <c r="CR183" s="8">
        <f t="shared" si="49"/>
        <v>2035</v>
      </c>
    </row>
    <row r="184" spans="1:96" s="8" customFormat="1">
      <c r="A184" s="8">
        <v>65388</v>
      </c>
      <c r="B184" s="8" t="s">
        <v>410</v>
      </c>
      <c r="C184" s="8">
        <v>2404</v>
      </c>
      <c r="D184" s="8" t="s">
        <v>411</v>
      </c>
      <c r="E184" s="8" t="s">
        <v>152</v>
      </c>
      <c r="F184" s="8" t="s">
        <v>412</v>
      </c>
      <c r="G184" s="8">
        <v>131</v>
      </c>
      <c r="H184" s="8" t="s">
        <v>87</v>
      </c>
      <c r="I184" s="8" t="s">
        <v>88</v>
      </c>
      <c r="K184" s="8" t="s">
        <v>89</v>
      </c>
      <c r="L184" s="8" t="s">
        <v>90</v>
      </c>
      <c r="M184" s="8" t="s">
        <v>90</v>
      </c>
      <c r="N184" s="8">
        <v>123901463</v>
      </c>
      <c r="O184" s="8" t="s">
        <v>413</v>
      </c>
      <c r="P184" s="8">
        <v>60.5</v>
      </c>
      <c r="Q184" s="8">
        <v>0.85</v>
      </c>
      <c r="R184" s="8">
        <v>46.9</v>
      </c>
      <c r="S184" s="8">
        <v>46.9</v>
      </c>
      <c r="T184" s="8">
        <v>25</v>
      </c>
      <c r="U184" s="8" t="s">
        <v>91</v>
      </c>
      <c r="V184" s="8" t="s">
        <v>92</v>
      </c>
      <c r="W184" s="8" t="s">
        <v>92</v>
      </c>
      <c r="X184" s="8" t="s">
        <v>93</v>
      </c>
      <c r="Y184" s="8" t="s">
        <v>90</v>
      </c>
      <c r="Z184" s="8">
        <v>6</v>
      </c>
      <c r="AA184" s="8">
        <v>2012</v>
      </c>
      <c r="AB184" s="8" t="s">
        <v>92</v>
      </c>
      <c r="AC184" s="8" t="s">
        <v>92</v>
      </c>
      <c r="AD184" s="8" t="s">
        <v>91</v>
      </c>
      <c r="AE184" s="8" t="s">
        <v>113</v>
      </c>
      <c r="AF184" s="8">
        <v>2</v>
      </c>
      <c r="AG184" s="8" t="s">
        <v>90</v>
      </c>
      <c r="AH184" s="8" t="s">
        <v>95</v>
      </c>
      <c r="AR184" s="8" t="s">
        <v>91</v>
      </c>
      <c r="AS184" s="8" t="s">
        <v>91</v>
      </c>
      <c r="AT184" s="8" t="s">
        <v>92</v>
      </c>
      <c r="AU184" s="8" t="s">
        <v>97</v>
      </c>
      <c r="BC184" s="8" t="s">
        <v>92</v>
      </c>
      <c r="BD184" s="8" t="s">
        <v>92</v>
      </c>
      <c r="BE184" s="8" t="s">
        <v>92</v>
      </c>
      <c r="BG184" s="8" t="s">
        <v>92</v>
      </c>
      <c r="BH184" s="8" t="s">
        <v>92</v>
      </c>
      <c r="BI184" s="8" t="s">
        <v>92</v>
      </c>
      <c r="BJ184" s="8" t="s">
        <v>92</v>
      </c>
      <c r="BM184" s="8" t="s">
        <v>92</v>
      </c>
      <c r="BN184" s="8" t="s">
        <v>92</v>
      </c>
      <c r="BO184" s="8" t="s">
        <v>92</v>
      </c>
      <c r="BQ184" s="8" t="s">
        <v>92</v>
      </c>
      <c r="BR184" s="8" t="s">
        <v>92</v>
      </c>
      <c r="BS184" s="8" t="s">
        <v>91</v>
      </c>
      <c r="BT184" s="8" t="s">
        <v>91</v>
      </c>
      <c r="BU184" s="8" t="s">
        <v>91</v>
      </c>
      <c r="BV184" s="8">
        <v>2404</v>
      </c>
      <c r="BW184" s="8">
        <v>1575169</v>
      </c>
      <c r="BX184" s="9">
        <f t="shared" si="63"/>
        <v>60.5</v>
      </c>
      <c r="BY184" s="29">
        <v>134546.99600000001</v>
      </c>
      <c r="BZ184" s="8">
        <v>11707.2030355846</v>
      </c>
      <c r="CA184" s="8">
        <v>16.539722222989301</v>
      </c>
      <c r="CD184" s="8">
        <v>2028</v>
      </c>
      <c r="CE184" s="8">
        <v>12</v>
      </c>
      <c r="CF184" s="17">
        <f t="shared" si="58"/>
        <v>60.5</v>
      </c>
      <c r="CG184" s="19">
        <f>BY184</f>
        <v>134546.99600000001</v>
      </c>
      <c r="CH184" s="18">
        <f t="shared" si="41"/>
        <v>184294.77299999874</v>
      </c>
      <c r="CI184" s="8">
        <f t="shared" si="59"/>
        <v>2042</v>
      </c>
      <c r="CJ184" s="8" t="str">
        <f t="shared" si="60"/>
        <v/>
      </c>
      <c r="CK184" s="6">
        <f t="shared" si="61"/>
        <v>60.5</v>
      </c>
      <c r="CL184" s="26">
        <f>IF(AND(CK184&lt;&gt;"", CO184 ="Y"),BY184,"")</f>
        <v>134546.99600000001</v>
      </c>
      <c r="CM184" s="8">
        <f t="shared" si="45"/>
        <v>184294.77299999874</v>
      </c>
      <c r="CN184" s="38">
        <f t="shared" si="46"/>
        <v>184294.77299999874</v>
      </c>
      <c r="CO184" s="8" t="str">
        <f t="shared" si="47"/>
        <v>Y</v>
      </c>
      <c r="CP184" s="8">
        <f t="shared" si="62"/>
        <v>117</v>
      </c>
      <c r="CQ184" s="8">
        <f t="shared" si="48"/>
        <v>1369.7427551633982</v>
      </c>
      <c r="CR184" s="8">
        <f t="shared" si="49"/>
        <v>2027</v>
      </c>
    </row>
    <row r="185" spans="1:96" s="8" customFormat="1">
      <c r="A185" s="8">
        <v>65388</v>
      </c>
      <c r="B185" s="8" t="s">
        <v>410</v>
      </c>
      <c r="C185" s="8">
        <v>2404</v>
      </c>
      <c r="D185" s="8" t="s">
        <v>411</v>
      </c>
      <c r="E185" s="8" t="s">
        <v>152</v>
      </c>
      <c r="F185" s="8" t="s">
        <v>412</v>
      </c>
      <c r="G185" s="8">
        <v>132</v>
      </c>
      <c r="H185" s="8" t="s">
        <v>87</v>
      </c>
      <c r="I185" s="8" t="s">
        <v>88</v>
      </c>
      <c r="K185" s="8" t="s">
        <v>89</v>
      </c>
      <c r="L185" s="8" t="s">
        <v>90</v>
      </c>
      <c r="M185" s="8" t="s">
        <v>90</v>
      </c>
      <c r="N185" s="8">
        <v>123901465</v>
      </c>
      <c r="O185" s="8" t="s">
        <v>413</v>
      </c>
      <c r="P185" s="8">
        <v>60.5</v>
      </c>
      <c r="Q185" s="8">
        <v>0.85</v>
      </c>
      <c r="R185" s="8">
        <v>46.9</v>
      </c>
      <c r="S185" s="8">
        <v>46.9</v>
      </c>
      <c r="T185" s="8">
        <v>25</v>
      </c>
      <c r="U185" s="8" t="s">
        <v>91</v>
      </c>
      <c r="V185" s="8" t="s">
        <v>92</v>
      </c>
      <c r="W185" s="8" t="s">
        <v>92</v>
      </c>
      <c r="X185" s="8" t="s">
        <v>93</v>
      </c>
      <c r="Y185" s="8" t="s">
        <v>90</v>
      </c>
      <c r="Z185" s="8">
        <v>6</v>
      </c>
      <c r="AA185" s="8">
        <v>2012</v>
      </c>
      <c r="AB185" s="8" t="s">
        <v>92</v>
      </c>
      <c r="AC185" s="8" t="s">
        <v>92</v>
      </c>
      <c r="AD185" s="8" t="s">
        <v>91</v>
      </c>
      <c r="AE185" s="8" t="s">
        <v>113</v>
      </c>
      <c r="AF185" s="8">
        <v>2</v>
      </c>
      <c r="AG185" s="8" t="s">
        <v>90</v>
      </c>
      <c r="AH185" s="8" t="s">
        <v>95</v>
      </c>
      <c r="AR185" s="8" t="s">
        <v>91</v>
      </c>
      <c r="AS185" s="8" t="s">
        <v>91</v>
      </c>
      <c r="AT185" s="8" t="s">
        <v>92</v>
      </c>
      <c r="AU185" s="8" t="s">
        <v>97</v>
      </c>
      <c r="BC185" s="8" t="s">
        <v>92</v>
      </c>
      <c r="BD185" s="8" t="s">
        <v>92</v>
      </c>
      <c r="BE185" s="8" t="s">
        <v>92</v>
      </c>
      <c r="BG185" s="8" t="s">
        <v>92</v>
      </c>
      <c r="BH185" s="8" t="s">
        <v>92</v>
      </c>
      <c r="BI185" s="8" t="s">
        <v>92</v>
      </c>
      <c r="BJ185" s="8" t="s">
        <v>92</v>
      </c>
      <c r="BM185" s="8" t="s">
        <v>92</v>
      </c>
      <c r="BN185" s="8" t="s">
        <v>92</v>
      </c>
      <c r="BO185" s="8" t="s">
        <v>92</v>
      </c>
      <c r="BQ185" s="8" t="s">
        <v>92</v>
      </c>
      <c r="BR185" s="8" t="s">
        <v>92</v>
      </c>
      <c r="BS185" s="8" t="s">
        <v>91</v>
      </c>
      <c r="BT185" s="8" t="s">
        <v>91</v>
      </c>
      <c r="BU185" s="8" t="s">
        <v>91</v>
      </c>
      <c r="BV185" s="8">
        <v>2404</v>
      </c>
      <c r="BW185" s="8">
        <v>1575169</v>
      </c>
      <c r="BX185" s="9">
        <f t="shared" si="63"/>
        <v>60.5</v>
      </c>
      <c r="BY185" s="29">
        <v>134546.99600000001</v>
      </c>
      <c r="BZ185" s="8">
        <v>11707.2030355846</v>
      </c>
      <c r="CA185" s="8">
        <v>16.539722222989301</v>
      </c>
      <c r="CD185" s="8">
        <v>2028</v>
      </c>
      <c r="CE185" s="8">
        <v>12</v>
      </c>
      <c r="CF185" s="17">
        <f t="shared" si="58"/>
        <v>60.5</v>
      </c>
      <c r="CG185" s="17"/>
      <c r="CH185" s="18" t="str">
        <f t="shared" si="41"/>
        <v/>
      </c>
      <c r="CI185" s="8">
        <f t="shared" si="59"/>
        <v>2042</v>
      </c>
      <c r="CJ185" s="8" t="str">
        <f t="shared" si="60"/>
        <v/>
      </c>
      <c r="CK185" s="6">
        <f t="shared" si="61"/>
        <v>60.5</v>
      </c>
      <c r="CL185" s="26"/>
      <c r="CM185" s="8" t="str">
        <f t="shared" si="45"/>
        <v/>
      </c>
      <c r="CN185" s="38">
        <f t="shared" si="46"/>
        <v>184294.77299999874</v>
      </c>
      <c r="CO185" s="8" t="str">
        <f t="shared" si="47"/>
        <v/>
      </c>
      <c r="CP185" s="8">
        <f t="shared" si="62"/>
        <v>117</v>
      </c>
      <c r="CQ185" s="8">
        <f t="shared" si="48"/>
        <v>1369.7427551633982</v>
      </c>
      <c r="CR185" s="8">
        <f t="shared" si="49"/>
        <v>2027</v>
      </c>
    </row>
    <row r="186" spans="1:96" s="8" customFormat="1">
      <c r="A186" s="8">
        <v>65388</v>
      </c>
      <c r="B186" s="8" t="s">
        <v>410</v>
      </c>
      <c r="C186" s="8">
        <v>2404</v>
      </c>
      <c r="D186" s="8" t="s">
        <v>411</v>
      </c>
      <c r="E186" s="8" t="s">
        <v>152</v>
      </c>
      <c r="F186" s="8" t="s">
        <v>412</v>
      </c>
      <c r="G186" s="8">
        <v>133</v>
      </c>
      <c r="H186" s="8" t="s">
        <v>87</v>
      </c>
      <c r="I186" s="8" t="s">
        <v>88</v>
      </c>
      <c r="K186" s="8" t="s">
        <v>89</v>
      </c>
      <c r="L186" s="8" t="s">
        <v>90</v>
      </c>
      <c r="M186" s="8" t="s">
        <v>90</v>
      </c>
      <c r="N186" s="8">
        <v>123901467</v>
      </c>
      <c r="O186" s="8" t="s">
        <v>413</v>
      </c>
      <c r="P186" s="8">
        <v>60.5</v>
      </c>
      <c r="Q186" s="8">
        <v>0.85</v>
      </c>
      <c r="R186" s="8">
        <v>46.9</v>
      </c>
      <c r="S186" s="8">
        <v>46.9</v>
      </c>
      <c r="T186" s="8">
        <v>25</v>
      </c>
      <c r="U186" s="8" t="s">
        <v>91</v>
      </c>
      <c r="V186" s="8" t="s">
        <v>92</v>
      </c>
      <c r="W186" s="8" t="s">
        <v>92</v>
      </c>
      <c r="X186" s="8" t="s">
        <v>93</v>
      </c>
      <c r="Y186" s="8" t="s">
        <v>90</v>
      </c>
      <c r="Z186" s="8">
        <v>6</v>
      </c>
      <c r="AA186" s="8">
        <v>2012</v>
      </c>
      <c r="AB186" s="8" t="s">
        <v>92</v>
      </c>
      <c r="AC186" s="8" t="s">
        <v>92</v>
      </c>
      <c r="AD186" s="8" t="s">
        <v>91</v>
      </c>
      <c r="AE186" s="8" t="s">
        <v>113</v>
      </c>
      <c r="AF186" s="8">
        <v>2</v>
      </c>
      <c r="AG186" s="8" t="s">
        <v>90</v>
      </c>
      <c r="AH186" s="8" t="s">
        <v>95</v>
      </c>
      <c r="AR186" s="8" t="s">
        <v>91</v>
      </c>
      <c r="AS186" s="8" t="s">
        <v>91</v>
      </c>
      <c r="AT186" s="8" t="s">
        <v>92</v>
      </c>
      <c r="AU186" s="8" t="s">
        <v>97</v>
      </c>
      <c r="BC186" s="8" t="s">
        <v>92</v>
      </c>
      <c r="BD186" s="8" t="s">
        <v>92</v>
      </c>
      <c r="BE186" s="8" t="s">
        <v>92</v>
      </c>
      <c r="BG186" s="8" t="s">
        <v>92</v>
      </c>
      <c r="BH186" s="8" t="s">
        <v>92</v>
      </c>
      <c r="BI186" s="8" t="s">
        <v>92</v>
      </c>
      <c r="BJ186" s="8" t="s">
        <v>92</v>
      </c>
      <c r="BM186" s="8" t="s">
        <v>92</v>
      </c>
      <c r="BN186" s="8" t="s">
        <v>92</v>
      </c>
      <c r="BO186" s="8" t="s">
        <v>92</v>
      </c>
      <c r="BQ186" s="8" t="s">
        <v>92</v>
      </c>
      <c r="BR186" s="8" t="s">
        <v>92</v>
      </c>
      <c r="BS186" s="8" t="s">
        <v>91</v>
      </c>
      <c r="BT186" s="8" t="s">
        <v>91</v>
      </c>
      <c r="BU186" s="8" t="s">
        <v>91</v>
      </c>
      <c r="BV186" s="8">
        <v>2404</v>
      </c>
      <c r="BW186" s="8">
        <v>1575169</v>
      </c>
      <c r="BX186" s="9">
        <f t="shared" si="63"/>
        <v>60.5</v>
      </c>
      <c r="BY186" s="29">
        <v>134546.99600000001</v>
      </c>
      <c r="BZ186" s="8">
        <v>11707.2030355846</v>
      </c>
      <c r="CA186" s="8">
        <v>16.539722222989301</v>
      </c>
      <c r="CD186" s="8">
        <v>2028</v>
      </c>
      <c r="CE186" s="8">
        <v>12</v>
      </c>
      <c r="CF186" s="17">
        <f t="shared" si="58"/>
        <v>60.5</v>
      </c>
      <c r="CG186" s="17"/>
      <c r="CH186" s="18" t="str">
        <f t="shared" si="41"/>
        <v/>
      </c>
      <c r="CI186" s="8">
        <f t="shared" si="59"/>
        <v>2042</v>
      </c>
      <c r="CJ186" s="8" t="str">
        <f t="shared" si="60"/>
        <v/>
      </c>
      <c r="CK186" s="6">
        <f t="shared" si="61"/>
        <v>60.5</v>
      </c>
      <c r="CL186" s="26"/>
      <c r="CM186" s="8" t="str">
        <f t="shared" si="45"/>
        <v/>
      </c>
      <c r="CN186" s="38">
        <f t="shared" si="46"/>
        <v>184294.77299999874</v>
      </c>
      <c r="CO186" s="8" t="str">
        <f t="shared" si="47"/>
        <v/>
      </c>
      <c r="CP186" s="8">
        <f t="shared" si="62"/>
        <v>117</v>
      </c>
      <c r="CQ186" s="8">
        <f t="shared" si="48"/>
        <v>1369.7427551633982</v>
      </c>
      <c r="CR186" s="8">
        <f t="shared" si="49"/>
        <v>2027</v>
      </c>
    </row>
    <row r="187" spans="1:96" s="8" customFormat="1">
      <c r="A187" s="8">
        <v>65388</v>
      </c>
      <c r="B187" s="8" t="s">
        <v>410</v>
      </c>
      <c r="C187" s="8">
        <v>2404</v>
      </c>
      <c r="D187" s="8" t="s">
        <v>411</v>
      </c>
      <c r="E187" s="8" t="s">
        <v>152</v>
      </c>
      <c r="F187" s="8" t="s">
        <v>412</v>
      </c>
      <c r="G187" s="8">
        <v>134</v>
      </c>
      <c r="H187" s="8" t="s">
        <v>87</v>
      </c>
      <c r="I187" s="8" t="s">
        <v>88</v>
      </c>
      <c r="K187" s="8" t="s">
        <v>89</v>
      </c>
      <c r="L187" s="8" t="s">
        <v>90</v>
      </c>
      <c r="M187" s="8" t="s">
        <v>90</v>
      </c>
      <c r="N187" s="8">
        <v>1084390238</v>
      </c>
      <c r="O187" s="8" t="s">
        <v>413</v>
      </c>
      <c r="P187" s="8">
        <v>60.5</v>
      </c>
      <c r="Q187" s="8">
        <v>0.85</v>
      </c>
      <c r="R187" s="8">
        <v>46.9</v>
      </c>
      <c r="S187" s="8">
        <v>46.9</v>
      </c>
      <c r="T187" s="8">
        <v>25</v>
      </c>
      <c r="U187" s="8" t="s">
        <v>91</v>
      </c>
      <c r="V187" s="8" t="s">
        <v>92</v>
      </c>
      <c r="W187" s="8" t="s">
        <v>92</v>
      </c>
      <c r="X187" s="8" t="s">
        <v>93</v>
      </c>
      <c r="Y187" s="8" t="s">
        <v>90</v>
      </c>
      <c r="Z187" s="8">
        <v>6</v>
      </c>
      <c r="AA187" s="8">
        <v>2012</v>
      </c>
      <c r="AB187" s="8" t="s">
        <v>92</v>
      </c>
      <c r="AC187" s="8" t="s">
        <v>92</v>
      </c>
      <c r="AD187" s="8" t="s">
        <v>91</v>
      </c>
      <c r="AE187" s="8" t="s">
        <v>113</v>
      </c>
      <c r="AF187" s="8">
        <v>2</v>
      </c>
      <c r="AG187" s="8" t="s">
        <v>90</v>
      </c>
      <c r="AH187" s="8" t="s">
        <v>95</v>
      </c>
      <c r="AR187" s="8" t="s">
        <v>91</v>
      </c>
      <c r="AS187" s="8" t="s">
        <v>91</v>
      </c>
      <c r="AT187" s="8" t="s">
        <v>92</v>
      </c>
      <c r="AU187" s="8" t="s">
        <v>97</v>
      </c>
      <c r="AW187" s="8" t="s">
        <v>91</v>
      </c>
      <c r="BC187" s="8" t="s">
        <v>92</v>
      </c>
      <c r="BD187" s="8" t="s">
        <v>92</v>
      </c>
      <c r="BE187" s="8" t="s">
        <v>92</v>
      </c>
      <c r="BG187" s="8" t="s">
        <v>92</v>
      </c>
      <c r="BH187" s="8" t="s">
        <v>92</v>
      </c>
      <c r="BI187" s="8" t="s">
        <v>92</v>
      </c>
      <c r="BJ187" s="8" t="s">
        <v>92</v>
      </c>
      <c r="BM187" s="8" t="s">
        <v>92</v>
      </c>
      <c r="BN187" s="8" t="s">
        <v>92</v>
      </c>
      <c r="BO187" s="8" t="s">
        <v>92</v>
      </c>
      <c r="BQ187" s="8" t="s">
        <v>92</v>
      </c>
      <c r="BR187" s="8" t="s">
        <v>92</v>
      </c>
      <c r="BS187" s="8" t="s">
        <v>91</v>
      </c>
      <c r="BT187" s="8" t="s">
        <v>91</v>
      </c>
      <c r="BU187" s="8" t="s">
        <v>91</v>
      </c>
      <c r="BV187" s="8">
        <v>2404</v>
      </c>
      <c r="BW187" s="8">
        <v>1575169</v>
      </c>
      <c r="BX187" s="9">
        <f t="shared" si="63"/>
        <v>60.5</v>
      </c>
      <c r="BY187" s="29">
        <v>134546.99600000001</v>
      </c>
      <c r="BZ187" s="8">
        <v>11707.2030355846</v>
      </c>
      <c r="CA187" s="8">
        <v>16.539722222989301</v>
      </c>
      <c r="CD187" s="8">
        <v>2028</v>
      </c>
      <c r="CE187" s="8">
        <v>12</v>
      </c>
      <c r="CF187" s="17">
        <f t="shared" si="58"/>
        <v>60.5</v>
      </c>
      <c r="CG187" s="17"/>
      <c r="CH187" s="18" t="str">
        <f t="shared" si="41"/>
        <v/>
      </c>
      <c r="CI187" s="8">
        <f t="shared" si="59"/>
        <v>2042</v>
      </c>
      <c r="CJ187" s="8" t="str">
        <f t="shared" si="60"/>
        <v/>
      </c>
      <c r="CK187" s="6">
        <f t="shared" si="61"/>
        <v>60.5</v>
      </c>
      <c r="CL187" s="26"/>
      <c r="CM187" s="8" t="str">
        <f t="shared" si="45"/>
        <v/>
      </c>
      <c r="CN187" s="38">
        <f t="shared" si="46"/>
        <v>184294.77299999874</v>
      </c>
      <c r="CO187" s="8" t="str">
        <f t="shared" si="47"/>
        <v/>
      </c>
      <c r="CP187" s="8">
        <f t="shared" si="62"/>
        <v>117</v>
      </c>
      <c r="CQ187" s="8">
        <f t="shared" si="48"/>
        <v>1369.7427551633982</v>
      </c>
      <c r="CR187" s="8">
        <f t="shared" si="49"/>
        <v>2027</v>
      </c>
    </row>
    <row r="188" spans="1:96" s="8" customFormat="1">
      <c r="A188" s="8">
        <v>65388</v>
      </c>
      <c r="B188" s="8" t="s">
        <v>410</v>
      </c>
      <c r="C188" s="8">
        <v>2404</v>
      </c>
      <c r="D188" s="8" t="s">
        <v>411</v>
      </c>
      <c r="E188" s="8" t="s">
        <v>152</v>
      </c>
      <c r="F188" s="8" t="s">
        <v>412</v>
      </c>
      <c r="G188" s="8">
        <v>141</v>
      </c>
      <c r="H188" s="8" t="s">
        <v>87</v>
      </c>
      <c r="I188" s="8" t="s">
        <v>88</v>
      </c>
      <c r="K188" s="8" t="s">
        <v>89</v>
      </c>
      <c r="L188" s="8" t="s">
        <v>90</v>
      </c>
      <c r="M188" s="8" t="s">
        <v>90</v>
      </c>
      <c r="N188" s="8">
        <v>123901459</v>
      </c>
      <c r="O188" s="8" t="s">
        <v>413</v>
      </c>
      <c r="P188" s="8">
        <v>60.5</v>
      </c>
      <c r="Q188" s="8">
        <v>0.85</v>
      </c>
      <c r="R188" s="8">
        <v>46.9</v>
      </c>
      <c r="S188" s="8">
        <v>46.9</v>
      </c>
      <c r="T188" s="8">
        <v>25</v>
      </c>
      <c r="U188" s="8" t="s">
        <v>91</v>
      </c>
      <c r="V188" s="8" t="s">
        <v>92</v>
      </c>
      <c r="W188" s="8" t="s">
        <v>92</v>
      </c>
      <c r="X188" s="8" t="s">
        <v>93</v>
      </c>
      <c r="Y188" s="8" t="s">
        <v>90</v>
      </c>
      <c r="Z188" s="8">
        <v>6</v>
      </c>
      <c r="AA188" s="8">
        <v>2012</v>
      </c>
      <c r="AB188" s="8" t="s">
        <v>92</v>
      </c>
      <c r="AC188" s="8" t="s">
        <v>92</v>
      </c>
      <c r="AD188" s="8" t="s">
        <v>91</v>
      </c>
      <c r="AE188" s="8" t="s">
        <v>113</v>
      </c>
      <c r="AF188" s="8">
        <v>2</v>
      </c>
      <c r="AG188" s="8" t="s">
        <v>90</v>
      </c>
      <c r="AH188" s="8" t="s">
        <v>95</v>
      </c>
      <c r="AR188" s="8" t="s">
        <v>91</v>
      </c>
      <c r="AS188" s="8" t="s">
        <v>91</v>
      </c>
      <c r="AT188" s="8" t="s">
        <v>92</v>
      </c>
      <c r="AU188" s="8" t="s">
        <v>97</v>
      </c>
      <c r="BC188" s="8" t="s">
        <v>92</v>
      </c>
      <c r="BD188" s="8" t="s">
        <v>92</v>
      </c>
      <c r="BE188" s="8" t="s">
        <v>92</v>
      </c>
      <c r="BG188" s="8" t="s">
        <v>92</v>
      </c>
      <c r="BH188" s="8" t="s">
        <v>92</v>
      </c>
      <c r="BI188" s="8" t="s">
        <v>92</v>
      </c>
      <c r="BJ188" s="8" t="s">
        <v>92</v>
      </c>
      <c r="BM188" s="8" t="s">
        <v>92</v>
      </c>
      <c r="BN188" s="8" t="s">
        <v>92</v>
      </c>
      <c r="BO188" s="8" t="s">
        <v>92</v>
      </c>
      <c r="BQ188" s="8" t="s">
        <v>92</v>
      </c>
      <c r="BR188" s="8" t="s">
        <v>92</v>
      </c>
      <c r="BS188" s="8" t="s">
        <v>91</v>
      </c>
      <c r="BT188" s="8" t="s">
        <v>91</v>
      </c>
      <c r="BU188" s="8" t="s">
        <v>91</v>
      </c>
      <c r="BV188" s="8">
        <v>2404</v>
      </c>
      <c r="BW188" s="8">
        <v>1575169</v>
      </c>
      <c r="BX188" s="9">
        <f t="shared" si="63"/>
        <v>60.5</v>
      </c>
      <c r="BY188" s="29">
        <v>134546.99600000001</v>
      </c>
      <c r="BZ188" s="8">
        <v>11707.2030355846</v>
      </c>
      <c r="CA188" s="8">
        <v>16.539722222989301</v>
      </c>
      <c r="CD188" s="8">
        <v>2028</v>
      </c>
      <c r="CE188" s="8">
        <v>12</v>
      </c>
      <c r="CF188" s="17">
        <f t="shared" si="58"/>
        <v>60.5</v>
      </c>
      <c r="CG188" s="17"/>
      <c r="CH188" s="18" t="str">
        <f t="shared" si="41"/>
        <v/>
      </c>
      <c r="CI188" s="8">
        <f t="shared" si="59"/>
        <v>2042</v>
      </c>
      <c r="CJ188" s="8" t="str">
        <f t="shared" si="60"/>
        <v/>
      </c>
      <c r="CK188" s="6">
        <f t="shared" si="61"/>
        <v>60.5</v>
      </c>
      <c r="CL188" s="26"/>
      <c r="CM188" s="8" t="str">
        <f t="shared" si="45"/>
        <v/>
      </c>
      <c r="CN188" s="38">
        <f t="shared" si="46"/>
        <v>184294.77299999874</v>
      </c>
      <c r="CO188" s="8" t="str">
        <f t="shared" si="47"/>
        <v/>
      </c>
      <c r="CP188" s="8">
        <f t="shared" si="62"/>
        <v>117</v>
      </c>
      <c r="CQ188" s="8">
        <f t="shared" si="48"/>
        <v>1369.7427551633982</v>
      </c>
      <c r="CR188" s="8">
        <f t="shared" si="49"/>
        <v>2027</v>
      </c>
    </row>
    <row r="189" spans="1:96" s="8" customFormat="1">
      <c r="A189" s="8">
        <v>65388</v>
      </c>
      <c r="B189" s="8" t="s">
        <v>410</v>
      </c>
      <c r="C189" s="8">
        <v>2404</v>
      </c>
      <c r="D189" s="8" t="s">
        <v>411</v>
      </c>
      <c r="E189" s="8" t="s">
        <v>152</v>
      </c>
      <c r="F189" s="8" t="s">
        <v>412</v>
      </c>
      <c r="G189" s="8">
        <v>142</v>
      </c>
      <c r="H189" s="8" t="s">
        <v>87</v>
      </c>
      <c r="I189" s="8" t="s">
        <v>88</v>
      </c>
      <c r="K189" s="8" t="s">
        <v>89</v>
      </c>
      <c r="L189" s="8" t="s">
        <v>90</v>
      </c>
      <c r="M189" s="8" t="s">
        <v>90</v>
      </c>
      <c r="N189" s="8">
        <v>123901461</v>
      </c>
      <c r="O189" s="8" t="s">
        <v>413</v>
      </c>
      <c r="P189" s="8">
        <v>60.5</v>
      </c>
      <c r="Q189" s="8">
        <v>0.85</v>
      </c>
      <c r="R189" s="8">
        <v>46.9</v>
      </c>
      <c r="S189" s="8">
        <v>46.9</v>
      </c>
      <c r="T189" s="8">
        <v>25</v>
      </c>
      <c r="U189" s="8" t="s">
        <v>91</v>
      </c>
      <c r="V189" s="8" t="s">
        <v>92</v>
      </c>
      <c r="W189" s="8" t="s">
        <v>92</v>
      </c>
      <c r="X189" s="8" t="s">
        <v>93</v>
      </c>
      <c r="Y189" s="8" t="s">
        <v>90</v>
      </c>
      <c r="Z189" s="8">
        <v>6</v>
      </c>
      <c r="AA189" s="8">
        <v>2012</v>
      </c>
      <c r="AB189" s="8" t="s">
        <v>92</v>
      </c>
      <c r="AC189" s="8" t="s">
        <v>92</v>
      </c>
      <c r="AD189" s="8" t="s">
        <v>91</v>
      </c>
      <c r="AE189" s="8" t="s">
        <v>113</v>
      </c>
      <c r="AF189" s="8">
        <v>2</v>
      </c>
      <c r="AG189" s="8" t="s">
        <v>90</v>
      </c>
      <c r="AH189" s="8" t="s">
        <v>95</v>
      </c>
      <c r="AR189" s="8" t="s">
        <v>91</v>
      </c>
      <c r="AS189" s="8" t="s">
        <v>91</v>
      </c>
      <c r="AT189" s="8" t="s">
        <v>92</v>
      </c>
      <c r="AU189" s="8" t="s">
        <v>97</v>
      </c>
      <c r="BC189" s="8" t="s">
        <v>92</v>
      </c>
      <c r="BD189" s="8" t="s">
        <v>92</v>
      </c>
      <c r="BE189" s="8" t="s">
        <v>92</v>
      </c>
      <c r="BG189" s="8" t="s">
        <v>92</v>
      </c>
      <c r="BH189" s="8" t="s">
        <v>92</v>
      </c>
      <c r="BI189" s="8" t="s">
        <v>92</v>
      </c>
      <c r="BJ189" s="8" t="s">
        <v>92</v>
      </c>
      <c r="BM189" s="8" t="s">
        <v>92</v>
      </c>
      <c r="BN189" s="8" t="s">
        <v>92</v>
      </c>
      <c r="BO189" s="8" t="s">
        <v>92</v>
      </c>
      <c r="BQ189" s="8" t="s">
        <v>92</v>
      </c>
      <c r="BR189" s="8" t="s">
        <v>92</v>
      </c>
      <c r="BS189" s="8" t="s">
        <v>91</v>
      </c>
      <c r="BT189" s="8" t="s">
        <v>91</v>
      </c>
      <c r="BU189" s="8" t="s">
        <v>91</v>
      </c>
      <c r="BV189" s="8">
        <v>2404</v>
      </c>
      <c r="BW189" s="8">
        <v>1575169</v>
      </c>
      <c r="BX189" s="9">
        <f t="shared" si="63"/>
        <v>60.5</v>
      </c>
      <c r="BY189" s="29">
        <v>134546.99600000001</v>
      </c>
      <c r="BZ189" s="8">
        <v>11707.2030355846</v>
      </c>
      <c r="CA189" s="8">
        <v>16.539722222989301</v>
      </c>
      <c r="CD189" s="8">
        <v>2028</v>
      </c>
      <c r="CE189" s="8">
        <v>12</v>
      </c>
      <c r="CF189" s="17">
        <f t="shared" si="58"/>
        <v>60.5</v>
      </c>
      <c r="CG189" s="17"/>
      <c r="CH189" s="18" t="str">
        <f t="shared" si="41"/>
        <v/>
      </c>
      <c r="CI189" s="8">
        <f t="shared" si="59"/>
        <v>2042</v>
      </c>
      <c r="CJ189" s="8" t="str">
        <f t="shared" si="60"/>
        <v/>
      </c>
      <c r="CK189" s="6">
        <f t="shared" si="61"/>
        <v>60.5</v>
      </c>
      <c r="CL189" s="26"/>
      <c r="CM189" s="8" t="str">
        <f t="shared" si="45"/>
        <v/>
      </c>
      <c r="CN189" s="38">
        <f t="shared" si="46"/>
        <v>184294.77299999874</v>
      </c>
      <c r="CO189" s="8" t="str">
        <f t="shared" si="47"/>
        <v/>
      </c>
      <c r="CP189" s="8">
        <f t="shared" si="62"/>
        <v>117</v>
      </c>
      <c r="CQ189" s="8">
        <f t="shared" si="48"/>
        <v>1369.7427551633982</v>
      </c>
      <c r="CR189" s="8">
        <f t="shared" si="49"/>
        <v>2027</v>
      </c>
    </row>
    <row r="190" spans="1:96" s="8" customFormat="1">
      <c r="A190" s="8">
        <v>65388</v>
      </c>
      <c r="B190" s="8" t="s">
        <v>410</v>
      </c>
      <c r="C190" s="8">
        <v>2404</v>
      </c>
      <c r="D190" s="8" t="s">
        <v>411</v>
      </c>
      <c r="E190" s="8" t="s">
        <v>152</v>
      </c>
      <c r="F190" s="8" t="s">
        <v>412</v>
      </c>
      <c r="G190" s="8" t="s">
        <v>414</v>
      </c>
      <c r="H190" s="8" t="s">
        <v>87</v>
      </c>
      <c r="I190" s="8" t="s">
        <v>88</v>
      </c>
      <c r="K190" s="8" t="s">
        <v>89</v>
      </c>
      <c r="L190" s="8" t="s">
        <v>90</v>
      </c>
      <c r="M190" s="8" t="s">
        <v>90</v>
      </c>
      <c r="N190" s="8">
        <v>50436</v>
      </c>
      <c r="O190" s="8" t="s">
        <v>413</v>
      </c>
      <c r="P190" s="8">
        <v>60.5</v>
      </c>
      <c r="Q190" s="8">
        <v>0.85</v>
      </c>
      <c r="R190" s="8">
        <v>43.8</v>
      </c>
      <c r="S190" s="8">
        <v>43.8</v>
      </c>
      <c r="T190" s="8">
        <v>25</v>
      </c>
      <c r="U190" s="8" t="s">
        <v>91</v>
      </c>
      <c r="V190" s="8" t="s">
        <v>92</v>
      </c>
      <c r="W190" s="8" t="s">
        <v>92</v>
      </c>
      <c r="X190" s="8" t="s">
        <v>93</v>
      </c>
      <c r="Y190" s="8" t="s">
        <v>90</v>
      </c>
      <c r="Z190" s="8">
        <v>8</v>
      </c>
      <c r="AA190" s="8">
        <v>2001</v>
      </c>
      <c r="AB190" s="8" t="s">
        <v>92</v>
      </c>
      <c r="AC190" s="8" t="s">
        <v>92</v>
      </c>
      <c r="AD190" s="8" t="s">
        <v>91</v>
      </c>
      <c r="AE190" s="8" t="s">
        <v>113</v>
      </c>
      <c r="AF190" s="8">
        <v>2</v>
      </c>
      <c r="AG190" s="8" t="s">
        <v>90</v>
      </c>
      <c r="AH190" s="8" t="s">
        <v>95</v>
      </c>
      <c r="AI190" s="8" t="s">
        <v>400</v>
      </c>
      <c r="AR190" s="8" t="s">
        <v>91</v>
      </c>
      <c r="AS190" s="8" t="s">
        <v>91</v>
      </c>
      <c r="AT190" s="8" t="s">
        <v>92</v>
      </c>
      <c r="AU190" s="8" t="s">
        <v>97</v>
      </c>
      <c r="BC190" s="8" t="s">
        <v>92</v>
      </c>
      <c r="BD190" s="8" t="s">
        <v>92</v>
      </c>
      <c r="BE190" s="8" t="s">
        <v>92</v>
      </c>
      <c r="BG190" s="8" t="s">
        <v>92</v>
      </c>
      <c r="BH190" s="8" t="s">
        <v>92</v>
      </c>
      <c r="BI190" s="8" t="s">
        <v>92</v>
      </c>
      <c r="BJ190" s="8" t="s">
        <v>92</v>
      </c>
      <c r="BM190" s="8" t="s">
        <v>92</v>
      </c>
      <c r="BN190" s="8" t="s">
        <v>92</v>
      </c>
      <c r="BO190" s="8" t="s">
        <v>92</v>
      </c>
      <c r="BQ190" s="8" t="s">
        <v>92</v>
      </c>
      <c r="BR190" s="8" t="s">
        <v>92</v>
      </c>
      <c r="BS190" s="8" t="s">
        <v>98</v>
      </c>
      <c r="BT190" s="8" t="s">
        <v>98</v>
      </c>
      <c r="BU190" s="8" t="s">
        <v>98</v>
      </c>
      <c r="BV190" s="8">
        <v>2404</v>
      </c>
      <c r="BW190" s="8">
        <v>1575169</v>
      </c>
      <c r="BX190" s="9">
        <f t="shared" si="63"/>
        <v>60.5</v>
      </c>
      <c r="BY190" s="29">
        <v>134546.99600000001</v>
      </c>
      <c r="BZ190" s="8">
        <v>11707.2030355846</v>
      </c>
      <c r="CA190" s="8">
        <v>16.539722222989301</v>
      </c>
      <c r="CD190" s="8">
        <v>2018</v>
      </c>
      <c r="CE190" s="8">
        <v>2</v>
      </c>
      <c r="CF190" s="17">
        <f t="shared" si="58"/>
        <v>60.5</v>
      </c>
      <c r="CG190" s="17"/>
      <c r="CH190" s="18" t="str">
        <f t="shared" si="41"/>
        <v/>
      </c>
      <c r="CI190" s="8">
        <f t="shared" si="59"/>
        <v>2031</v>
      </c>
      <c r="CJ190" s="8">
        <f t="shared" si="60"/>
        <v>60.5</v>
      </c>
      <c r="CK190" s="6">
        <f t="shared" si="61"/>
        <v>60.5</v>
      </c>
      <c r="CL190" s="26"/>
      <c r="CM190" s="8" t="str">
        <f t="shared" si="45"/>
        <v/>
      </c>
      <c r="CN190" s="38">
        <f t="shared" si="46"/>
        <v>184294.77299999874</v>
      </c>
      <c r="CO190" s="8" t="str">
        <f t="shared" si="47"/>
        <v/>
      </c>
      <c r="CP190" s="8">
        <f t="shared" si="62"/>
        <v>117</v>
      </c>
      <c r="CQ190" s="8">
        <f t="shared" si="48"/>
        <v>1369.7427551633982</v>
      </c>
      <c r="CR190" s="8">
        <f t="shared" si="49"/>
        <v>2027</v>
      </c>
    </row>
    <row r="191" spans="1:96" s="8" customFormat="1">
      <c r="A191" s="8">
        <v>65388</v>
      </c>
      <c r="B191" s="8" t="s">
        <v>410</v>
      </c>
      <c r="C191" s="8">
        <v>2404</v>
      </c>
      <c r="D191" s="8" t="s">
        <v>411</v>
      </c>
      <c r="E191" s="8" t="s">
        <v>152</v>
      </c>
      <c r="F191" s="8" t="s">
        <v>412</v>
      </c>
      <c r="G191" s="8" t="s">
        <v>415</v>
      </c>
      <c r="H191" s="8" t="s">
        <v>87</v>
      </c>
      <c r="I191" s="8" t="s">
        <v>88</v>
      </c>
      <c r="K191" s="8" t="s">
        <v>89</v>
      </c>
      <c r="L191" s="8" t="s">
        <v>90</v>
      </c>
      <c r="M191" s="8" t="s">
        <v>90</v>
      </c>
      <c r="N191" s="8">
        <v>50437</v>
      </c>
      <c r="O191" s="8" t="s">
        <v>413</v>
      </c>
      <c r="P191" s="8">
        <v>60.5</v>
      </c>
      <c r="Q191" s="8">
        <v>0.85</v>
      </c>
      <c r="R191" s="8">
        <v>43.7</v>
      </c>
      <c r="S191" s="8">
        <v>43.7</v>
      </c>
      <c r="T191" s="8">
        <v>25</v>
      </c>
      <c r="U191" s="8" t="s">
        <v>91</v>
      </c>
      <c r="V191" s="8" t="s">
        <v>92</v>
      </c>
      <c r="W191" s="8" t="s">
        <v>92</v>
      </c>
      <c r="X191" s="8" t="s">
        <v>93</v>
      </c>
      <c r="Y191" s="8" t="s">
        <v>90</v>
      </c>
      <c r="Z191" s="8">
        <v>8</v>
      </c>
      <c r="AA191" s="8">
        <v>2001</v>
      </c>
      <c r="AB191" s="8" t="s">
        <v>92</v>
      </c>
      <c r="AC191" s="8" t="s">
        <v>92</v>
      </c>
      <c r="AD191" s="8" t="s">
        <v>91</v>
      </c>
      <c r="AE191" s="8" t="s">
        <v>113</v>
      </c>
      <c r="AF191" s="8">
        <v>2</v>
      </c>
      <c r="AG191" s="8" t="s">
        <v>90</v>
      </c>
      <c r="AH191" s="8" t="s">
        <v>95</v>
      </c>
      <c r="AI191" s="8" t="s">
        <v>400</v>
      </c>
      <c r="AR191" s="8" t="s">
        <v>91</v>
      </c>
      <c r="AS191" s="8" t="s">
        <v>91</v>
      </c>
      <c r="AT191" s="8" t="s">
        <v>92</v>
      </c>
      <c r="AU191" s="8" t="s">
        <v>97</v>
      </c>
      <c r="BC191" s="8" t="s">
        <v>92</v>
      </c>
      <c r="BD191" s="8" t="s">
        <v>92</v>
      </c>
      <c r="BE191" s="8" t="s">
        <v>92</v>
      </c>
      <c r="BG191" s="8" t="s">
        <v>92</v>
      </c>
      <c r="BH191" s="8" t="s">
        <v>92</v>
      </c>
      <c r="BI191" s="8" t="s">
        <v>92</v>
      </c>
      <c r="BJ191" s="8" t="s">
        <v>92</v>
      </c>
      <c r="BM191" s="8" t="s">
        <v>92</v>
      </c>
      <c r="BN191" s="8" t="s">
        <v>92</v>
      </c>
      <c r="BO191" s="8" t="s">
        <v>92</v>
      </c>
      <c r="BQ191" s="8" t="s">
        <v>92</v>
      </c>
      <c r="BR191" s="8" t="s">
        <v>92</v>
      </c>
      <c r="BS191" s="8" t="s">
        <v>98</v>
      </c>
      <c r="BT191" s="8" t="s">
        <v>98</v>
      </c>
      <c r="BU191" s="8" t="s">
        <v>98</v>
      </c>
      <c r="BV191" s="8">
        <v>2404</v>
      </c>
      <c r="BW191" s="8">
        <v>1575169</v>
      </c>
      <c r="BX191" s="9">
        <f t="shared" si="63"/>
        <v>60.5</v>
      </c>
      <c r="BY191" s="29">
        <v>134546.99600000001</v>
      </c>
      <c r="BZ191" s="8">
        <v>11707.2030355846</v>
      </c>
      <c r="CA191" s="8">
        <v>16.539722222989301</v>
      </c>
      <c r="CD191" s="8">
        <v>2018</v>
      </c>
      <c r="CE191" s="8">
        <v>2</v>
      </c>
      <c r="CF191" s="17">
        <f t="shared" si="58"/>
        <v>60.5</v>
      </c>
      <c r="CG191" s="17"/>
      <c r="CH191" s="18" t="str">
        <f t="shared" si="41"/>
        <v/>
      </c>
      <c r="CI191" s="8">
        <f t="shared" si="59"/>
        <v>2031</v>
      </c>
      <c r="CJ191" s="8">
        <f t="shared" si="60"/>
        <v>60.5</v>
      </c>
      <c r="CK191" s="6">
        <f t="shared" si="61"/>
        <v>60.5</v>
      </c>
      <c r="CL191" s="26"/>
      <c r="CM191" s="8" t="str">
        <f t="shared" si="45"/>
        <v/>
      </c>
      <c r="CN191" s="38">
        <f t="shared" si="46"/>
        <v>184294.77299999874</v>
      </c>
      <c r="CO191" s="8" t="str">
        <f t="shared" si="47"/>
        <v/>
      </c>
      <c r="CP191" s="8">
        <f t="shared" si="62"/>
        <v>117</v>
      </c>
      <c r="CQ191" s="8">
        <f t="shared" si="48"/>
        <v>1369.7427551633982</v>
      </c>
      <c r="CR191" s="8">
        <f t="shared" si="49"/>
        <v>2027</v>
      </c>
    </row>
    <row r="192" spans="1:96" s="8" customFormat="1">
      <c r="A192" s="8">
        <v>65388</v>
      </c>
      <c r="B192" s="8" t="s">
        <v>410</v>
      </c>
      <c r="C192" s="8">
        <v>2404</v>
      </c>
      <c r="D192" s="8" t="s">
        <v>411</v>
      </c>
      <c r="E192" s="8" t="s">
        <v>152</v>
      </c>
      <c r="F192" s="8" t="s">
        <v>412</v>
      </c>
      <c r="G192" s="8" t="s">
        <v>416</v>
      </c>
      <c r="H192" s="8" t="s">
        <v>87</v>
      </c>
      <c r="I192" s="8" t="s">
        <v>88</v>
      </c>
      <c r="K192" s="8" t="s">
        <v>89</v>
      </c>
      <c r="L192" s="8" t="s">
        <v>90</v>
      </c>
      <c r="M192" s="8" t="s">
        <v>90</v>
      </c>
      <c r="N192" s="8">
        <v>50438</v>
      </c>
      <c r="O192" s="8" t="s">
        <v>413</v>
      </c>
      <c r="P192" s="8">
        <v>60.5</v>
      </c>
      <c r="Q192" s="8">
        <v>0.85</v>
      </c>
      <c r="R192" s="8">
        <v>43.8</v>
      </c>
      <c r="S192" s="8">
        <v>43.8</v>
      </c>
      <c r="T192" s="8">
        <v>25</v>
      </c>
      <c r="U192" s="8" t="s">
        <v>91</v>
      </c>
      <c r="V192" s="8" t="s">
        <v>92</v>
      </c>
      <c r="W192" s="8" t="s">
        <v>92</v>
      </c>
      <c r="X192" s="8" t="s">
        <v>93</v>
      </c>
      <c r="Y192" s="8" t="s">
        <v>90</v>
      </c>
      <c r="Z192" s="8">
        <v>8</v>
      </c>
      <c r="AA192" s="8">
        <v>2001</v>
      </c>
      <c r="AB192" s="8" t="s">
        <v>92</v>
      </c>
      <c r="AC192" s="8" t="s">
        <v>92</v>
      </c>
      <c r="AD192" s="8" t="s">
        <v>91</v>
      </c>
      <c r="AE192" s="8" t="s">
        <v>113</v>
      </c>
      <c r="AF192" s="8">
        <v>2</v>
      </c>
      <c r="AG192" s="8" t="s">
        <v>90</v>
      </c>
      <c r="AH192" s="8" t="s">
        <v>95</v>
      </c>
      <c r="AI192" s="8" t="s">
        <v>400</v>
      </c>
      <c r="AR192" s="8" t="s">
        <v>91</v>
      </c>
      <c r="AS192" s="8" t="s">
        <v>91</v>
      </c>
      <c r="AT192" s="8" t="s">
        <v>92</v>
      </c>
      <c r="AU192" s="8" t="s">
        <v>97</v>
      </c>
      <c r="BC192" s="8" t="s">
        <v>92</v>
      </c>
      <c r="BD192" s="8" t="s">
        <v>92</v>
      </c>
      <c r="BE192" s="8" t="s">
        <v>92</v>
      </c>
      <c r="BG192" s="8" t="s">
        <v>92</v>
      </c>
      <c r="BH192" s="8" t="s">
        <v>92</v>
      </c>
      <c r="BI192" s="8" t="s">
        <v>92</v>
      </c>
      <c r="BJ192" s="8" t="s">
        <v>92</v>
      </c>
      <c r="BM192" s="8" t="s">
        <v>92</v>
      </c>
      <c r="BN192" s="8" t="s">
        <v>92</v>
      </c>
      <c r="BO192" s="8" t="s">
        <v>92</v>
      </c>
      <c r="BQ192" s="8" t="s">
        <v>92</v>
      </c>
      <c r="BR192" s="8" t="s">
        <v>92</v>
      </c>
      <c r="BS192" s="8" t="s">
        <v>98</v>
      </c>
      <c r="BT192" s="8" t="s">
        <v>98</v>
      </c>
      <c r="BU192" s="8" t="s">
        <v>98</v>
      </c>
      <c r="BV192" s="8">
        <v>2404</v>
      </c>
      <c r="BW192" s="8">
        <v>1575169</v>
      </c>
      <c r="BX192" s="9">
        <f t="shared" si="63"/>
        <v>60.5</v>
      </c>
      <c r="BY192" s="29">
        <v>134546.99600000001</v>
      </c>
      <c r="BZ192" s="8">
        <v>11707.2030355846</v>
      </c>
      <c r="CA192" s="8">
        <v>16.539722222989301</v>
      </c>
      <c r="CD192" s="8">
        <v>2018</v>
      </c>
      <c r="CE192" s="8">
        <v>2</v>
      </c>
      <c r="CF192" s="17">
        <f t="shared" si="58"/>
        <v>60.5</v>
      </c>
      <c r="CG192" s="17"/>
      <c r="CH192" s="18" t="str">
        <f t="shared" si="41"/>
        <v/>
      </c>
      <c r="CI192" s="8">
        <f t="shared" si="59"/>
        <v>2031</v>
      </c>
      <c r="CJ192" s="8">
        <f t="shared" si="60"/>
        <v>60.5</v>
      </c>
      <c r="CK192" s="6">
        <f t="shared" si="61"/>
        <v>60.5</v>
      </c>
      <c r="CL192" s="26"/>
      <c r="CM192" s="8" t="str">
        <f t="shared" si="45"/>
        <v/>
      </c>
      <c r="CN192" s="38">
        <f t="shared" si="46"/>
        <v>184294.77299999874</v>
      </c>
      <c r="CO192" s="8" t="str">
        <f t="shared" si="47"/>
        <v/>
      </c>
      <c r="CP192" s="8">
        <f t="shared" si="62"/>
        <v>117</v>
      </c>
      <c r="CQ192" s="8">
        <f t="shared" si="48"/>
        <v>1369.7427551633982</v>
      </c>
      <c r="CR192" s="8">
        <f t="shared" si="49"/>
        <v>2027</v>
      </c>
    </row>
    <row r="193" spans="1:96" s="8" customFormat="1">
      <c r="A193" s="8">
        <v>65388</v>
      </c>
      <c r="B193" s="8" t="s">
        <v>410</v>
      </c>
      <c r="C193" s="8">
        <v>2404</v>
      </c>
      <c r="D193" s="8" t="s">
        <v>411</v>
      </c>
      <c r="E193" s="8" t="s">
        <v>152</v>
      </c>
      <c r="F193" s="8" t="s">
        <v>412</v>
      </c>
      <c r="G193" s="8" t="s">
        <v>417</v>
      </c>
      <c r="H193" s="8" t="s">
        <v>87</v>
      </c>
      <c r="I193" s="8" t="s">
        <v>88</v>
      </c>
      <c r="K193" s="8" t="s">
        <v>89</v>
      </c>
      <c r="L193" s="8" t="s">
        <v>90</v>
      </c>
      <c r="M193" s="8" t="s">
        <v>90</v>
      </c>
      <c r="N193" s="8">
        <v>50439</v>
      </c>
      <c r="O193" s="8" t="s">
        <v>413</v>
      </c>
      <c r="P193" s="8">
        <v>60.5</v>
      </c>
      <c r="Q193" s="8">
        <v>0.85</v>
      </c>
      <c r="R193" s="8">
        <v>43.7</v>
      </c>
      <c r="S193" s="8">
        <v>43.7</v>
      </c>
      <c r="T193" s="8">
        <v>25</v>
      </c>
      <c r="U193" s="8" t="s">
        <v>91</v>
      </c>
      <c r="V193" s="8" t="s">
        <v>92</v>
      </c>
      <c r="W193" s="8" t="s">
        <v>92</v>
      </c>
      <c r="X193" s="8" t="s">
        <v>93</v>
      </c>
      <c r="Y193" s="8" t="s">
        <v>90</v>
      </c>
      <c r="Z193" s="8">
        <v>8</v>
      </c>
      <c r="AA193" s="8">
        <v>2001</v>
      </c>
      <c r="AB193" s="8" t="s">
        <v>92</v>
      </c>
      <c r="AC193" s="8" t="s">
        <v>92</v>
      </c>
      <c r="AD193" s="8" t="s">
        <v>91</v>
      </c>
      <c r="AE193" s="8" t="s">
        <v>113</v>
      </c>
      <c r="AF193" s="8">
        <v>2</v>
      </c>
      <c r="AG193" s="8" t="s">
        <v>90</v>
      </c>
      <c r="AH193" s="8" t="s">
        <v>95</v>
      </c>
      <c r="AI193" s="8" t="s">
        <v>400</v>
      </c>
      <c r="AR193" s="8" t="s">
        <v>91</v>
      </c>
      <c r="AS193" s="8" t="s">
        <v>91</v>
      </c>
      <c r="AT193" s="8" t="s">
        <v>92</v>
      </c>
      <c r="AU193" s="8" t="s">
        <v>97</v>
      </c>
      <c r="BC193" s="8" t="s">
        <v>92</v>
      </c>
      <c r="BD193" s="8" t="s">
        <v>92</v>
      </c>
      <c r="BE193" s="8" t="s">
        <v>92</v>
      </c>
      <c r="BG193" s="8" t="s">
        <v>92</v>
      </c>
      <c r="BH193" s="8" t="s">
        <v>92</v>
      </c>
      <c r="BI193" s="8" t="s">
        <v>92</v>
      </c>
      <c r="BJ193" s="8" t="s">
        <v>92</v>
      </c>
      <c r="BM193" s="8" t="s">
        <v>92</v>
      </c>
      <c r="BN193" s="8" t="s">
        <v>92</v>
      </c>
      <c r="BO193" s="8" t="s">
        <v>92</v>
      </c>
      <c r="BQ193" s="8" t="s">
        <v>92</v>
      </c>
      <c r="BR193" s="8" t="s">
        <v>92</v>
      </c>
      <c r="BS193" s="8" t="s">
        <v>98</v>
      </c>
      <c r="BT193" s="8" t="s">
        <v>98</v>
      </c>
      <c r="BU193" s="8" t="s">
        <v>98</v>
      </c>
      <c r="BV193" s="8">
        <v>2404</v>
      </c>
      <c r="BW193" s="8">
        <v>1575169</v>
      </c>
      <c r="BX193" s="9">
        <f t="shared" si="63"/>
        <v>60.5</v>
      </c>
      <c r="BY193" s="29">
        <v>134546.99600000001</v>
      </c>
      <c r="BZ193" s="8">
        <v>11707.2030355846</v>
      </c>
      <c r="CA193" s="8">
        <v>16.539722222989301</v>
      </c>
      <c r="CD193" s="8">
        <v>2018</v>
      </c>
      <c r="CE193" s="8">
        <v>2</v>
      </c>
      <c r="CF193" s="17">
        <f t="shared" si="58"/>
        <v>60.5</v>
      </c>
      <c r="CG193" s="17"/>
      <c r="CH193" s="18" t="str">
        <f t="shared" si="41"/>
        <v/>
      </c>
      <c r="CI193" s="8">
        <f t="shared" si="59"/>
        <v>2031</v>
      </c>
      <c r="CJ193" s="8">
        <f t="shared" si="60"/>
        <v>60.5</v>
      </c>
      <c r="CK193" s="6">
        <f t="shared" si="61"/>
        <v>60.5</v>
      </c>
      <c r="CL193" s="26"/>
      <c r="CM193" s="8" t="str">
        <f t="shared" si="45"/>
        <v/>
      </c>
      <c r="CN193" s="38">
        <f t="shared" si="46"/>
        <v>184294.77299999874</v>
      </c>
      <c r="CO193" s="8" t="str">
        <f t="shared" si="47"/>
        <v/>
      </c>
      <c r="CP193" s="8">
        <f t="shared" si="62"/>
        <v>117</v>
      </c>
      <c r="CQ193" s="8">
        <f t="shared" si="48"/>
        <v>1369.7427551633982</v>
      </c>
      <c r="CR193" s="8">
        <f t="shared" si="49"/>
        <v>2027</v>
      </c>
    </row>
    <row r="194" spans="1:96" s="8" customFormat="1">
      <c r="A194" s="8">
        <v>59917</v>
      </c>
      <c r="B194" s="8" t="s">
        <v>418</v>
      </c>
      <c r="C194" s="8">
        <v>2831</v>
      </c>
      <c r="D194" s="8" t="s">
        <v>419</v>
      </c>
      <c r="E194" s="8" t="s">
        <v>166</v>
      </c>
      <c r="F194" s="8" t="s">
        <v>190</v>
      </c>
      <c r="G194" s="8">
        <v>1</v>
      </c>
      <c r="H194" s="8" t="s">
        <v>87</v>
      </c>
      <c r="I194" s="8" t="s">
        <v>88</v>
      </c>
      <c r="K194" s="8" t="s">
        <v>89</v>
      </c>
      <c r="L194" s="8" t="s">
        <v>90</v>
      </c>
      <c r="M194" s="8" t="s">
        <v>90</v>
      </c>
      <c r="P194" s="8">
        <v>100</v>
      </c>
      <c r="Q194" s="8">
        <v>0.9</v>
      </c>
      <c r="R194" s="8">
        <v>92</v>
      </c>
      <c r="S194" s="8">
        <v>110</v>
      </c>
      <c r="T194" s="8">
        <v>5</v>
      </c>
      <c r="U194" s="8" t="s">
        <v>91</v>
      </c>
      <c r="V194" s="8" t="s">
        <v>92</v>
      </c>
      <c r="W194" s="8" t="s">
        <v>92</v>
      </c>
      <c r="X194" s="8" t="s">
        <v>93</v>
      </c>
      <c r="Y194" s="8" t="s">
        <v>90</v>
      </c>
      <c r="Z194" s="8">
        <v>9</v>
      </c>
      <c r="AA194" s="8">
        <v>1965</v>
      </c>
      <c r="AB194" s="8" t="s">
        <v>92</v>
      </c>
      <c r="AC194" s="8" t="s">
        <v>92</v>
      </c>
      <c r="AD194" s="8" t="s">
        <v>91</v>
      </c>
      <c r="AE194" s="8" t="s">
        <v>113</v>
      </c>
      <c r="AF194" s="8">
        <v>2</v>
      </c>
      <c r="AG194" s="8" t="s">
        <v>90</v>
      </c>
      <c r="AH194" s="8" t="s">
        <v>95</v>
      </c>
      <c r="AR194" s="8" t="s">
        <v>91</v>
      </c>
      <c r="AS194" s="8" t="s">
        <v>91</v>
      </c>
      <c r="AT194" s="8" t="s">
        <v>92</v>
      </c>
      <c r="AU194" s="8" t="s">
        <v>97</v>
      </c>
      <c r="BC194" s="8" t="s">
        <v>92</v>
      </c>
      <c r="BD194" s="8" t="s">
        <v>92</v>
      </c>
      <c r="BE194" s="8" t="s">
        <v>92</v>
      </c>
      <c r="BG194" s="8" t="s">
        <v>92</v>
      </c>
      <c r="BH194" s="8" t="s">
        <v>92</v>
      </c>
      <c r="BI194" s="8" t="s">
        <v>92</v>
      </c>
      <c r="BJ194" s="8" t="s">
        <v>92</v>
      </c>
      <c r="BM194" s="8" t="s">
        <v>92</v>
      </c>
      <c r="BN194" s="8" t="s">
        <v>92</v>
      </c>
      <c r="BO194" s="8" t="s">
        <v>92</v>
      </c>
      <c r="BP194" s="8" t="s">
        <v>91</v>
      </c>
      <c r="BQ194" s="8" t="s">
        <v>92</v>
      </c>
      <c r="BR194" s="8" t="s">
        <v>92</v>
      </c>
      <c r="BS194" s="8" t="s">
        <v>91</v>
      </c>
      <c r="BT194" s="8" t="s">
        <v>91</v>
      </c>
      <c r="BU194" s="8" t="s">
        <v>91</v>
      </c>
      <c r="BV194" s="8">
        <v>2831</v>
      </c>
      <c r="BW194" s="8">
        <v>172433</v>
      </c>
      <c r="BX194" s="9">
        <f t="shared" si="63"/>
        <v>100</v>
      </c>
      <c r="BY194" s="29">
        <v>7198</v>
      </c>
      <c r="BZ194" s="8">
        <v>23955.682133925999</v>
      </c>
      <c r="CA194" s="8">
        <v>35.413013886671699</v>
      </c>
      <c r="CD194" s="8">
        <v>2001</v>
      </c>
      <c r="CE194" s="8">
        <v>2</v>
      </c>
      <c r="CF194" s="17">
        <f t="shared" si="58"/>
        <v>100</v>
      </c>
      <c r="CG194" s="19">
        <f>BY194</f>
        <v>7198</v>
      </c>
      <c r="CH194" s="18">
        <f t="shared" si="41"/>
        <v>20174.66099999992</v>
      </c>
      <c r="CI194" s="8">
        <f t="shared" si="59"/>
        <v>1995</v>
      </c>
      <c r="CJ194" s="8">
        <f t="shared" si="60"/>
        <v>100</v>
      </c>
      <c r="CK194" s="6">
        <f t="shared" si="61"/>
        <v>100</v>
      </c>
      <c r="CL194" s="26">
        <f>IF(AND(CK194&lt;&gt;"", CO194 ="Y"),BY194,"")</f>
        <v>7198</v>
      </c>
      <c r="CM194" s="8">
        <f t="shared" si="45"/>
        <v>20174.66099999992</v>
      </c>
      <c r="CN194" s="38">
        <f t="shared" si="46"/>
        <v>20174.66099999992</v>
      </c>
      <c r="CO194" s="8" t="str">
        <f t="shared" si="47"/>
        <v>Y</v>
      </c>
      <c r="CP194" s="8">
        <f t="shared" si="62"/>
        <v>117</v>
      </c>
      <c r="CQ194" s="8">
        <f t="shared" si="48"/>
        <v>2802.8148096693417</v>
      </c>
      <c r="CR194" s="8">
        <f t="shared" si="49"/>
        <v>2024</v>
      </c>
    </row>
    <row r="195" spans="1:96" s="8" customFormat="1">
      <c r="A195" s="8">
        <v>59917</v>
      </c>
      <c r="B195" s="8" t="s">
        <v>418</v>
      </c>
      <c r="C195" s="8">
        <v>2831</v>
      </c>
      <c r="D195" s="8" t="s">
        <v>419</v>
      </c>
      <c r="E195" s="8" t="s">
        <v>166</v>
      </c>
      <c r="F195" s="8" t="s">
        <v>190</v>
      </c>
      <c r="G195" s="8">
        <v>3</v>
      </c>
      <c r="H195" s="8" t="s">
        <v>87</v>
      </c>
      <c r="I195" s="8" t="s">
        <v>88</v>
      </c>
      <c r="K195" s="8" t="s">
        <v>89</v>
      </c>
      <c r="L195" s="8" t="s">
        <v>90</v>
      </c>
      <c r="M195" s="8" t="s">
        <v>90</v>
      </c>
      <c r="P195" s="8">
        <v>16.5</v>
      </c>
      <c r="Q195" s="8">
        <v>0.85</v>
      </c>
      <c r="R195" s="8">
        <v>14.2</v>
      </c>
      <c r="S195" s="8">
        <v>19.5</v>
      </c>
      <c r="T195" s="8">
        <v>3</v>
      </c>
      <c r="U195" s="8" t="s">
        <v>91</v>
      </c>
      <c r="V195" s="8" t="s">
        <v>92</v>
      </c>
      <c r="W195" s="8" t="s">
        <v>92</v>
      </c>
      <c r="X195" s="8" t="s">
        <v>93</v>
      </c>
      <c r="Y195" s="8" t="s">
        <v>90</v>
      </c>
      <c r="Z195" s="8">
        <v>6</v>
      </c>
      <c r="AA195" s="8">
        <v>1969</v>
      </c>
      <c r="AB195" s="8" t="s">
        <v>92</v>
      </c>
      <c r="AC195" s="8" t="s">
        <v>92</v>
      </c>
      <c r="AD195" s="8" t="s">
        <v>91</v>
      </c>
      <c r="AE195" s="8" t="s">
        <v>113</v>
      </c>
      <c r="AF195" s="8">
        <v>2</v>
      </c>
      <c r="AG195" s="8" t="s">
        <v>90</v>
      </c>
      <c r="AH195" s="8" t="s">
        <v>95</v>
      </c>
      <c r="AR195" s="8" t="s">
        <v>91</v>
      </c>
      <c r="AS195" s="8" t="s">
        <v>91</v>
      </c>
      <c r="AT195" s="8" t="s">
        <v>92</v>
      </c>
      <c r="AU195" s="8" t="s">
        <v>97</v>
      </c>
      <c r="BC195" s="8" t="s">
        <v>92</v>
      </c>
      <c r="BD195" s="8" t="s">
        <v>92</v>
      </c>
      <c r="BE195" s="8" t="s">
        <v>92</v>
      </c>
      <c r="BG195" s="8" t="s">
        <v>92</v>
      </c>
      <c r="BH195" s="8" t="s">
        <v>92</v>
      </c>
      <c r="BI195" s="8" t="s">
        <v>92</v>
      </c>
      <c r="BJ195" s="8" t="s">
        <v>92</v>
      </c>
      <c r="BM195" s="8" t="s">
        <v>92</v>
      </c>
      <c r="BN195" s="8" t="s">
        <v>92</v>
      </c>
      <c r="BO195" s="8" t="s">
        <v>92</v>
      </c>
      <c r="BP195" s="8" t="s">
        <v>91</v>
      </c>
      <c r="BQ195" s="8" t="s">
        <v>92</v>
      </c>
      <c r="BR195" s="8" t="s">
        <v>92</v>
      </c>
      <c r="BS195" s="8" t="s">
        <v>91</v>
      </c>
      <c r="BT195" s="8" t="s">
        <v>91</v>
      </c>
      <c r="BU195" s="8" t="s">
        <v>91</v>
      </c>
      <c r="BV195" s="8">
        <v>2831</v>
      </c>
      <c r="BW195" s="8">
        <v>172433</v>
      </c>
      <c r="BX195" s="9">
        <f t="shared" si="63"/>
        <v>16.5</v>
      </c>
      <c r="BY195" s="29">
        <v>7198</v>
      </c>
      <c r="BZ195" s="8">
        <v>23955.682133925999</v>
      </c>
      <c r="CA195" s="8">
        <v>45.782083334049901</v>
      </c>
      <c r="CD195" s="8">
        <v>2015</v>
      </c>
      <c r="CE195" s="8">
        <v>3</v>
      </c>
      <c r="CF195" s="17">
        <f t="shared" si="58"/>
        <v>16.5</v>
      </c>
      <c r="CG195" s="17"/>
      <c r="CH195" s="18" t="str">
        <f t="shared" ref="CH195:CH258" si="70">IF(CG195&lt;&gt;"",CG195*CQ195/1000,"")</f>
        <v/>
      </c>
      <c r="CI195" s="8">
        <f t="shared" si="59"/>
        <v>1999</v>
      </c>
      <c r="CJ195" s="8">
        <f t="shared" si="60"/>
        <v>16.5</v>
      </c>
      <c r="CK195" s="6">
        <f t="shared" si="61"/>
        <v>16.5</v>
      </c>
      <c r="CL195" s="26"/>
      <c r="CM195" s="8" t="str">
        <f t="shared" ref="CM195:CM258" si="71">IF(CL195&lt;&gt;"",CL195*CQ195/1000,"")</f>
        <v/>
      </c>
      <c r="CN195" s="38">
        <f t="shared" ref="CN195:CN258" si="72">BY195*CQ195/1000</f>
        <v>20174.66099999992</v>
      </c>
      <c r="CO195" s="8" t="str">
        <f t="shared" ref="CO195:CO258" si="73">IF(C195&lt;&gt;C194,"Y","")</f>
        <v/>
      </c>
      <c r="CP195" s="8">
        <f t="shared" si="62"/>
        <v>117</v>
      </c>
      <c r="CQ195" s="8">
        <f t="shared" ref="CQ195:CQ258" si="74">CP195*BZ195/1000</f>
        <v>2802.8148096693417</v>
      </c>
      <c r="CR195" s="8">
        <f t="shared" ref="CR195:CR258" si="75">IF(CQ195&gt; 1700,2024, IF(CQ195&gt;1300,2027, IF(CQ195&gt;1000,2035,"")))</f>
        <v>2024</v>
      </c>
    </row>
    <row r="196" spans="1:96" s="8" customFormat="1">
      <c r="A196" s="8">
        <v>59917</v>
      </c>
      <c r="B196" s="8" t="s">
        <v>418</v>
      </c>
      <c r="C196" s="8">
        <v>2831</v>
      </c>
      <c r="D196" s="8" t="s">
        <v>419</v>
      </c>
      <c r="E196" s="8" t="s">
        <v>166</v>
      </c>
      <c r="F196" s="8" t="s">
        <v>190</v>
      </c>
      <c r="G196" s="8">
        <v>4</v>
      </c>
      <c r="H196" s="8" t="s">
        <v>87</v>
      </c>
      <c r="I196" s="8" t="s">
        <v>88</v>
      </c>
      <c r="K196" s="8" t="s">
        <v>89</v>
      </c>
      <c r="L196" s="8" t="s">
        <v>90</v>
      </c>
      <c r="M196" s="8" t="s">
        <v>90</v>
      </c>
      <c r="P196" s="8">
        <v>21.3</v>
      </c>
      <c r="Q196" s="8">
        <v>0.8</v>
      </c>
      <c r="R196" s="8">
        <v>15</v>
      </c>
      <c r="S196" s="8">
        <v>21.4</v>
      </c>
      <c r="T196" s="8">
        <v>3</v>
      </c>
      <c r="U196" s="8" t="s">
        <v>91</v>
      </c>
      <c r="V196" s="8" t="s">
        <v>92</v>
      </c>
      <c r="W196" s="8" t="s">
        <v>92</v>
      </c>
      <c r="X196" s="8" t="s">
        <v>93</v>
      </c>
      <c r="Y196" s="8" t="s">
        <v>90</v>
      </c>
      <c r="Z196" s="8">
        <v>10</v>
      </c>
      <c r="AA196" s="8">
        <v>1969</v>
      </c>
      <c r="AB196" s="8" t="s">
        <v>92</v>
      </c>
      <c r="AC196" s="8" t="s">
        <v>92</v>
      </c>
      <c r="AD196" s="8" t="s">
        <v>91</v>
      </c>
      <c r="AE196" s="8" t="s">
        <v>113</v>
      </c>
      <c r="AF196" s="8">
        <v>2</v>
      </c>
      <c r="AG196" s="8" t="s">
        <v>90</v>
      </c>
      <c r="AH196" s="8" t="s">
        <v>95</v>
      </c>
      <c r="AR196" s="8" t="s">
        <v>91</v>
      </c>
      <c r="AS196" s="8" t="s">
        <v>91</v>
      </c>
      <c r="AT196" s="8" t="s">
        <v>92</v>
      </c>
      <c r="AU196" s="8" t="s">
        <v>97</v>
      </c>
      <c r="BC196" s="8" t="s">
        <v>92</v>
      </c>
      <c r="BD196" s="8" t="s">
        <v>92</v>
      </c>
      <c r="BE196" s="8" t="s">
        <v>92</v>
      </c>
      <c r="BG196" s="8" t="s">
        <v>92</v>
      </c>
      <c r="BH196" s="8" t="s">
        <v>92</v>
      </c>
      <c r="BI196" s="8" t="s">
        <v>92</v>
      </c>
      <c r="BJ196" s="8" t="s">
        <v>92</v>
      </c>
      <c r="BM196" s="8" t="s">
        <v>92</v>
      </c>
      <c r="BN196" s="8" t="s">
        <v>92</v>
      </c>
      <c r="BO196" s="8" t="s">
        <v>92</v>
      </c>
      <c r="BP196" s="8" t="s">
        <v>91</v>
      </c>
      <c r="BQ196" s="8" t="s">
        <v>92</v>
      </c>
      <c r="BR196" s="8" t="s">
        <v>92</v>
      </c>
      <c r="BS196" s="8" t="s">
        <v>91</v>
      </c>
      <c r="BT196" s="8" t="s">
        <v>91</v>
      </c>
      <c r="BU196" s="8" t="s">
        <v>91</v>
      </c>
      <c r="BV196" s="8">
        <v>2831</v>
      </c>
      <c r="BW196" s="8">
        <v>172433</v>
      </c>
      <c r="BX196" s="9">
        <f t="shared" si="63"/>
        <v>21.3</v>
      </c>
      <c r="BY196" s="29">
        <v>7198</v>
      </c>
      <c r="BZ196" s="8">
        <v>23955.682133925999</v>
      </c>
      <c r="CA196" s="8">
        <v>36.477069444244997</v>
      </c>
      <c r="CD196" s="8">
        <v>2006</v>
      </c>
      <c r="CE196" s="8">
        <v>4</v>
      </c>
      <c r="CF196" s="17">
        <f t="shared" si="58"/>
        <v>21.3</v>
      </c>
      <c r="CG196" s="17"/>
      <c r="CH196" s="18" t="str">
        <f t="shared" si="70"/>
        <v/>
      </c>
      <c r="CI196" s="8">
        <f t="shared" si="59"/>
        <v>1999</v>
      </c>
      <c r="CJ196" s="8">
        <f t="shared" si="60"/>
        <v>21.3</v>
      </c>
      <c r="CK196" s="6">
        <f t="shared" si="61"/>
        <v>21.3</v>
      </c>
      <c r="CL196" s="26"/>
      <c r="CM196" s="8" t="str">
        <f t="shared" si="71"/>
        <v/>
      </c>
      <c r="CN196" s="38">
        <f t="shared" si="72"/>
        <v>20174.66099999992</v>
      </c>
      <c r="CO196" s="8" t="str">
        <f t="shared" si="73"/>
        <v/>
      </c>
      <c r="CP196" s="8">
        <f t="shared" si="62"/>
        <v>117</v>
      </c>
      <c r="CQ196" s="8">
        <f t="shared" si="74"/>
        <v>2802.8148096693417</v>
      </c>
      <c r="CR196" s="8">
        <f t="shared" si="75"/>
        <v>2024</v>
      </c>
    </row>
    <row r="197" spans="1:96" s="8" customFormat="1">
      <c r="A197" s="8">
        <v>59917</v>
      </c>
      <c r="B197" s="8" t="s">
        <v>418</v>
      </c>
      <c r="C197" s="8">
        <v>2831</v>
      </c>
      <c r="D197" s="8" t="s">
        <v>419</v>
      </c>
      <c r="E197" s="8" t="s">
        <v>166</v>
      </c>
      <c r="F197" s="8" t="s">
        <v>190</v>
      </c>
      <c r="G197" s="8">
        <v>5</v>
      </c>
      <c r="H197" s="8" t="s">
        <v>87</v>
      </c>
      <c r="I197" s="8" t="s">
        <v>88</v>
      </c>
      <c r="K197" s="8" t="s">
        <v>89</v>
      </c>
      <c r="L197" s="8" t="s">
        <v>90</v>
      </c>
      <c r="M197" s="8" t="s">
        <v>90</v>
      </c>
      <c r="P197" s="8">
        <v>21.3</v>
      </c>
      <c r="Q197" s="8">
        <v>0.8</v>
      </c>
      <c r="R197" s="8">
        <v>15</v>
      </c>
      <c r="S197" s="8">
        <v>21.4</v>
      </c>
      <c r="T197" s="8">
        <v>3</v>
      </c>
      <c r="U197" s="8" t="s">
        <v>91</v>
      </c>
      <c r="V197" s="8" t="s">
        <v>92</v>
      </c>
      <c r="W197" s="8" t="s">
        <v>92</v>
      </c>
      <c r="X197" s="8" t="s">
        <v>93</v>
      </c>
      <c r="Y197" s="8" t="s">
        <v>90</v>
      </c>
      <c r="Z197" s="8">
        <v>10</v>
      </c>
      <c r="AA197" s="8">
        <v>1969</v>
      </c>
      <c r="AB197" s="8" t="s">
        <v>92</v>
      </c>
      <c r="AC197" s="8" t="s">
        <v>92</v>
      </c>
      <c r="AD197" s="8" t="s">
        <v>91</v>
      </c>
      <c r="AE197" s="8" t="s">
        <v>113</v>
      </c>
      <c r="AF197" s="8">
        <v>2</v>
      </c>
      <c r="AG197" s="8" t="s">
        <v>90</v>
      </c>
      <c r="AH197" s="8" t="s">
        <v>95</v>
      </c>
      <c r="AR197" s="8" t="s">
        <v>91</v>
      </c>
      <c r="AS197" s="8" t="s">
        <v>91</v>
      </c>
      <c r="AT197" s="8" t="s">
        <v>92</v>
      </c>
      <c r="AU197" s="8" t="s">
        <v>97</v>
      </c>
      <c r="BC197" s="8" t="s">
        <v>92</v>
      </c>
      <c r="BD197" s="8" t="s">
        <v>92</v>
      </c>
      <c r="BE197" s="8" t="s">
        <v>92</v>
      </c>
      <c r="BG197" s="8" t="s">
        <v>92</v>
      </c>
      <c r="BH197" s="8" t="s">
        <v>92</v>
      </c>
      <c r="BI197" s="8" t="s">
        <v>92</v>
      </c>
      <c r="BJ197" s="8" t="s">
        <v>92</v>
      </c>
      <c r="BM197" s="8" t="s">
        <v>92</v>
      </c>
      <c r="BN197" s="8" t="s">
        <v>92</v>
      </c>
      <c r="BO197" s="8" t="s">
        <v>92</v>
      </c>
      <c r="BP197" s="8" t="s">
        <v>91</v>
      </c>
      <c r="BQ197" s="8" t="s">
        <v>92</v>
      </c>
      <c r="BR197" s="8" t="s">
        <v>92</v>
      </c>
      <c r="BS197" s="8" t="s">
        <v>91</v>
      </c>
      <c r="BT197" s="8" t="s">
        <v>91</v>
      </c>
      <c r="BU197" s="8" t="s">
        <v>91</v>
      </c>
      <c r="BV197" s="8">
        <v>2831</v>
      </c>
      <c r="BW197" s="8">
        <v>172433</v>
      </c>
      <c r="BX197" s="9">
        <f t="shared" si="63"/>
        <v>21.3</v>
      </c>
      <c r="BY197" s="29">
        <v>7198</v>
      </c>
      <c r="BZ197" s="8">
        <v>23955.682133925999</v>
      </c>
      <c r="CA197" s="8">
        <v>36.477069444244997</v>
      </c>
      <c r="CD197" s="8">
        <v>2006</v>
      </c>
      <c r="CE197" s="8">
        <v>4</v>
      </c>
      <c r="CF197" s="17">
        <f t="shared" si="58"/>
        <v>21.3</v>
      </c>
      <c r="CG197" s="17"/>
      <c r="CH197" s="18" t="str">
        <f t="shared" si="70"/>
        <v/>
      </c>
      <c r="CI197" s="8">
        <f t="shared" si="59"/>
        <v>1999</v>
      </c>
      <c r="CJ197" s="8">
        <f t="shared" si="60"/>
        <v>21.3</v>
      </c>
      <c r="CK197" s="6">
        <f t="shared" si="61"/>
        <v>21.3</v>
      </c>
      <c r="CL197" s="26"/>
      <c r="CM197" s="8" t="str">
        <f t="shared" si="71"/>
        <v/>
      </c>
      <c r="CN197" s="38">
        <f t="shared" si="72"/>
        <v>20174.66099999992</v>
      </c>
      <c r="CO197" s="8" t="str">
        <f t="shared" si="73"/>
        <v/>
      </c>
      <c r="CP197" s="8">
        <f t="shared" si="62"/>
        <v>117</v>
      </c>
      <c r="CQ197" s="8">
        <f t="shared" si="74"/>
        <v>2802.8148096693417</v>
      </c>
      <c r="CR197" s="8">
        <f t="shared" si="75"/>
        <v>2024</v>
      </c>
    </row>
    <row r="198" spans="1:96" s="8" customFormat="1">
      <c r="A198" s="8">
        <v>61919</v>
      </c>
      <c r="B198" s="8" t="s">
        <v>420</v>
      </c>
      <c r="C198" s="8">
        <v>2847</v>
      </c>
      <c r="D198" s="8" t="s">
        <v>421</v>
      </c>
      <c r="E198" s="8" t="s">
        <v>166</v>
      </c>
      <c r="F198" s="8" t="s">
        <v>141</v>
      </c>
      <c r="G198" s="8" t="s">
        <v>86</v>
      </c>
      <c r="H198" s="8" t="s">
        <v>87</v>
      </c>
      <c r="I198" s="8" t="s">
        <v>88</v>
      </c>
      <c r="K198" s="8" t="s">
        <v>89</v>
      </c>
      <c r="L198" s="8" t="s">
        <v>90</v>
      </c>
      <c r="M198" s="8" t="s">
        <v>90</v>
      </c>
      <c r="N198" s="8">
        <v>40243895</v>
      </c>
      <c r="O198" s="8">
        <v>40243895</v>
      </c>
      <c r="P198" s="8">
        <v>103.5</v>
      </c>
      <c r="Q198" s="8">
        <v>0.85</v>
      </c>
      <c r="R198" s="8">
        <v>91</v>
      </c>
      <c r="S198" s="8">
        <v>111.9</v>
      </c>
      <c r="T198" s="8">
        <v>41</v>
      </c>
      <c r="U198" s="8" t="s">
        <v>91</v>
      </c>
      <c r="V198" s="8" t="s">
        <v>92</v>
      </c>
      <c r="W198" s="8" t="s">
        <v>92</v>
      </c>
      <c r="X198" s="8" t="s">
        <v>93</v>
      </c>
      <c r="Y198" s="8" t="s">
        <v>90</v>
      </c>
      <c r="Z198" s="8">
        <v>6</v>
      </c>
      <c r="AA198" s="8">
        <v>1995</v>
      </c>
      <c r="AB198" s="8" t="s">
        <v>92</v>
      </c>
      <c r="AC198" s="8" t="s">
        <v>92</v>
      </c>
      <c r="AD198" s="8" t="s">
        <v>91</v>
      </c>
      <c r="AE198" s="8" t="s">
        <v>113</v>
      </c>
      <c r="AF198" s="8">
        <v>2</v>
      </c>
      <c r="AG198" s="8" t="s">
        <v>90</v>
      </c>
      <c r="AH198" s="8" t="s">
        <v>95</v>
      </c>
      <c r="AI198" s="8" t="s">
        <v>96</v>
      </c>
      <c r="AR198" s="8" t="s">
        <v>91</v>
      </c>
      <c r="AS198" s="8" t="s">
        <v>91</v>
      </c>
      <c r="AT198" s="8" t="s">
        <v>92</v>
      </c>
      <c r="AU198" s="8" t="s">
        <v>97</v>
      </c>
      <c r="BC198" s="8" t="s">
        <v>92</v>
      </c>
      <c r="BD198" s="8" t="s">
        <v>92</v>
      </c>
      <c r="BE198" s="8" t="s">
        <v>92</v>
      </c>
      <c r="BG198" s="8" t="s">
        <v>92</v>
      </c>
      <c r="BH198" s="8" t="s">
        <v>92</v>
      </c>
      <c r="BI198" s="8" t="s">
        <v>92</v>
      </c>
      <c r="BJ198" s="8" t="s">
        <v>92</v>
      </c>
      <c r="BM198" s="8" t="s">
        <v>92</v>
      </c>
      <c r="BN198" s="8" t="s">
        <v>92</v>
      </c>
      <c r="BO198" s="8" t="s">
        <v>92</v>
      </c>
      <c r="BQ198" s="8" t="s">
        <v>92</v>
      </c>
      <c r="BR198" s="8" t="s">
        <v>92</v>
      </c>
      <c r="BS198" s="8" t="s">
        <v>98</v>
      </c>
      <c r="BT198" s="8" t="s">
        <v>91</v>
      </c>
      <c r="BU198" s="8" t="s">
        <v>98</v>
      </c>
      <c r="BV198" s="8">
        <v>2847</v>
      </c>
      <c r="BW198" s="8">
        <v>12148867</v>
      </c>
      <c r="BX198" s="9">
        <f t="shared" si="63"/>
        <v>103.5</v>
      </c>
      <c r="BY198" s="29">
        <v>1004510.029</v>
      </c>
      <c r="BZ198" s="8">
        <v>12094.3212603803</v>
      </c>
      <c r="CA198" s="8">
        <v>12.1388988096851</v>
      </c>
      <c r="CD198" s="8">
        <v>2007</v>
      </c>
      <c r="CE198" s="8">
        <v>8</v>
      </c>
      <c r="CF198" s="17">
        <f t="shared" si="58"/>
        <v>103.5</v>
      </c>
      <c r="CG198" s="19">
        <f>BY198</f>
        <v>1004510.029</v>
      </c>
      <c r="CH198" s="18">
        <f t="shared" si="70"/>
        <v>1421417.4389999921</v>
      </c>
      <c r="CI198" s="8">
        <f t="shared" si="59"/>
        <v>2025</v>
      </c>
      <c r="CJ198" s="8">
        <f t="shared" si="60"/>
        <v>103.5</v>
      </c>
      <c r="CK198" s="6">
        <f t="shared" si="61"/>
        <v>103.5</v>
      </c>
      <c r="CL198" s="26">
        <f>IF(AND(CK198&lt;&gt;"", CO198 ="Y"),BY198,"")</f>
        <v>1004510.029</v>
      </c>
      <c r="CM198" s="8">
        <f t="shared" si="71"/>
        <v>1421417.4389999921</v>
      </c>
      <c r="CN198" s="38">
        <f t="shared" si="72"/>
        <v>1421417.4389999921</v>
      </c>
      <c r="CO198" s="8" t="str">
        <f t="shared" si="73"/>
        <v>Y</v>
      </c>
      <c r="CP198" s="8">
        <f t="shared" si="62"/>
        <v>117</v>
      </c>
      <c r="CQ198" s="8">
        <f t="shared" si="74"/>
        <v>1415.0355874644952</v>
      </c>
      <c r="CR198" s="8">
        <f t="shared" si="75"/>
        <v>2027</v>
      </c>
    </row>
    <row r="199" spans="1:96" s="8" customFormat="1">
      <c r="A199" s="8">
        <v>61919</v>
      </c>
      <c r="B199" s="8" t="s">
        <v>420</v>
      </c>
      <c r="C199" s="8">
        <v>2847</v>
      </c>
      <c r="D199" s="8" t="s">
        <v>421</v>
      </c>
      <c r="E199" s="8" t="s">
        <v>166</v>
      </c>
      <c r="F199" s="8" t="s">
        <v>141</v>
      </c>
      <c r="G199" s="8" t="s">
        <v>100</v>
      </c>
      <c r="H199" s="8" t="s">
        <v>87</v>
      </c>
      <c r="I199" s="8" t="s">
        <v>88</v>
      </c>
      <c r="K199" s="8" t="s">
        <v>89</v>
      </c>
      <c r="L199" s="8" t="s">
        <v>90</v>
      </c>
      <c r="M199" s="8" t="s">
        <v>90</v>
      </c>
      <c r="N199" s="8">
        <v>40243897</v>
      </c>
      <c r="O199" s="8">
        <v>40243897</v>
      </c>
      <c r="P199" s="8">
        <v>106.1</v>
      </c>
      <c r="Q199" s="8">
        <v>0.85</v>
      </c>
      <c r="R199" s="8">
        <v>91.1</v>
      </c>
      <c r="S199" s="8">
        <v>114.9</v>
      </c>
      <c r="T199" s="8">
        <v>41</v>
      </c>
      <c r="U199" s="8" t="s">
        <v>91</v>
      </c>
      <c r="V199" s="8" t="s">
        <v>92</v>
      </c>
      <c r="W199" s="8" t="s">
        <v>92</v>
      </c>
      <c r="X199" s="8" t="s">
        <v>93</v>
      </c>
      <c r="Y199" s="8" t="s">
        <v>90</v>
      </c>
      <c r="Z199" s="8">
        <v>12</v>
      </c>
      <c r="AA199" s="8">
        <v>1996</v>
      </c>
      <c r="AB199" s="8" t="s">
        <v>92</v>
      </c>
      <c r="AC199" s="8" t="s">
        <v>92</v>
      </c>
      <c r="AD199" s="8" t="s">
        <v>91</v>
      </c>
      <c r="AE199" s="8" t="s">
        <v>113</v>
      </c>
      <c r="AF199" s="8">
        <v>2</v>
      </c>
      <c r="AG199" s="8" t="s">
        <v>90</v>
      </c>
      <c r="AH199" s="8" t="s">
        <v>95</v>
      </c>
      <c r="AI199" s="8" t="s">
        <v>96</v>
      </c>
      <c r="AR199" s="8" t="s">
        <v>91</v>
      </c>
      <c r="AS199" s="8" t="s">
        <v>91</v>
      </c>
      <c r="AT199" s="8" t="s">
        <v>92</v>
      </c>
      <c r="AU199" s="8" t="s">
        <v>97</v>
      </c>
      <c r="BC199" s="8" t="s">
        <v>92</v>
      </c>
      <c r="BD199" s="8" t="s">
        <v>92</v>
      </c>
      <c r="BE199" s="8" t="s">
        <v>92</v>
      </c>
      <c r="BG199" s="8" t="s">
        <v>92</v>
      </c>
      <c r="BH199" s="8" t="s">
        <v>92</v>
      </c>
      <c r="BI199" s="8" t="s">
        <v>92</v>
      </c>
      <c r="BJ199" s="8" t="s">
        <v>92</v>
      </c>
      <c r="BM199" s="8" t="s">
        <v>92</v>
      </c>
      <c r="BN199" s="8" t="s">
        <v>92</v>
      </c>
      <c r="BO199" s="8" t="s">
        <v>92</v>
      </c>
      <c r="BQ199" s="8" t="s">
        <v>92</v>
      </c>
      <c r="BR199" s="8" t="s">
        <v>92</v>
      </c>
      <c r="BS199" s="8" t="s">
        <v>98</v>
      </c>
      <c r="BT199" s="8" t="s">
        <v>91</v>
      </c>
      <c r="BU199" s="8" t="s">
        <v>98</v>
      </c>
      <c r="BV199" s="8">
        <v>2847</v>
      </c>
      <c r="BW199" s="8">
        <v>12148867</v>
      </c>
      <c r="BX199" s="9">
        <f t="shared" si="63"/>
        <v>106.1</v>
      </c>
      <c r="BY199" s="29">
        <v>1004510.029</v>
      </c>
      <c r="BZ199" s="8">
        <v>12094.3212603803</v>
      </c>
      <c r="CA199" s="8">
        <v>12.1238988097251</v>
      </c>
      <c r="CD199" s="8">
        <v>2009</v>
      </c>
      <c r="CE199" s="8">
        <v>1</v>
      </c>
      <c r="CF199" s="17">
        <f t="shared" si="58"/>
        <v>106.1</v>
      </c>
      <c r="CG199" s="17"/>
      <c r="CH199" s="18" t="str">
        <f t="shared" si="70"/>
        <v/>
      </c>
      <c r="CI199" s="8">
        <f t="shared" si="59"/>
        <v>2026</v>
      </c>
      <c r="CJ199" s="8">
        <f t="shared" si="60"/>
        <v>106.1</v>
      </c>
      <c r="CK199" s="6">
        <f t="shared" si="61"/>
        <v>106.1</v>
      </c>
      <c r="CL199" s="26"/>
      <c r="CM199" s="8" t="str">
        <f t="shared" si="71"/>
        <v/>
      </c>
      <c r="CN199" s="38">
        <f t="shared" si="72"/>
        <v>1421417.4389999921</v>
      </c>
      <c r="CO199" s="8" t="str">
        <f t="shared" si="73"/>
        <v/>
      </c>
      <c r="CP199" s="8">
        <f t="shared" si="62"/>
        <v>117</v>
      </c>
      <c r="CQ199" s="8">
        <f t="shared" si="74"/>
        <v>1415.0355874644952</v>
      </c>
      <c r="CR199" s="8">
        <f t="shared" si="75"/>
        <v>2027</v>
      </c>
    </row>
    <row r="200" spans="1:96" s="8" customFormat="1">
      <c r="A200" s="8">
        <v>61919</v>
      </c>
      <c r="B200" s="8" t="s">
        <v>420</v>
      </c>
      <c r="C200" s="8">
        <v>2847</v>
      </c>
      <c r="D200" s="8" t="s">
        <v>421</v>
      </c>
      <c r="E200" s="8" t="s">
        <v>166</v>
      </c>
      <c r="F200" s="8" t="s">
        <v>141</v>
      </c>
      <c r="G200" s="8" t="s">
        <v>101</v>
      </c>
      <c r="H200" s="8" t="s">
        <v>87</v>
      </c>
      <c r="I200" s="8" t="s">
        <v>88</v>
      </c>
      <c r="K200" s="8" t="s">
        <v>89</v>
      </c>
      <c r="L200" s="8" t="s">
        <v>90</v>
      </c>
      <c r="M200" s="8" t="s">
        <v>90</v>
      </c>
      <c r="N200" s="8">
        <v>40243889</v>
      </c>
      <c r="O200" s="8">
        <v>40243889</v>
      </c>
      <c r="P200" s="8">
        <v>84.2</v>
      </c>
      <c r="Q200" s="8">
        <v>0.85</v>
      </c>
      <c r="R200" s="8">
        <v>81</v>
      </c>
      <c r="S200" s="8">
        <v>98.9</v>
      </c>
      <c r="T200" s="8">
        <v>41</v>
      </c>
      <c r="U200" s="8" t="s">
        <v>91</v>
      </c>
      <c r="V200" s="8" t="s">
        <v>92</v>
      </c>
      <c r="W200" s="8" t="s">
        <v>92</v>
      </c>
      <c r="X200" s="8" t="s">
        <v>93</v>
      </c>
      <c r="Y200" s="8" t="s">
        <v>90</v>
      </c>
      <c r="Z200" s="8">
        <v>12</v>
      </c>
      <c r="AA200" s="8">
        <v>1998</v>
      </c>
      <c r="AB200" s="8" t="s">
        <v>92</v>
      </c>
      <c r="AC200" s="8" t="s">
        <v>92</v>
      </c>
      <c r="AD200" s="8" t="s">
        <v>91</v>
      </c>
      <c r="AE200" s="8" t="s">
        <v>113</v>
      </c>
      <c r="AF200" s="8">
        <v>2</v>
      </c>
      <c r="AG200" s="8" t="s">
        <v>90</v>
      </c>
      <c r="AH200" s="8" t="s">
        <v>95</v>
      </c>
      <c r="AI200" s="8" t="s">
        <v>96</v>
      </c>
      <c r="AR200" s="8" t="s">
        <v>91</v>
      </c>
      <c r="AS200" s="8" t="s">
        <v>91</v>
      </c>
      <c r="AT200" s="8" t="s">
        <v>92</v>
      </c>
      <c r="AU200" s="8" t="s">
        <v>97</v>
      </c>
      <c r="BC200" s="8" t="s">
        <v>92</v>
      </c>
      <c r="BD200" s="8" t="s">
        <v>92</v>
      </c>
      <c r="BE200" s="8" t="s">
        <v>92</v>
      </c>
      <c r="BG200" s="8" t="s">
        <v>92</v>
      </c>
      <c r="BH200" s="8" t="s">
        <v>92</v>
      </c>
      <c r="BI200" s="8" t="s">
        <v>92</v>
      </c>
      <c r="BJ200" s="8" t="s">
        <v>92</v>
      </c>
      <c r="BM200" s="8" t="s">
        <v>92</v>
      </c>
      <c r="BN200" s="8" t="s">
        <v>92</v>
      </c>
      <c r="BO200" s="8" t="s">
        <v>92</v>
      </c>
      <c r="BQ200" s="8" t="s">
        <v>92</v>
      </c>
      <c r="BR200" s="8" t="s">
        <v>92</v>
      </c>
      <c r="BS200" s="8" t="s">
        <v>98</v>
      </c>
      <c r="BT200" s="8" t="s">
        <v>91</v>
      </c>
      <c r="BU200" s="8" t="s">
        <v>98</v>
      </c>
      <c r="BV200" s="8">
        <v>2847</v>
      </c>
      <c r="BW200" s="8">
        <v>12148867</v>
      </c>
      <c r="BX200" s="9">
        <f t="shared" si="63"/>
        <v>84.2</v>
      </c>
      <c r="BY200" s="29">
        <v>1004510.029</v>
      </c>
      <c r="BZ200" s="8">
        <v>12094.3212603803</v>
      </c>
      <c r="CA200" s="8">
        <v>15.6489821431951</v>
      </c>
      <c r="CD200" s="8">
        <v>2014</v>
      </c>
      <c r="CE200" s="8">
        <v>8</v>
      </c>
      <c r="CF200" s="17">
        <f t="shared" si="58"/>
        <v>84.2</v>
      </c>
      <c r="CG200" s="17"/>
      <c r="CH200" s="18" t="str">
        <f t="shared" si="70"/>
        <v/>
      </c>
      <c r="CI200" s="8">
        <f t="shared" si="59"/>
        <v>2028</v>
      </c>
      <c r="CJ200" s="8">
        <f t="shared" si="60"/>
        <v>84.2</v>
      </c>
      <c r="CK200" s="6">
        <f t="shared" si="61"/>
        <v>84.2</v>
      </c>
      <c r="CL200" s="26"/>
      <c r="CM200" s="8" t="str">
        <f t="shared" si="71"/>
        <v/>
      </c>
      <c r="CN200" s="38">
        <f t="shared" si="72"/>
        <v>1421417.4389999921</v>
      </c>
      <c r="CO200" s="8" t="str">
        <f t="shared" si="73"/>
        <v/>
      </c>
      <c r="CP200" s="8">
        <f t="shared" si="62"/>
        <v>117</v>
      </c>
      <c r="CQ200" s="8">
        <f t="shared" si="74"/>
        <v>1415.0355874644952</v>
      </c>
      <c r="CR200" s="8">
        <f t="shared" si="75"/>
        <v>2027</v>
      </c>
    </row>
    <row r="201" spans="1:96" s="8" customFormat="1">
      <c r="A201" s="8">
        <v>61919</v>
      </c>
      <c r="B201" s="8" t="s">
        <v>420</v>
      </c>
      <c r="C201" s="8">
        <v>2847</v>
      </c>
      <c r="D201" s="8" t="s">
        <v>421</v>
      </c>
      <c r="E201" s="8" t="s">
        <v>166</v>
      </c>
      <c r="F201" s="8" t="s">
        <v>141</v>
      </c>
      <c r="G201" s="8" t="s">
        <v>102</v>
      </c>
      <c r="H201" s="8" t="s">
        <v>87</v>
      </c>
      <c r="I201" s="8" t="s">
        <v>88</v>
      </c>
      <c r="K201" s="8" t="s">
        <v>89</v>
      </c>
      <c r="L201" s="8" t="s">
        <v>90</v>
      </c>
      <c r="M201" s="8" t="s">
        <v>90</v>
      </c>
      <c r="P201" s="8">
        <v>94</v>
      </c>
      <c r="Q201" s="8">
        <v>0.85</v>
      </c>
      <c r="R201" s="8">
        <v>85</v>
      </c>
      <c r="S201" s="8">
        <v>108.9</v>
      </c>
      <c r="T201" s="8">
        <v>42</v>
      </c>
      <c r="U201" s="8" t="s">
        <v>91</v>
      </c>
      <c r="V201" s="8" t="s">
        <v>92</v>
      </c>
      <c r="W201" s="8" t="s">
        <v>92</v>
      </c>
      <c r="X201" s="8" t="s">
        <v>93</v>
      </c>
      <c r="Y201" s="8" t="s">
        <v>90</v>
      </c>
      <c r="Z201" s="8">
        <v>5</v>
      </c>
      <c r="AA201" s="8">
        <v>2002</v>
      </c>
      <c r="AB201" s="8" t="s">
        <v>92</v>
      </c>
      <c r="AC201" s="8" t="s">
        <v>92</v>
      </c>
      <c r="AD201" s="8" t="s">
        <v>91</v>
      </c>
      <c r="AE201" s="8" t="s">
        <v>113</v>
      </c>
      <c r="AF201" s="8">
        <v>2</v>
      </c>
      <c r="AG201" s="8" t="s">
        <v>90</v>
      </c>
      <c r="AH201" s="8" t="s">
        <v>95</v>
      </c>
      <c r="AI201" s="8" t="s">
        <v>96</v>
      </c>
      <c r="AR201" s="8" t="s">
        <v>91</v>
      </c>
      <c r="AS201" s="8" t="s">
        <v>91</v>
      </c>
      <c r="AT201" s="8" t="s">
        <v>92</v>
      </c>
      <c r="AU201" s="8" t="s">
        <v>97</v>
      </c>
      <c r="BC201" s="8" t="s">
        <v>92</v>
      </c>
      <c r="BD201" s="8" t="s">
        <v>92</v>
      </c>
      <c r="BE201" s="8" t="s">
        <v>92</v>
      </c>
      <c r="BG201" s="8" t="s">
        <v>92</v>
      </c>
      <c r="BH201" s="8" t="s">
        <v>92</v>
      </c>
      <c r="BI201" s="8" t="s">
        <v>92</v>
      </c>
      <c r="BJ201" s="8" t="s">
        <v>92</v>
      </c>
      <c r="BM201" s="8" t="s">
        <v>92</v>
      </c>
      <c r="BN201" s="8" t="s">
        <v>92</v>
      </c>
      <c r="BO201" s="8" t="s">
        <v>92</v>
      </c>
      <c r="BQ201" s="8" t="s">
        <v>92</v>
      </c>
      <c r="BR201" s="8" t="s">
        <v>92</v>
      </c>
      <c r="BS201" s="8" t="s">
        <v>98</v>
      </c>
      <c r="BU201" s="8" t="s">
        <v>91</v>
      </c>
      <c r="BV201" s="8">
        <v>2847</v>
      </c>
      <c r="BW201" s="8">
        <v>12148867</v>
      </c>
      <c r="BX201" s="9">
        <f t="shared" si="63"/>
        <v>94</v>
      </c>
      <c r="BY201" s="29">
        <v>1004510.029</v>
      </c>
      <c r="BZ201" s="8">
        <v>12094.3212603803</v>
      </c>
      <c r="CA201" s="8">
        <v>15.420648809965099</v>
      </c>
      <c r="CD201" s="8">
        <v>2017</v>
      </c>
      <c r="CE201" s="8">
        <v>10</v>
      </c>
      <c r="CF201" s="17">
        <f t="shared" si="58"/>
        <v>94</v>
      </c>
      <c r="CG201" s="17"/>
      <c r="CH201" s="18" t="str">
        <f t="shared" si="70"/>
        <v/>
      </c>
      <c r="CI201" s="8">
        <f t="shared" si="59"/>
        <v>2032</v>
      </c>
      <c r="CJ201" s="8">
        <f t="shared" si="60"/>
        <v>94</v>
      </c>
      <c r="CK201" s="6">
        <f t="shared" si="61"/>
        <v>94</v>
      </c>
      <c r="CL201" s="26"/>
      <c r="CM201" s="8" t="str">
        <f t="shared" si="71"/>
        <v/>
      </c>
      <c r="CN201" s="38">
        <f t="shared" si="72"/>
        <v>1421417.4389999921</v>
      </c>
      <c r="CO201" s="8" t="str">
        <f t="shared" si="73"/>
        <v/>
      </c>
      <c r="CP201" s="8">
        <f t="shared" si="62"/>
        <v>117</v>
      </c>
      <c r="CQ201" s="8">
        <f t="shared" si="74"/>
        <v>1415.0355874644952</v>
      </c>
      <c r="CR201" s="8">
        <f t="shared" si="75"/>
        <v>2027</v>
      </c>
    </row>
    <row r="202" spans="1:96" s="8" customFormat="1">
      <c r="A202" s="8">
        <v>61919</v>
      </c>
      <c r="B202" s="8" t="s">
        <v>420</v>
      </c>
      <c r="C202" s="8">
        <v>2847</v>
      </c>
      <c r="D202" s="8" t="s">
        <v>421</v>
      </c>
      <c r="E202" s="8" t="s">
        <v>166</v>
      </c>
      <c r="F202" s="8" t="s">
        <v>141</v>
      </c>
      <c r="G202" s="8" t="s">
        <v>103</v>
      </c>
      <c r="H202" s="8" t="s">
        <v>87</v>
      </c>
      <c r="I202" s="8" t="s">
        <v>88</v>
      </c>
      <c r="K202" s="8" t="s">
        <v>89</v>
      </c>
      <c r="L202" s="8" t="s">
        <v>90</v>
      </c>
      <c r="M202" s="8" t="s">
        <v>90</v>
      </c>
      <c r="P202" s="8">
        <v>94</v>
      </c>
      <c r="Q202" s="8">
        <v>0.85</v>
      </c>
      <c r="R202" s="8">
        <v>88</v>
      </c>
      <c r="S202" s="8">
        <v>108.1</v>
      </c>
      <c r="T202" s="8">
        <v>42</v>
      </c>
      <c r="U202" s="8" t="s">
        <v>91</v>
      </c>
      <c r="V202" s="8" t="s">
        <v>92</v>
      </c>
      <c r="W202" s="8" t="s">
        <v>92</v>
      </c>
      <c r="X202" s="8" t="s">
        <v>93</v>
      </c>
      <c r="Y202" s="8" t="s">
        <v>90</v>
      </c>
      <c r="Z202" s="8">
        <v>5</v>
      </c>
      <c r="AA202" s="8">
        <v>2002</v>
      </c>
      <c r="AB202" s="8" t="s">
        <v>92</v>
      </c>
      <c r="AC202" s="8" t="s">
        <v>92</v>
      </c>
      <c r="AD202" s="8" t="s">
        <v>91</v>
      </c>
      <c r="AE202" s="8" t="s">
        <v>113</v>
      </c>
      <c r="AF202" s="8">
        <v>2</v>
      </c>
      <c r="AG202" s="8" t="s">
        <v>90</v>
      </c>
      <c r="AH202" s="8" t="s">
        <v>95</v>
      </c>
      <c r="AI202" s="8" t="s">
        <v>96</v>
      </c>
      <c r="AR202" s="8" t="s">
        <v>91</v>
      </c>
      <c r="AS202" s="8" t="s">
        <v>91</v>
      </c>
      <c r="AT202" s="8" t="s">
        <v>92</v>
      </c>
      <c r="AU202" s="8" t="s">
        <v>97</v>
      </c>
      <c r="BC202" s="8" t="s">
        <v>92</v>
      </c>
      <c r="BD202" s="8" t="s">
        <v>92</v>
      </c>
      <c r="BE202" s="8" t="s">
        <v>92</v>
      </c>
      <c r="BG202" s="8" t="s">
        <v>92</v>
      </c>
      <c r="BH202" s="8" t="s">
        <v>92</v>
      </c>
      <c r="BI202" s="8" t="s">
        <v>92</v>
      </c>
      <c r="BJ202" s="8" t="s">
        <v>92</v>
      </c>
      <c r="BM202" s="8" t="s">
        <v>92</v>
      </c>
      <c r="BN202" s="8" t="s">
        <v>92</v>
      </c>
      <c r="BO202" s="8" t="s">
        <v>92</v>
      </c>
      <c r="BQ202" s="8" t="s">
        <v>92</v>
      </c>
      <c r="BR202" s="8" t="s">
        <v>92</v>
      </c>
      <c r="BS202" s="8" t="s">
        <v>98</v>
      </c>
      <c r="BU202" s="8" t="s">
        <v>91</v>
      </c>
      <c r="BV202" s="8">
        <v>2847</v>
      </c>
      <c r="BW202" s="8">
        <v>12148867</v>
      </c>
      <c r="BX202" s="9">
        <f t="shared" si="63"/>
        <v>94</v>
      </c>
      <c r="BY202" s="29">
        <v>1004510.029</v>
      </c>
      <c r="BZ202" s="8">
        <v>12094.3212603803</v>
      </c>
      <c r="CA202" s="8">
        <v>15.420648809965099</v>
      </c>
      <c r="CD202" s="8">
        <v>2017</v>
      </c>
      <c r="CE202" s="8">
        <v>10</v>
      </c>
      <c r="CF202" s="17">
        <f t="shared" si="58"/>
        <v>94</v>
      </c>
      <c r="CG202" s="17"/>
      <c r="CH202" s="18" t="str">
        <f t="shared" si="70"/>
        <v/>
      </c>
      <c r="CI202" s="8">
        <f t="shared" si="59"/>
        <v>2032</v>
      </c>
      <c r="CJ202" s="8">
        <f t="shared" si="60"/>
        <v>94</v>
      </c>
      <c r="CK202" s="6">
        <f t="shared" si="61"/>
        <v>94</v>
      </c>
      <c r="CL202" s="26"/>
      <c r="CM202" s="8" t="str">
        <f t="shared" si="71"/>
        <v/>
      </c>
      <c r="CN202" s="38">
        <f t="shared" si="72"/>
        <v>1421417.4389999921</v>
      </c>
      <c r="CO202" s="8" t="str">
        <f t="shared" si="73"/>
        <v/>
      </c>
      <c r="CP202" s="8">
        <f t="shared" si="62"/>
        <v>117</v>
      </c>
      <c r="CQ202" s="8">
        <f t="shared" si="74"/>
        <v>1415.0355874644952</v>
      </c>
      <c r="CR202" s="8">
        <f t="shared" si="75"/>
        <v>2027</v>
      </c>
    </row>
    <row r="203" spans="1:96" s="8" customFormat="1">
      <c r="A203" s="8">
        <v>61919</v>
      </c>
      <c r="B203" s="8" t="s">
        <v>420</v>
      </c>
      <c r="C203" s="8">
        <v>2847</v>
      </c>
      <c r="D203" s="8" t="s">
        <v>421</v>
      </c>
      <c r="E203" s="8" t="s">
        <v>166</v>
      </c>
      <c r="F203" s="8" t="s">
        <v>141</v>
      </c>
      <c r="G203" s="8" t="s">
        <v>104</v>
      </c>
      <c r="H203" s="8" t="s">
        <v>87</v>
      </c>
      <c r="I203" s="8" t="s">
        <v>88</v>
      </c>
      <c r="K203" s="8" t="s">
        <v>89</v>
      </c>
      <c r="L203" s="8" t="s">
        <v>90</v>
      </c>
      <c r="M203" s="8" t="s">
        <v>90</v>
      </c>
      <c r="P203" s="8">
        <v>94</v>
      </c>
      <c r="Q203" s="8">
        <v>0.85</v>
      </c>
      <c r="R203" s="8">
        <v>81</v>
      </c>
      <c r="S203" s="8">
        <v>104</v>
      </c>
      <c r="T203" s="8">
        <v>42</v>
      </c>
      <c r="U203" s="8" t="s">
        <v>91</v>
      </c>
      <c r="V203" s="8" t="s">
        <v>92</v>
      </c>
      <c r="W203" s="8" t="s">
        <v>92</v>
      </c>
      <c r="X203" s="8" t="s">
        <v>93</v>
      </c>
      <c r="Y203" s="8" t="s">
        <v>90</v>
      </c>
      <c r="Z203" s="8">
        <v>4</v>
      </c>
      <c r="AA203" s="8">
        <v>2002</v>
      </c>
      <c r="AB203" s="8" t="s">
        <v>92</v>
      </c>
      <c r="AC203" s="8" t="s">
        <v>92</v>
      </c>
      <c r="AD203" s="8" t="s">
        <v>91</v>
      </c>
      <c r="AE203" s="8" t="s">
        <v>113</v>
      </c>
      <c r="AF203" s="8">
        <v>2</v>
      </c>
      <c r="AG203" s="8" t="s">
        <v>90</v>
      </c>
      <c r="AH203" s="8" t="s">
        <v>95</v>
      </c>
      <c r="AI203" s="8" t="s">
        <v>96</v>
      </c>
      <c r="AR203" s="8" t="s">
        <v>91</v>
      </c>
      <c r="AS203" s="8" t="s">
        <v>91</v>
      </c>
      <c r="AT203" s="8" t="s">
        <v>92</v>
      </c>
      <c r="AU203" s="8" t="s">
        <v>97</v>
      </c>
      <c r="BC203" s="8" t="s">
        <v>92</v>
      </c>
      <c r="BD203" s="8" t="s">
        <v>92</v>
      </c>
      <c r="BE203" s="8" t="s">
        <v>92</v>
      </c>
      <c r="BG203" s="8" t="s">
        <v>92</v>
      </c>
      <c r="BH203" s="8" t="s">
        <v>92</v>
      </c>
      <c r="BI203" s="8" t="s">
        <v>92</v>
      </c>
      <c r="BJ203" s="8" t="s">
        <v>92</v>
      </c>
      <c r="BM203" s="8" t="s">
        <v>92</v>
      </c>
      <c r="BN203" s="8" t="s">
        <v>92</v>
      </c>
      <c r="BO203" s="8" t="s">
        <v>92</v>
      </c>
      <c r="BQ203" s="8" t="s">
        <v>92</v>
      </c>
      <c r="BR203" s="8" t="s">
        <v>92</v>
      </c>
      <c r="BS203" s="8" t="s">
        <v>98</v>
      </c>
      <c r="BU203" s="8" t="s">
        <v>91</v>
      </c>
      <c r="BV203" s="8">
        <v>2847</v>
      </c>
      <c r="BW203" s="8">
        <v>12148867</v>
      </c>
      <c r="BX203" s="9">
        <f t="shared" si="63"/>
        <v>94</v>
      </c>
      <c r="BY203" s="29">
        <v>1004510.029</v>
      </c>
      <c r="BZ203" s="8">
        <v>12094.3212603803</v>
      </c>
      <c r="CA203" s="8">
        <v>15.420648809965099</v>
      </c>
      <c r="CD203" s="8">
        <v>2017</v>
      </c>
      <c r="CE203" s="8">
        <v>9</v>
      </c>
      <c r="CF203" s="17">
        <f t="shared" si="58"/>
        <v>94</v>
      </c>
      <c r="CG203" s="17"/>
      <c r="CH203" s="18" t="str">
        <f t="shared" si="70"/>
        <v/>
      </c>
      <c r="CI203" s="8">
        <f t="shared" si="59"/>
        <v>2032</v>
      </c>
      <c r="CJ203" s="8">
        <f t="shared" si="60"/>
        <v>94</v>
      </c>
      <c r="CK203" s="6">
        <f t="shared" si="61"/>
        <v>94</v>
      </c>
      <c r="CL203" s="26"/>
      <c r="CM203" s="8" t="str">
        <f t="shared" si="71"/>
        <v/>
      </c>
      <c r="CN203" s="38">
        <f t="shared" si="72"/>
        <v>1421417.4389999921</v>
      </c>
      <c r="CO203" s="8" t="str">
        <f t="shared" si="73"/>
        <v/>
      </c>
      <c r="CP203" s="8">
        <f t="shared" si="62"/>
        <v>117</v>
      </c>
      <c r="CQ203" s="8">
        <f t="shared" si="74"/>
        <v>1415.0355874644952</v>
      </c>
      <c r="CR203" s="8">
        <f t="shared" si="75"/>
        <v>2027</v>
      </c>
    </row>
    <row r="204" spans="1:96" s="8" customFormat="1">
      <c r="A204" s="8">
        <v>61919</v>
      </c>
      <c r="B204" s="8" t="s">
        <v>420</v>
      </c>
      <c r="C204" s="8">
        <v>2847</v>
      </c>
      <c r="D204" s="8" t="s">
        <v>421</v>
      </c>
      <c r="E204" s="8" t="s">
        <v>166</v>
      </c>
      <c r="F204" s="8" t="s">
        <v>141</v>
      </c>
      <c r="G204" s="8" t="s">
        <v>105</v>
      </c>
      <c r="H204" s="8" t="s">
        <v>87</v>
      </c>
      <c r="I204" s="8" t="s">
        <v>88</v>
      </c>
      <c r="K204" s="8" t="s">
        <v>89</v>
      </c>
      <c r="L204" s="8" t="s">
        <v>90</v>
      </c>
      <c r="M204" s="8" t="s">
        <v>90</v>
      </c>
      <c r="P204" s="8">
        <v>94</v>
      </c>
      <c r="Q204" s="8">
        <v>0.85</v>
      </c>
      <c r="R204" s="8">
        <v>80</v>
      </c>
      <c r="S204" s="8">
        <v>104</v>
      </c>
      <c r="T204" s="8">
        <v>42</v>
      </c>
      <c r="U204" s="8" t="s">
        <v>91</v>
      </c>
      <c r="V204" s="8" t="s">
        <v>92</v>
      </c>
      <c r="W204" s="8" t="s">
        <v>92</v>
      </c>
      <c r="X204" s="8" t="s">
        <v>93</v>
      </c>
      <c r="Y204" s="8" t="s">
        <v>90</v>
      </c>
      <c r="Z204" s="8">
        <v>4</v>
      </c>
      <c r="AA204" s="8">
        <v>2002</v>
      </c>
      <c r="AB204" s="8" t="s">
        <v>92</v>
      </c>
      <c r="AC204" s="8" t="s">
        <v>92</v>
      </c>
      <c r="AD204" s="8" t="s">
        <v>91</v>
      </c>
      <c r="AE204" s="8" t="s">
        <v>113</v>
      </c>
      <c r="AF204" s="8">
        <v>2</v>
      </c>
      <c r="AG204" s="8" t="s">
        <v>90</v>
      </c>
      <c r="AH204" s="8" t="s">
        <v>95</v>
      </c>
      <c r="AI204" s="8" t="s">
        <v>96</v>
      </c>
      <c r="AR204" s="8" t="s">
        <v>91</v>
      </c>
      <c r="AS204" s="8" t="s">
        <v>91</v>
      </c>
      <c r="AT204" s="8" t="s">
        <v>92</v>
      </c>
      <c r="AU204" s="8" t="s">
        <v>97</v>
      </c>
      <c r="BC204" s="8" t="s">
        <v>92</v>
      </c>
      <c r="BD204" s="8" t="s">
        <v>92</v>
      </c>
      <c r="BE204" s="8" t="s">
        <v>92</v>
      </c>
      <c r="BG204" s="8" t="s">
        <v>92</v>
      </c>
      <c r="BH204" s="8" t="s">
        <v>92</v>
      </c>
      <c r="BI204" s="8" t="s">
        <v>92</v>
      </c>
      <c r="BJ204" s="8" t="s">
        <v>92</v>
      </c>
      <c r="BM204" s="8" t="s">
        <v>92</v>
      </c>
      <c r="BN204" s="8" t="s">
        <v>92</v>
      </c>
      <c r="BO204" s="8" t="s">
        <v>92</v>
      </c>
      <c r="BQ204" s="8" t="s">
        <v>92</v>
      </c>
      <c r="BR204" s="8" t="s">
        <v>92</v>
      </c>
      <c r="BS204" s="8" t="s">
        <v>98</v>
      </c>
      <c r="BU204" s="8" t="s">
        <v>91</v>
      </c>
      <c r="BV204" s="8">
        <v>2847</v>
      </c>
      <c r="BW204" s="8">
        <v>12148867</v>
      </c>
      <c r="BX204" s="9">
        <f t="shared" si="63"/>
        <v>94</v>
      </c>
      <c r="BY204" s="29">
        <v>1004510.029</v>
      </c>
      <c r="BZ204" s="8">
        <v>12094.3212603803</v>
      </c>
      <c r="CA204" s="8">
        <v>15.420648809965099</v>
      </c>
      <c r="CD204" s="8">
        <v>2017</v>
      </c>
      <c r="CE204" s="8">
        <v>9</v>
      </c>
      <c r="CF204" s="17">
        <f t="shared" si="58"/>
        <v>94</v>
      </c>
      <c r="CG204" s="17"/>
      <c r="CH204" s="18" t="str">
        <f t="shared" si="70"/>
        <v/>
      </c>
      <c r="CI204" s="8">
        <f t="shared" si="59"/>
        <v>2032</v>
      </c>
      <c r="CJ204" s="8">
        <f t="shared" si="60"/>
        <v>94</v>
      </c>
      <c r="CK204" s="6">
        <f t="shared" si="61"/>
        <v>94</v>
      </c>
      <c r="CL204" s="26"/>
      <c r="CM204" s="8" t="str">
        <f t="shared" si="71"/>
        <v/>
      </c>
      <c r="CN204" s="38">
        <f t="shared" si="72"/>
        <v>1421417.4389999921</v>
      </c>
      <c r="CO204" s="8" t="str">
        <f t="shared" si="73"/>
        <v/>
      </c>
      <c r="CP204" s="8">
        <f t="shared" si="62"/>
        <v>117</v>
      </c>
      <c r="CQ204" s="8">
        <f t="shared" si="74"/>
        <v>1415.0355874644952</v>
      </c>
      <c r="CR204" s="8">
        <f t="shared" si="75"/>
        <v>2027</v>
      </c>
    </row>
    <row r="205" spans="1:96" s="8" customFormat="1">
      <c r="A205" s="8">
        <v>61919</v>
      </c>
      <c r="B205" s="8" t="s">
        <v>420</v>
      </c>
      <c r="C205" s="8">
        <v>2848</v>
      </c>
      <c r="D205" s="8" t="s">
        <v>422</v>
      </c>
      <c r="E205" s="8" t="s">
        <v>166</v>
      </c>
      <c r="F205" s="8" t="s">
        <v>141</v>
      </c>
      <c r="G205" s="8">
        <v>7</v>
      </c>
      <c r="H205" s="8" t="s">
        <v>87</v>
      </c>
      <c r="I205" s="8" t="s">
        <v>88</v>
      </c>
      <c r="K205" s="8" t="s">
        <v>89</v>
      </c>
      <c r="L205" s="8" t="s">
        <v>90</v>
      </c>
      <c r="M205" s="8" t="s">
        <v>90</v>
      </c>
      <c r="N205" s="8">
        <v>40243943</v>
      </c>
      <c r="O205" s="8">
        <v>40243943</v>
      </c>
      <c r="P205" s="8">
        <v>32.6</v>
      </c>
      <c r="Q205" s="8">
        <v>0.85</v>
      </c>
      <c r="R205" s="8">
        <v>25.2</v>
      </c>
      <c r="S205" s="8">
        <v>29.9</v>
      </c>
      <c r="T205" s="8">
        <v>25</v>
      </c>
      <c r="U205" s="8" t="s">
        <v>91</v>
      </c>
      <c r="V205" s="8" t="s">
        <v>92</v>
      </c>
      <c r="W205" s="8" t="s">
        <v>92</v>
      </c>
      <c r="X205" s="8" t="s">
        <v>93</v>
      </c>
      <c r="Y205" s="8" t="s">
        <v>90</v>
      </c>
      <c r="Z205" s="8">
        <v>11</v>
      </c>
      <c r="AA205" s="8">
        <v>1968</v>
      </c>
      <c r="AB205" s="8" t="s">
        <v>92</v>
      </c>
      <c r="AC205" s="8" t="s">
        <v>92</v>
      </c>
      <c r="AD205" s="8" t="s">
        <v>91</v>
      </c>
      <c r="AE205" s="8" t="s">
        <v>113</v>
      </c>
      <c r="AF205" s="8">
        <v>2</v>
      </c>
      <c r="AG205" s="8" t="s">
        <v>90</v>
      </c>
      <c r="AH205" s="8" t="s">
        <v>95</v>
      </c>
      <c r="AI205" s="8" t="s">
        <v>96</v>
      </c>
      <c r="AR205" s="8" t="s">
        <v>91</v>
      </c>
      <c r="AS205" s="8" t="s">
        <v>91</v>
      </c>
      <c r="AT205" s="8" t="s">
        <v>92</v>
      </c>
      <c r="AU205" s="8" t="s">
        <v>97</v>
      </c>
      <c r="BC205" s="8" t="s">
        <v>92</v>
      </c>
      <c r="BD205" s="8" t="s">
        <v>92</v>
      </c>
      <c r="BE205" s="8" t="s">
        <v>92</v>
      </c>
      <c r="BG205" s="8" t="s">
        <v>92</v>
      </c>
      <c r="BH205" s="8" t="s">
        <v>92</v>
      </c>
      <c r="BI205" s="8" t="s">
        <v>92</v>
      </c>
      <c r="BJ205" s="8" t="s">
        <v>92</v>
      </c>
      <c r="BM205" s="8" t="s">
        <v>92</v>
      </c>
      <c r="BN205" s="8" t="s">
        <v>92</v>
      </c>
      <c r="BO205" s="8" t="s">
        <v>92</v>
      </c>
      <c r="BQ205" s="8" t="s">
        <v>92</v>
      </c>
      <c r="BR205" s="8" t="s">
        <v>92</v>
      </c>
      <c r="BS205" s="8" t="s">
        <v>98</v>
      </c>
      <c r="BT205" s="8" t="s">
        <v>91</v>
      </c>
      <c r="BU205" s="8" t="s">
        <v>98</v>
      </c>
      <c r="BV205" s="8">
        <v>2848</v>
      </c>
      <c r="BW205" s="8">
        <v>23273</v>
      </c>
      <c r="BX205" s="9">
        <f t="shared" si="63"/>
        <v>32.6</v>
      </c>
      <c r="BY205" s="29">
        <v>962</v>
      </c>
      <c r="BZ205" s="8">
        <v>24192.307692307601</v>
      </c>
      <c r="CA205" s="8">
        <v>40.076732143901602</v>
      </c>
      <c r="CD205" s="8">
        <v>2008</v>
      </c>
      <c r="CE205" s="8">
        <v>12</v>
      </c>
      <c r="CF205" s="17">
        <f t="shared" si="58"/>
        <v>32.6</v>
      </c>
      <c r="CG205" s="19">
        <f t="shared" ref="CG205:CG206" si="76">BY205</f>
        <v>962</v>
      </c>
      <c r="CH205" s="18">
        <f t="shared" si="70"/>
        <v>2722.9409999999893</v>
      </c>
      <c r="CI205" s="8">
        <f t="shared" si="59"/>
        <v>1998</v>
      </c>
      <c r="CJ205" s="8">
        <f t="shared" si="60"/>
        <v>32.6</v>
      </c>
      <c r="CK205" s="6">
        <f t="shared" si="61"/>
        <v>32.6</v>
      </c>
      <c r="CL205" s="26">
        <f t="shared" ref="CL205:CL206" si="77">IF(AND(CK205&lt;&gt;"", CO205 ="Y"),BY205,"")</f>
        <v>962</v>
      </c>
      <c r="CM205" s="8">
        <f t="shared" si="71"/>
        <v>2722.9409999999893</v>
      </c>
      <c r="CN205" s="38">
        <f t="shared" si="72"/>
        <v>2722.9409999999893</v>
      </c>
      <c r="CO205" s="8" t="str">
        <f t="shared" si="73"/>
        <v>Y</v>
      </c>
      <c r="CP205" s="8">
        <f t="shared" si="62"/>
        <v>117</v>
      </c>
      <c r="CQ205" s="8">
        <f t="shared" si="74"/>
        <v>2830.4999999999891</v>
      </c>
      <c r="CR205" s="8">
        <f t="shared" si="75"/>
        <v>2024</v>
      </c>
    </row>
    <row r="206" spans="1:96" s="8" customFormat="1">
      <c r="A206" s="8">
        <v>61919</v>
      </c>
      <c r="B206" s="8" t="s">
        <v>420</v>
      </c>
      <c r="C206" s="8">
        <v>2854</v>
      </c>
      <c r="D206" s="8" t="s">
        <v>423</v>
      </c>
      <c r="E206" s="8" t="s">
        <v>166</v>
      </c>
      <c r="F206" s="8" t="s">
        <v>141</v>
      </c>
      <c r="G206" s="8">
        <v>1</v>
      </c>
      <c r="H206" s="8" t="s">
        <v>87</v>
      </c>
      <c r="I206" s="8" t="s">
        <v>88</v>
      </c>
      <c r="K206" s="8" t="s">
        <v>89</v>
      </c>
      <c r="L206" s="8" t="s">
        <v>90</v>
      </c>
      <c r="M206" s="8" t="s">
        <v>90</v>
      </c>
      <c r="N206" s="8">
        <v>40243905</v>
      </c>
      <c r="O206" s="8">
        <v>40243905</v>
      </c>
      <c r="P206" s="8">
        <v>18.5</v>
      </c>
      <c r="Q206" s="8">
        <v>0.85</v>
      </c>
      <c r="R206" s="8">
        <v>20</v>
      </c>
      <c r="S206" s="8">
        <v>21.8</v>
      </c>
      <c r="T206" s="8">
        <v>19.5</v>
      </c>
      <c r="U206" s="8" t="s">
        <v>91</v>
      </c>
      <c r="V206" s="8" t="s">
        <v>92</v>
      </c>
      <c r="W206" s="8" t="s">
        <v>92</v>
      </c>
      <c r="X206" s="8" t="s">
        <v>93</v>
      </c>
      <c r="Y206" s="8" t="s">
        <v>90</v>
      </c>
      <c r="Z206" s="8">
        <v>7</v>
      </c>
      <c r="AA206" s="8">
        <v>1969</v>
      </c>
      <c r="AB206" s="8" t="s">
        <v>92</v>
      </c>
      <c r="AC206" s="8" t="s">
        <v>92</v>
      </c>
      <c r="AD206" s="8" t="s">
        <v>91</v>
      </c>
      <c r="AE206" s="8" t="s">
        <v>113</v>
      </c>
      <c r="AF206" s="8">
        <v>2</v>
      </c>
      <c r="AG206" s="8" t="s">
        <v>90</v>
      </c>
      <c r="AH206" s="8" t="s">
        <v>95</v>
      </c>
      <c r="AI206" s="8" t="s">
        <v>96</v>
      </c>
      <c r="AR206" s="8" t="s">
        <v>91</v>
      </c>
      <c r="AS206" s="8" t="s">
        <v>91</v>
      </c>
      <c r="AT206" s="8" t="s">
        <v>92</v>
      </c>
      <c r="AU206" s="8" t="s">
        <v>119</v>
      </c>
      <c r="BC206" s="8" t="s">
        <v>92</v>
      </c>
      <c r="BD206" s="8" t="s">
        <v>92</v>
      </c>
      <c r="BE206" s="8" t="s">
        <v>92</v>
      </c>
      <c r="BG206" s="8" t="s">
        <v>92</v>
      </c>
      <c r="BH206" s="8" t="s">
        <v>92</v>
      </c>
      <c r="BI206" s="8" t="s">
        <v>92</v>
      </c>
      <c r="BJ206" s="8" t="s">
        <v>92</v>
      </c>
      <c r="BM206" s="8" t="s">
        <v>92</v>
      </c>
      <c r="BN206" s="8" t="s">
        <v>92</v>
      </c>
      <c r="BO206" s="8" t="s">
        <v>92</v>
      </c>
      <c r="BQ206" s="8" t="s">
        <v>92</v>
      </c>
      <c r="BR206" s="8" t="s">
        <v>92</v>
      </c>
      <c r="BS206" s="8" t="s">
        <v>98</v>
      </c>
      <c r="BT206" s="8" t="s">
        <v>91</v>
      </c>
      <c r="BU206" s="8" t="s">
        <v>98</v>
      </c>
      <c r="BV206" s="8">
        <v>2854</v>
      </c>
      <c r="BW206" s="8">
        <v>196913</v>
      </c>
      <c r="BX206" s="9">
        <f t="shared" si="63"/>
        <v>18.5</v>
      </c>
      <c r="BY206" s="29">
        <v>13298</v>
      </c>
      <c r="BZ206" s="8">
        <v>14807.715445931701</v>
      </c>
      <c r="CA206" s="8">
        <v>51.076944446091602</v>
      </c>
      <c r="CD206" s="8">
        <v>2020</v>
      </c>
      <c r="CE206" s="8">
        <v>8</v>
      </c>
      <c r="CF206" s="17">
        <f t="shared" si="58"/>
        <v>18.5</v>
      </c>
      <c r="CG206" s="19">
        <f t="shared" si="76"/>
        <v>13298</v>
      </c>
      <c r="CH206" s="18">
        <f t="shared" si="70"/>
        <v>23038.820999999971</v>
      </c>
      <c r="CI206" s="8">
        <f t="shared" si="59"/>
        <v>1999</v>
      </c>
      <c r="CJ206" s="8">
        <f t="shared" si="60"/>
        <v>18.5</v>
      </c>
      <c r="CK206" s="6">
        <f t="shared" si="61"/>
        <v>18.5</v>
      </c>
      <c r="CL206" s="26">
        <f t="shared" si="77"/>
        <v>13298</v>
      </c>
      <c r="CM206" s="8">
        <f t="shared" si="71"/>
        <v>23038.820999999971</v>
      </c>
      <c r="CN206" s="38">
        <f t="shared" si="72"/>
        <v>23038.820999999971</v>
      </c>
      <c r="CO206" s="8" t="str">
        <f t="shared" si="73"/>
        <v>Y</v>
      </c>
      <c r="CP206" s="8">
        <f t="shared" si="62"/>
        <v>117</v>
      </c>
      <c r="CQ206" s="8">
        <f t="shared" si="74"/>
        <v>1732.5027071740089</v>
      </c>
      <c r="CR206" s="8">
        <f t="shared" si="75"/>
        <v>2024</v>
      </c>
    </row>
    <row r="207" spans="1:96" s="8" customFormat="1">
      <c r="A207" s="8">
        <v>61919</v>
      </c>
      <c r="B207" s="8" t="s">
        <v>420</v>
      </c>
      <c r="C207" s="8">
        <v>2854</v>
      </c>
      <c r="D207" s="8" t="s">
        <v>423</v>
      </c>
      <c r="E207" s="8" t="s">
        <v>166</v>
      </c>
      <c r="F207" s="8" t="s">
        <v>141</v>
      </c>
      <c r="G207" s="8">
        <v>2</v>
      </c>
      <c r="H207" s="8" t="s">
        <v>87</v>
      </c>
      <c r="I207" s="8" t="s">
        <v>88</v>
      </c>
      <c r="K207" s="8" t="s">
        <v>89</v>
      </c>
      <c r="L207" s="8" t="s">
        <v>90</v>
      </c>
      <c r="M207" s="8" t="s">
        <v>90</v>
      </c>
      <c r="N207" s="8">
        <v>40243907</v>
      </c>
      <c r="O207" s="8">
        <v>40243907</v>
      </c>
      <c r="P207" s="8">
        <v>18.5</v>
      </c>
      <c r="Q207" s="8">
        <v>0.85</v>
      </c>
      <c r="R207" s="8">
        <v>20.399999999999999</v>
      </c>
      <c r="S207" s="8">
        <v>21.8</v>
      </c>
      <c r="T207" s="8">
        <v>18.5</v>
      </c>
      <c r="U207" s="8" t="s">
        <v>91</v>
      </c>
      <c r="V207" s="8" t="s">
        <v>92</v>
      </c>
      <c r="W207" s="8" t="s">
        <v>92</v>
      </c>
      <c r="X207" s="8" t="s">
        <v>93</v>
      </c>
      <c r="Y207" s="8" t="s">
        <v>90</v>
      </c>
      <c r="Z207" s="8">
        <v>7</v>
      </c>
      <c r="AA207" s="8">
        <v>1969</v>
      </c>
      <c r="AB207" s="8" t="s">
        <v>92</v>
      </c>
      <c r="AC207" s="8" t="s">
        <v>92</v>
      </c>
      <c r="AD207" s="8" t="s">
        <v>91</v>
      </c>
      <c r="AE207" s="8" t="s">
        <v>113</v>
      </c>
      <c r="AF207" s="8">
        <v>2</v>
      </c>
      <c r="AG207" s="8" t="s">
        <v>90</v>
      </c>
      <c r="AH207" s="8" t="s">
        <v>95</v>
      </c>
      <c r="AI207" s="8" t="s">
        <v>96</v>
      </c>
      <c r="AR207" s="8" t="s">
        <v>91</v>
      </c>
      <c r="AS207" s="8" t="s">
        <v>91</v>
      </c>
      <c r="AT207" s="8" t="s">
        <v>92</v>
      </c>
      <c r="AU207" s="8" t="s">
        <v>119</v>
      </c>
      <c r="BC207" s="8" t="s">
        <v>92</v>
      </c>
      <c r="BD207" s="8" t="s">
        <v>92</v>
      </c>
      <c r="BE207" s="8" t="s">
        <v>92</v>
      </c>
      <c r="BG207" s="8" t="s">
        <v>92</v>
      </c>
      <c r="BH207" s="8" t="s">
        <v>92</v>
      </c>
      <c r="BI207" s="8" t="s">
        <v>92</v>
      </c>
      <c r="BJ207" s="8" t="s">
        <v>92</v>
      </c>
      <c r="BM207" s="8" t="s">
        <v>92</v>
      </c>
      <c r="BN207" s="8" t="s">
        <v>92</v>
      </c>
      <c r="BO207" s="8" t="s">
        <v>92</v>
      </c>
      <c r="BQ207" s="8" t="s">
        <v>92</v>
      </c>
      <c r="BR207" s="8" t="s">
        <v>92</v>
      </c>
      <c r="BS207" s="8" t="s">
        <v>98</v>
      </c>
      <c r="BT207" s="8" t="s">
        <v>91</v>
      </c>
      <c r="BU207" s="8" t="s">
        <v>98</v>
      </c>
      <c r="BV207" s="8">
        <v>2854</v>
      </c>
      <c r="BW207" s="8">
        <v>196913</v>
      </c>
      <c r="BX207" s="9">
        <f t="shared" si="63"/>
        <v>18.5</v>
      </c>
      <c r="BY207" s="29">
        <v>13298</v>
      </c>
      <c r="BZ207" s="8">
        <v>14807.715445931701</v>
      </c>
      <c r="CA207" s="8">
        <v>51.076944446091602</v>
      </c>
      <c r="CD207" s="8">
        <v>2020</v>
      </c>
      <c r="CE207" s="8">
        <v>8</v>
      </c>
      <c r="CF207" s="17">
        <f t="shared" si="58"/>
        <v>18.5</v>
      </c>
      <c r="CG207" s="17"/>
      <c r="CH207" s="18" t="str">
        <f t="shared" si="70"/>
        <v/>
      </c>
      <c r="CI207" s="8">
        <f t="shared" si="59"/>
        <v>1999</v>
      </c>
      <c r="CJ207" s="8">
        <f t="shared" si="60"/>
        <v>18.5</v>
      </c>
      <c r="CK207" s="6">
        <f t="shared" si="61"/>
        <v>18.5</v>
      </c>
      <c r="CL207" s="26"/>
      <c r="CM207" s="8" t="str">
        <f t="shared" si="71"/>
        <v/>
      </c>
      <c r="CN207" s="38">
        <f t="shared" si="72"/>
        <v>23038.820999999971</v>
      </c>
      <c r="CO207" s="8" t="str">
        <f t="shared" si="73"/>
        <v/>
      </c>
      <c r="CP207" s="8">
        <f t="shared" si="62"/>
        <v>117</v>
      </c>
      <c r="CQ207" s="8">
        <f t="shared" si="74"/>
        <v>1732.5027071740089</v>
      </c>
      <c r="CR207" s="8">
        <f t="shared" si="75"/>
        <v>2024</v>
      </c>
    </row>
    <row r="208" spans="1:96" s="8" customFormat="1">
      <c r="A208" s="8">
        <v>61919</v>
      </c>
      <c r="B208" s="8" t="s">
        <v>420</v>
      </c>
      <c r="C208" s="8">
        <v>2854</v>
      </c>
      <c r="D208" s="8" t="s">
        <v>423</v>
      </c>
      <c r="E208" s="8" t="s">
        <v>166</v>
      </c>
      <c r="F208" s="8" t="s">
        <v>141</v>
      </c>
      <c r="G208" s="8">
        <v>3</v>
      </c>
      <c r="H208" s="8" t="s">
        <v>87</v>
      </c>
      <c r="I208" s="8" t="s">
        <v>88</v>
      </c>
      <c r="K208" s="8" t="s">
        <v>89</v>
      </c>
      <c r="L208" s="8" t="s">
        <v>90</v>
      </c>
      <c r="M208" s="8" t="s">
        <v>90</v>
      </c>
      <c r="N208" s="8">
        <v>40243909</v>
      </c>
      <c r="O208" s="8">
        <v>40243909</v>
      </c>
      <c r="P208" s="8">
        <v>18.5</v>
      </c>
      <c r="Q208" s="8">
        <v>0.85</v>
      </c>
      <c r="R208" s="8">
        <v>19.7</v>
      </c>
      <c r="S208" s="8">
        <v>21.8</v>
      </c>
      <c r="T208" s="8">
        <v>18.5</v>
      </c>
      <c r="U208" s="8" t="s">
        <v>91</v>
      </c>
      <c r="V208" s="8" t="s">
        <v>92</v>
      </c>
      <c r="W208" s="8" t="s">
        <v>92</v>
      </c>
      <c r="X208" s="8" t="s">
        <v>93</v>
      </c>
      <c r="Y208" s="8" t="s">
        <v>90</v>
      </c>
      <c r="Z208" s="8">
        <v>7</v>
      </c>
      <c r="AA208" s="8">
        <v>1969</v>
      </c>
      <c r="AB208" s="8" t="s">
        <v>92</v>
      </c>
      <c r="AC208" s="8" t="s">
        <v>92</v>
      </c>
      <c r="AD208" s="8" t="s">
        <v>91</v>
      </c>
      <c r="AE208" s="8" t="s">
        <v>113</v>
      </c>
      <c r="AF208" s="8">
        <v>2</v>
      </c>
      <c r="AG208" s="8" t="s">
        <v>90</v>
      </c>
      <c r="AH208" s="8" t="s">
        <v>95</v>
      </c>
      <c r="AI208" s="8" t="s">
        <v>96</v>
      </c>
      <c r="AR208" s="8" t="s">
        <v>91</v>
      </c>
      <c r="AS208" s="8" t="s">
        <v>91</v>
      </c>
      <c r="AT208" s="8" t="s">
        <v>92</v>
      </c>
      <c r="AU208" s="8" t="s">
        <v>119</v>
      </c>
      <c r="BC208" s="8" t="s">
        <v>92</v>
      </c>
      <c r="BD208" s="8" t="s">
        <v>92</v>
      </c>
      <c r="BE208" s="8" t="s">
        <v>92</v>
      </c>
      <c r="BG208" s="8" t="s">
        <v>92</v>
      </c>
      <c r="BH208" s="8" t="s">
        <v>92</v>
      </c>
      <c r="BI208" s="8" t="s">
        <v>92</v>
      </c>
      <c r="BJ208" s="8" t="s">
        <v>92</v>
      </c>
      <c r="BM208" s="8" t="s">
        <v>92</v>
      </c>
      <c r="BN208" s="8" t="s">
        <v>92</v>
      </c>
      <c r="BO208" s="8" t="s">
        <v>92</v>
      </c>
      <c r="BQ208" s="8" t="s">
        <v>92</v>
      </c>
      <c r="BR208" s="8" t="s">
        <v>92</v>
      </c>
      <c r="BS208" s="8" t="s">
        <v>98</v>
      </c>
      <c r="BT208" s="8" t="s">
        <v>91</v>
      </c>
      <c r="BU208" s="8" t="s">
        <v>98</v>
      </c>
      <c r="BV208" s="8">
        <v>2854</v>
      </c>
      <c r="BW208" s="8">
        <v>196913</v>
      </c>
      <c r="BX208" s="9">
        <f t="shared" si="63"/>
        <v>18.5</v>
      </c>
      <c r="BY208" s="29">
        <v>13298</v>
      </c>
      <c r="BZ208" s="8">
        <v>14807.715445931701</v>
      </c>
      <c r="CA208" s="8">
        <v>51.076944446091602</v>
      </c>
      <c r="CD208" s="8">
        <v>2020</v>
      </c>
      <c r="CE208" s="8">
        <v>8</v>
      </c>
      <c r="CF208" s="17">
        <f t="shared" si="58"/>
        <v>18.5</v>
      </c>
      <c r="CG208" s="17"/>
      <c r="CH208" s="18" t="str">
        <f t="shared" si="70"/>
        <v/>
      </c>
      <c r="CI208" s="8">
        <f t="shared" si="59"/>
        <v>1999</v>
      </c>
      <c r="CJ208" s="8">
        <f t="shared" si="60"/>
        <v>18.5</v>
      </c>
      <c r="CK208" s="6">
        <f t="shared" si="61"/>
        <v>18.5</v>
      </c>
      <c r="CL208" s="26"/>
      <c r="CM208" s="8" t="str">
        <f t="shared" si="71"/>
        <v/>
      </c>
      <c r="CN208" s="38">
        <f t="shared" si="72"/>
        <v>23038.820999999971</v>
      </c>
      <c r="CO208" s="8" t="str">
        <f t="shared" si="73"/>
        <v/>
      </c>
      <c r="CP208" s="8">
        <f t="shared" si="62"/>
        <v>117</v>
      </c>
      <c r="CQ208" s="8">
        <f t="shared" si="74"/>
        <v>1732.5027071740089</v>
      </c>
      <c r="CR208" s="8">
        <f t="shared" si="75"/>
        <v>2024</v>
      </c>
    </row>
    <row r="209" spans="1:96" s="8" customFormat="1">
      <c r="A209" s="8">
        <v>61919</v>
      </c>
      <c r="B209" s="8" t="s">
        <v>420</v>
      </c>
      <c r="C209" s="8">
        <v>2854</v>
      </c>
      <c r="D209" s="8" t="s">
        <v>423</v>
      </c>
      <c r="E209" s="8" t="s">
        <v>166</v>
      </c>
      <c r="F209" s="8" t="s">
        <v>141</v>
      </c>
      <c r="G209" s="8">
        <v>4</v>
      </c>
      <c r="H209" s="8" t="s">
        <v>87</v>
      </c>
      <c r="I209" s="8" t="s">
        <v>88</v>
      </c>
      <c r="K209" s="8" t="s">
        <v>89</v>
      </c>
      <c r="L209" s="8" t="s">
        <v>90</v>
      </c>
      <c r="M209" s="8" t="s">
        <v>90</v>
      </c>
      <c r="N209" s="8">
        <v>40243911</v>
      </c>
      <c r="O209" s="8">
        <v>40243911</v>
      </c>
      <c r="P209" s="8">
        <v>17.5</v>
      </c>
      <c r="Q209" s="8">
        <v>0.85</v>
      </c>
      <c r="R209" s="8">
        <v>16.5</v>
      </c>
      <c r="S209" s="8">
        <v>20.2</v>
      </c>
      <c r="T209" s="8">
        <v>11</v>
      </c>
      <c r="U209" s="8" t="s">
        <v>91</v>
      </c>
      <c r="V209" s="8" t="s">
        <v>92</v>
      </c>
      <c r="W209" s="8" t="s">
        <v>92</v>
      </c>
      <c r="X209" s="8" t="s">
        <v>93</v>
      </c>
      <c r="Y209" s="8" t="s">
        <v>90</v>
      </c>
      <c r="Z209" s="8">
        <v>11</v>
      </c>
      <c r="AA209" s="8">
        <v>1970</v>
      </c>
      <c r="AB209" s="8" t="s">
        <v>92</v>
      </c>
      <c r="AC209" s="8" t="s">
        <v>92</v>
      </c>
      <c r="AD209" s="8" t="s">
        <v>91</v>
      </c>
      <c r="AE209" s="8" t="s">
        <v>113</v>
      </c>
      <c r="AF209" s="8">
        <v>2</v>
      </c>
      <c r="AG209" s="8" t="s">
        <v>90</v>
      </c>
      <c r="AH209" s="8" t="s">
        <v>95</v>
      </c>
      <c r="AI209" s="8" t="s">
        <v>96</v>
      </c>
      <c r="AR209" s="8" t="s">
        <v>91</v>
      </c>
      <c r="AS209" s="8" t="s">
        <v>91</v>
      </c>
      <c r="AT209" s="8" t="s">
        <v>92</v>
      </c>
      <c r="AU209" s="8" t="s">
        <v>97</v>
      </c>
      <c r="BC209" s="8" t="s">
        <v>92</v>
      </c>
      <c r="BD209" s="8" t="s">
        <v>92</v>
      </c>
      <c r="BE209" s="8" t="s">
        <v>92</v>
      </c>
      <c r="BG209" s="8" t="s">
        <v>92</v>
      </c>
      <c r="BH209" s="8" t="s">
        <v>92</v>
      </c>
      <c r="BI209" s="8" t="s">
        <v>92</v>
      </c>
      <c r="BJ209" s="8" t="s">
        <v>92</v>
      </c>
      <c r="BM209" s="8" t="s">
        <v>92</v>
      </c>
      <c r="BN209" s="8" t="s">
        <v>92</v>
      </c>
      <c r="BO209" s="8" t="s">
        <v>92</v>
      </c>
      <c r="BQ209" s="8" t="s">
        <v>92</v>
      </c>
      <c r="BR209" s="8" t="s">
        <v>92</v>
      </c>
      <c r="BS209" s="8" t="s">
        <v>98</v>
      </c>
      <c r="BT209" s="8" t="s">
        <v>91</v>
      </c>
      <c r="BU209" s="8" t="s">
        <v>98</v>
      </c>
      <c r="BV209" s="8">
        <v>2854</v>
      </c>
      <c r="BW209" s="8">
        <v>196913</v>
      </c>
      <c r="BX209" s="9">
        <f t="shared" si="63"/>
        <v>17.5</v>
      </c>
      <c r="BY209" s="29">
        <v>13298</v>
      </c>
      <c r="BZ209" s="8">
        <v>14807.715445931701</v>
      </c>
      <c r="CA209" s="8">
        <v>46.647083334824899</v>
      </c>
      <c r="CD209" s="8">
        <v>2017</v>
      </c>
      <c r="CE209" s="8">
        <v>7</v>
      </c>
      <c r="CF209" s="17">
        <f t="shared" si="58"/>
        <v>17.5</v>
      </c>
      <c r="CG209" s="17"/>
      <c r="CH209" s="18" t="str">
        <f t="shared" si="70"/>
        <v/>
      </c>
      <c r="CI209" s="8">
        <f t="shared" si="59"/>
        <v>2000</v>
      </c>
      <c r="CJ209" s="8">
        <f t="shared" si="60"/>
        <v>17.5</v>
      </c>
      <c r="CK209" s="6">
        <f t="shared" si="61"/>
        <v>17.5</v>
      </c>
      <c r="CL209" s="26"/>
      <c r="CM209" s="8" t="str">
        <f t="shared" si="71"/>
        <v/>
      </c>
      <c r="CN209" s="38">
        <f t="shared" si="72"/>
        <v>23038.820999999971</v>
      </c>
      <c r="CO209" s="8" t="str">
        <f t="shared" si="73"/>
        <v/>
      </c>
      <c r="CP209" s="8">
        <f t="shared" si="62"/>
        <v>117</v>
      </c>
      <c r="CQ209" s="8">
        <f t="shared" si="74"/>
        <v>1732.5027071740089</v>
      </c>
      <c r="CR209" s="8">
        <f t="shared" si="75"/>
        <v>2024</v>
      </c>
    </row>
    <row r="210" spans="1:96" s="8" customFormat="1">
      <c r="A210" s="8">
        <v>61919</v>
      </c>
      <c r="B210" s="8" t="s">
        <v>420</v>
      </c>
      <c r="C210" s="8">
        <v>2854</v>
      </c>
      <c r="D210" s="8" t="s">
        <v>423</v>
      </c>
      <c r="E210" s="8" t="s">
        <v>166</v>
      </c>
      <c r="F210" s="8" t="s">
        <v>141</v>
      </c>
      <c r="G210" s="8">
        <v>5</v>
      </c>
      <c r="H210" s="8" t="s">
        <v>87</v>
      </c>
      <c r="I210" s="8" t="s">
        <v>88</v>
      </c>
      <c r="K210" s="8" t="s">
        <v>89</v>
      </c>
      <c r="L210" s="8" t="s">
        <v>90</v>
      </c>
      <c r="M210" s="8" t="s">
        <v>90</v>
      </c>
      <c r="N210" s="8">
        <v>40243913</v>
      </c>
      <c r="O210" s="8">
        <v>40243913</v>
      </c>
      <c r="P210" s="8">
        <v>17.5</v>
      </c>
      <c r="Q210" s="8">
        <v>0.85</v>
      </c>
      <c r="R210" s="8">
        <v>16.399999999999999</v>
      </c>
      <c r="S210" s="8">
        <v>18.600000000000001</v>
      </c>
      <c r="T210" s="8">
        <v>9</v>
      </c>
      <c r="U210" s="8" t="s">
        <v>91</v>
      </c>
      <c r="V210" s="8" t="s">
        <v>92</v>
      </c>
      <c r="W210" s="8" t="s">
        <v>92</v>
      </c>
      <c r="X210" s="8" t="s">
        <v>93</v>
      </c>
      <c r="Y210" s="8" t="s">
        <v>90</v>
      </c>
      <c r="Z210" s="8">
        <v>11</v>
      </c>
      <c r="AA210" s="8">
        <v>1970</v>
      </c>
      <c r="AB210" s="8" t="s">
        <v>92</v>
      </c>
      <c r="AC210" s="8" t="s">
        <v>92</v>
      </c>
      <c r="AD210" s="8" t="s">
        <v>91</v>
      </c>
      <c r="AE210" s="8" t="s">
        <v>113</v>
      </c>
      <c r="AF210" s="8">
        <v>2</v>
      </c>
      <c r="AG210" s="8" t="s">
        <v>90</v>
      </c>
      <c r="AH210" s="8" t="s">
        <v>95</v>
      </c>
      <c r="AI210" s="8" t="s">
        <v>96</v>
      </c>
      <c r="AR210" s="8" t="s">
        <v>91</v>
      </c>
      <c r="AS210" s="8" t="s">
        <v>91</v>
      </c>
      <c r="AT210" s="8" t="s">
        <v>92</v>
      </c>
      <c r="AU210" s="8" t="s">
        <v>97</v>
      </c>
      <c r="BC210" s="8" t="s">
        <v>92</v>
      </c>
      <c r="BD210" s="8" t="s">
        <v>92</v>
      </c>
      <c r="BE210" s="8" t="s">
        <v>92</v>
      </c>
      <c r="BG210" s="8" t="s">
        <v>92</v>
      </c>
      <c r="BH210" s="8" t="s">
        <v>92</v>
      </c>
      <c r="BI210" s="8" t="s">
        <v>92</v>
      </c>
      <c r="BJ210" s="8" t="s">
        <v>92</v>
      </c>
      <c r="BM210" s="8" t="s">
        <v>92</v>
      </c>
      <c r="BN210" s="8" t="s">
        <v>92</v>
      </c>
      <c r="BO210" s="8" t="s">
        <v>92</v>
      </c>
      <c r="BQ210" s="8" t="s">
        <v>92</v>
      </c>
      <c r="BR210" s="8" t="s">
        <v>92</v>
      </c>
      <c r="BS210" s="8" t="s">
        <v>98</v>
      </c>
      <c r="BT210" s="8" t="s">
        <v>91</v>
      </c>
      <c r="BU210" s="8" t="s">
        <v>98</v>
      </c>
      <c r="BV210" s="8">
        <v>2854</v>
      </c>
      <c r="BW210" s="8">
        <v>196913</v>
      </c>
      <c r="BX210" s="9">
        <f t="shared" si="63"/>
        <v>17.5</v>
      </c>
      <c r="BY210" s="29">
        <v>13298</v>
      </c>
      <c r="BZ210" s="8">
        <v>14807.715445931701</v>
      </c>
      <c r="CA210" s="8">
        <v>46.647083334824899</v>
      </c>
      <c r="CD210" s="8">
        <v>2017</v>
      </c>
      <c r="CE210" s="8">
        <v>7</v>
      </c>
      <c r="CF210" s="17">
        <f t="shared" si="58"/>
        <v>17.5</v>
      </c>
      <c r="CG210" s="17"/>
      <c r="CH210" s="18" t="str">
        <f t="shared" si="70"/>
        <v/>
      </c>
      <c r="CI210" s="8">
        <f t="shared" si="59"/>
        <v>2000</v>
      </c>
      <c r="CJ210" s="8">
        <f t="shared" si="60"/>
        <v>17.5</v>
      </c>
      <c r="CK210" s="6">
        <f t="shared" si="61"/>
        <v>17.5</v>
      </c>
      <c r="CL210" s="26"/>
      <c r="CM210" s="8" t="str">
        <f t="shared" si="71"/>
        <v/>
      </c>
      <c r="CN210" s="38">
        <f t="shared" si="72"/>
        <v>23038.820999999971</v>
      </c>
      <c r="CO210" s="8" t="str">
        <f t="shared" si="73"/>
        <v/>
      </c>
      <c r="CP210" s="8">
        <f t="shared" si="62"/>
        <v>117</v>
      </c>
      <c r="CQ210" s="8">
        <f t="shared" si="74"/>
        <v>1732.5027071740089</v>
      </c>
      <c r="CR210" s="8">
        <f t="shared" si="75"/>
        <v>2024</v>
      </c>
    </row>
    <row r="211" spans="1:96" s="8" customFormat="1">
      <c r="A211" s="8">
        <v>61919</v>
      </c>
      <c r="B211" s="8" t="s">
        <v>420</v>
      </c>
      <c r="C211" s="8">
        <v>2854</v>
      </c>
      <c r="D211" s="8" t="s">
        <v>423</v>
      </c>
      <c r="E211" s="8" t="s">
        <v>166</v>
      </c>
      <c r="F211" s="8" t="s">
        <v>141</v>
      </c>
      <c r="G211" s="8">
        <v>6</v>
      </c>
      <c r="H211" s="8" t="s">
        <v>87</v>
      </c>
      <c r="I211" s="8" t="s">
        <v>88</v>
      </c>
      <c r="K211" s="8" t="s">
        <v>89</v>
      </c>
      <c r="L211" s="8" t="s">
        <v>90</v>
      </c>
      <c r="M211" s="8" t="s">
        <v>90</v>
      </c>
      <c r="N211" s="8">
        <v>40243915</v>
      </c>
      <c r="O211" s="8">
        <v>40243915</v>
      </c>
      <c r="P211" s="8">
        <v>17.5</v>
      </c>
      <c r="Q211" s="8">
        <v>0.85</v>
      </c>
      <c r="R211" s="8">
        <v>17.100000000000001</v>
      </c>
      <c r="S211" s="8">
        <v>18.100000000000001</v>
      </c>
      <c r="T211" s="8">
        <v>12</v>
      </c>
      <c r="U211" s="8" t="s">
        <v>91</v>
      </c>
      <c r="V211" s="8" t="s">
        <v>92</v>
      </c>
      <c r="W211" s="8" t="s">
        <v>92</v>
      </c>
      <c r="X211" s="8" t="s">
        <v>93</v>
      </c>
      <c r="Y211" s="8" t="s">
        <v>90</v>
      </c>
      <c r="Z211" s="8">
        <v>11</v>
      </c>
      <c r="AA211" s="8">
        <v>1970</v>
      </c>
      <c r="AB211" s="8" t="s">
        <v>92</v>
      </c>
      <c r="AC211" s="8" t="s">
        <v>92</v>
      </c>
      <c r="AD211" s="8" t="s">
        <v>91</v>
      </c>
      <c r="AE211" s="8" t="s">
        <v>113</v>
      </c>
      <c r="AF211" s="8">
        <v>2</v>
      </c>
      <c r="AG211" s="8" t="s">
        <v>90</v>
      </c>
      <c r="AH211" s="8" t="s">
        <v>95</v>
      </c>
      <c r="AI211" s="8" t="s">
        <v>96</v>
      </c>
      <c r="AR211" s="8" t="s">
        <v>91</v>
      </c>
      <c r="AS211" s="8" t="s">
        <v>91</v>
      </c>
      <c r="AT211" s="8" t="s">
        <v>92</v>
      </c>
      <c r="AU211" s="8" t="s">
        <v>97</v>
      </c>
      <c r="BC211" s="8" t="s">
        <v>92</v>
      </c>
      <c r="BD211" s="8" t="s">
        <v>92</v>
      </c>
      <c r="BE211" s="8" t="s">
        <v>92</v>
      </c>
      <c r="BG211" s="8" t="s">
        <v>92</v>
      </c>
      <c r="BH211" s="8" t="s">
        <v>92</v>
      </c>
      <c r="BI211" s="8" t="s">
        <v>92</v>
      </c>
      <c r="BJ211" s="8" t="s">
        <v>92</v>
      </c>
      <c r="BM211" s="8" t="s">
        <v>92</v>
      </c>
      <c r="BN211" s="8" t="s">
        <v>92</v>
      </c>
      <c r="BO211" s="8" t="s">
        <v>92</v>
      </c>
      <c r="BQ211" s="8" t="s">
        <v>92</v>
      </c>
      <c r="BR211" s="8" t="s">
        <v>92</v>
      </c>
      <c r="BS211" s="8" t="s">
        <v>98</v>
      </c>
      <c r="BT211" s="8" t="s">
        <v>91</v>
      </c>
      <c r="BU211" s="8" t="s">
        <v>98</v>
      </c>
      <c r="BV211" s="8">
        <v>2854</v>
      </c>
      <c r="BW211" s="8">
        <v>196913</v>
      </c>
      <c r="BX211" s="9">
        <f t="shared" si="63"/>
        <v>17.5</v>
      </c>
      <c r="BY211" s="29">
        <v>13298</v>
      </c>
      <c r="BZ211" s="8">
        <v>14807.715445931701</v>
      </c>
      <c r="CA211" s="8">
        <v>46.647083334824899</v>
      </c>
      <c r="CD211" s="8">
        <v>2017</v>
      </c>
      <c r="CE211" s="8">
        <v>7</v>
      </c>
      <c r="CF211" s="17">
        <f t="shared" si="58"/>
        <v>17.5</v>
      </c>
      <c r="CG211" s="17"/>
      <c r="CH211" s="18" t="str">
        <f t="shared" si="70"/>
        <v/>
      </c>
      <c r="CI211" s="8">
        <f t="shared" si="59"/>
        <v>2000</v>
      </c>
      <c r="CJ211" s="8">
        <f t="shared" si="60"/>
        <v>17.5</v>
      </c>
      <c r="CK211" s="6">
        <f t="shared" si="61"/>
        <v>17.5</v>
      </c>
      <c r="CL211" s="26"/>
      <c r="CM211" s="8" t="str">
        <f t="shared" si="71"/>
        <v/>
      </c>
      <c r="CN211" s="38">
        <f t="shared" si="72"/>
        <v>23038.820999999971</v>
      </c>
      <c r="CO211" s="8" t="str">
        <f t="shared" si="73"/>
        <v/>
      </c>
      <c r="CP211" s="8">
        <f t="shared" si="62"/>
        <v>117</v>
      </c>
      <c r="CQ211" s="8">
        <f t="shared" si="74"/>
        <v>1732.5027071740089</v>
      </c>
      <c r="CR211" s="8">
        <f t="shared" si="75"/>
        <v>2024</v>
      </c>
    </row>
    <row r="212" spans="1:96" s="8" customFormat="1">
      <c r="A212" s="8">
        <v>61919</v>
      </c>
      <c r="B212" s="8" t="s">
        <v>420</v>
      </c>
      <c r="C212" s="8">
        <v>2854</v>
      </c>
      <c r="D212" s="8" t="s">
        <v>423</v>
      </c>
      <c r="E212" s="8" t="s">
        <v>166</v>
      </c>
      <c r="F212" s="8" t="s">
        <v>141</v>
      </c>
      <c r="G212" s="8">
        <v>7</v>
      </c>
      <c r="H212" s="8" t="s">
        <v>87</v>
      </c>
      <c r="I212" s="8" t="s">
        <v>88</v>
      </c>
      <c r="K212" s="8" t="s">
        <v>89</v>
      </c>
      <c r="L212" s="8" t="s">
        <v>90</v>
      </c>
      <c r="M212" s="8" t="s">
        <v>90</v>
      </c>
      <c r="N212" s="8">
        <v>40243917</v>
      </c>
      <c r="O212" s="8">
        <v>40243917</v>
      </c>
      <c r="P212" s="8">
        <v>17.5</v>
      </c>
      <c r="Q212" s="8">
        <v>0.85</v>
      </c>
      <c r="R212" s="8">
        <v>16.600000000000001</v>
      </c>
      <c r="S212" s="8">
        <v>18.100000000000001</v>
      </c>
      <c r="T212" s="8">
        <v>11</v>
      </c>
      <c r="U212" s="8" t="s">
        <v>91</v>
      </c>
      <c r="V212" s="8" t="s">
        <v>92</v>
      </c>
      <c r="W212" s="8" t="s">
        <v>92</v>
      </c>
      <c r="X212" s="8" t="s">
        <v>93</v>
      </c>
      <c r="Y212" s="8" t="s">
        <v>90</v>
      </c>
      <c r="Z212" s="8">
        <v>11</v>
      </c>
      <c r="AA212" s="8">
        <v>1970</v>
      </c>
      <c r="AB212" s="8" t="s">
        <v>92</v>
      </c>
      <c r="AC212" s="8" t="s">
        <v>92</v>
      </c>
      <c r="AD212" s="8" t="s">
        <v>91</v>
      </c>
      <c r="AE212" s="8" t="s">
        <v>113</v>
      </c>
      <c r="AF212" s="8">
        <v>2</v>
      </c>
      <c r="AG212" s="8" t="s">
        <v>90</v>
      </c>
      <c r="AH212" s="8" t="s">
        <v>95</v>
      </c>
      <c r="AI212" s="8" t="s">
        <v>96</v>
      </c>
      <c r="AR212" s="8" t="s">
        <v>91</v>
      </c>
      <c r="AS212" s="8" t="s">
        <v>91</v>
      </c>
      <c r="AT212" s="8" t="s">
        <v>92</v>
      </c>
      <c r="AU212" s="8" t="s">
        <v>97</v>
      </c>
      <c r="BC212" s="8" t="s">
        <v>92</v>
      </c>
      <c r="BD212" s="8" t="s">
        <v>92</v>
      </c>
      <c r="BE212" s="8" t="s">
        <v>92</v>
      </c>
      <c r="BG212" s="8" t="s">
        <v>92</v>
      </c>
      <c r="BH212" s="8" t="s">
        <v>92</v>
      </c>
      <c r="BI212" s="8" t="s">
        <v>92</v>
      </c>
      <c r="BJ212" s="8" t="s">
        <v>92</v>
      </c>
      <c r="BM212" s="8" t="s">
        <v>92</v>
      </c>
      <c r="BN212" s="8" t="s">
        <v>92</v>
      </c>
      <c r="BO212" s="8" t="s">
        <v>92</v>
      </c>
      <c r="BQ212" s="8" t="s">
        <v>92</v>
      </c>
      <c r="BR212" s="8" t="s">
        <v>92</v>
      </c>
      <c r="BS212" s="8" t="s">
        <v>98</v>
      </c>
      <c r="BT212" s="8" t="s">
        <v>91</v>
      </c>
      <c r="BU212" s="8" t="s">
        <v>98</v>
      </c>
      <c r="BV212" s="8">
        <v>2854</v>
      </c>
      <c r="BW212" s="8">
        <v>196913</v>
      </c>
      <c r="BX212" s="9">
        <f t="shared" si="63"/>
        <v>17.5</v>
      </c>
      <c r="BY212" s="29">
        <v>13298</v>
      </c>
      <c r="BZ212" s="8">
        <v>14807.715445931701</v>
      </c>
      <c r="CA212" s="8">
        <v>46.647083334824899</v>
      </c>
      <c r="CD212" s="8">
        <v>2017</v>
      </c>
      <c r="CE212" s="8">
        <v>7</v>
      </c>
      <c r="CF212" s="17">
        <f t="shared" si="58"/>
        <v>17.5</v>
      </c>
      <c r="CG212" s="17"/>
      <c r="CH212" s="18" t="str">
        <f t="shared" si="70"/>
        <v/>
      </c>
      <c r="CI212" s="8">
        <f t="shared" si="59"/>
        <v>2000</v>
      </c>
      <c r="CJ212" s="8">
        <f t="shared" si="60"/>
        <v>17.5</v>
      </c>
      <c r="CK212" s="6">
        <f t="shared" si="61"/>
        <v>17.5</v>
      </c>
      <c r="CL212" s="26"/>
      <c r="CM212" s="8" t="str">
        <f t="shared" si="71"/>
        <v/>
      </c>
      <c r="CN212" s="38">
        <f t="shared" si="72"/>
        <v>23038.820999999971</v>
      </c>
      <c r="CO212" s="8" t="str">
        <f t="shared" si="73"/>
        <v/>
      </c>
      <c r="CP212" s="8">
        <f t="shared" si="62"/>
        <v>117</v>
      </c>
      <c r="CQ212" s="8">
        <f t="shared" si="74"/>
        <v>1732.5027071740089</v>
      </c>
      <c r="CR212" s="8">
        <f t="shared" si="75"/>
        <v>2024</v>
      </c>
    </row>
    <row r="213" spans="1:96" s="8" customFormat="1">
      <c r="A213" s="8">
        <v>63239</v>
      </c>
      <c r="B213" s="8" t="s">
        <v>424</v>
      </c>
      <c r="C213" s="8">
        <v>2869</v>
      </c>
      <c r="D213" s="8" t="s">
        <v>425</v>
      </c>
      <c r="E213" s="8" t="s">
        <v>166</v>
      </c>
      <c r="F213" s="8" t="s">
        <v>426</v>
      </c>
      <c r="G213" s="8" t="s">
        <v>427</v>
      </c>
      <c r="H213" s="8" t="s">
        <v>111</v>
      </c>
      <c r="I213" s="8" t="s">
        <v>88</v>
      </c>
      <c r="K213" s="8" t="s">
        <v>89</v>
      </c>
      <c r="L213" s="8" t="s">
        <v>90</v>
      </c>
      <c r="M213" s="8" t="s">
        <v>90</v>
      </c>
      <c r="N213" s="8" t="s">
        <v>428</v>
      </c>
      <c r="O213" s="8" t="s">
        <v>428</v>
      </c>
      <c r="P213" s="8">
        <v>65.3</v>
      </c>
      <c r="Q213" s="8">
        <v>0.85</v>
      </c>
      <c r="R213" s="8">
        <v>49.6</v>
      </c>
      <c r="S213" s="8">
        <v>52.1</v>
      </c>
      <c r="T213" s="8">
        <v>20</v>
      </c>
      <c r="U213" s="8" t="s">
        <v>91</v>
      </c>
      <c r="V213" s="8" t="s">
        <v>92</v>
      </c>
      <c r="W213" s="8" t="s">
        <v>92</v>
      </c>
      <c r="X213" s="8" t="s">
        <v>93</v>
      </c>
      <c r="Y213" s="8" t="s">
        <v>90</v>
      </c>
      <c r="Z213" s="8">
        <v>6</v>
      </c>
      <c r="AA213" s="8">
        <v>1973</v>
      </c>
      <c r="AB213" s="8" t="s">
        <v>92</v>
      </c>
      <c r="AC213" s="8" t="s">
        <v>92</v>
      </c>
      <c r="AD213" s="8" t="s">
        <v>91</v>
      </c>
      <c r="AE213" s="8" t="s">
        <v>113</v>
      </c>
      <c r="AF213" s="8">
        <v>2</v>
      </c>
      <c r="AG213" s="8" t="s">
        <v>90</v>
      </c>
      <c r="AH213" s="8" t="s">
        <v>96</v>
      </c>
      <c r="AR213" s="8" t="s">
        <v>91</v>
      </c>
      <c r="AS213" s="8" t="s">
        <v>91</v>
      </c>
      <c r="AT213" s="8" t="s">
        <v>92</v>
      </c>
      <c r="AU213" s="8" t="s">
        <v>97</v>
      </c>
      <c r="BC213" s="8" t="s">
        <v>92</v>
      </c>
      <c r="BD213" s="8" t="s">
        <v>92</v>
      </c>
      <c r="BE213" s="8" t="s">
        <v>92</v>
      </c>
      <c r="BG213" s="8" t="s">
        <v>92</v>
      </c>
      <c r="BH213" s="8" t="s">
        <v>92</v>
      </c>
      <c r="BI213" s="8" t="s">
        <v>92</v>
      </c>
      <c r="BJ213" s="8" t="s">
        <v>92</v>
      </c>
      <c r="BM213" s="8" t="s">
        <v>92</v>
      </c>
      <c r="BN213" s="8" t="s">
        <v>92</v>
      </c>
      <c r="BO213" s="8" t="s">
        <v>92</v>
      </c>
      <c r="BQ213" s="8" t="s">
        <v>92</v>
      </c>
      <c r="BR213" s="8" t="s">
        <v>92</v>
      </c>
      <c r="BS213" s="8" t="s">
        <v>91</v>
      </c>
      <c r="BU213" s="8" t="s">
        <v>91</v>
      </c>
      <c r="BV213" s="8">
        <v>2869</v>
      </c>
      <c r="BW213" s="8">
        <v>3784489</v>
      </c>
      <c r="BX213" s="9">
        <f t="shared" si="63"/>
        <v>65.3</v>
      </c>
      <c r="BY213" s="29">
        <v>318246.00400000002</v>
      </c>
      <c r="BZ213" s="8">
        <v>11891.709408549201</v>
      </c>
      <c r="CA213" s="8">
        <v>12.776904762235599</v>
      </c>
      <c r="CD213" s="8">
        <v>1986</v>
      </c>
      <c r="CE213" s="8">
        <v>3</v>
      </c>
      <c r="CF213" s="17">
        <f t="shared" si="58"/>
        <v>65.3</v>
      </c>
      <c r="CG213" s="19">
        <f>BY213</f>
        <v>318246.00400000002</v>
      </c>
      <c r="CH213" s="18">
        <f t="shared" si="70"/>
        <v>618574.72704999777</v>
      </c>
      <c r="CI213" s="8">
        <f t="shared" si="59"/>
        <v>2003</v>
      </c>
      <c r="CJ213" s="8">
        <f t="shared" si="60"/>
        <v>65.3</v>
      </c>
      <c r="CK213" s="6">
        <f t="shared" si="61"/>
        <v>65.3</v>
      </c>
      <c r="CL213" s="26">
        <f>IF(AND(CK213&lt;&gt;"", CO213 ="Y"),BY213,"")</f>
        <v>318246.00400000002</v>
      </c>
      <c r="CM213" s="8">
        <f t="shared" si="71"/>
        <v>618574.72704999777</v>
      </c>
      <c r="CN213" s="38">
        <f t="shared" si="72"/>
        <v>618574.72704999777</v>
      </c>
      <c r="CO213" s="8" t="str">
        <f t="shared" si="73"/>
        <v>Y</v>
      </c>
      <c r="CP213" s="8">
        <f t="shared" si="62"/>
        <v>163.44999999999999</v>
      </c>
      <c r="CQ213" s="8">
        <f t="shared" si="74"/>
        <v>1943.6999028273667</v>
      </c>
      <c r="CR213" s="8">
        <f t="shared" si="75"/>
        <v>2024</v>
      </c>
    </row>
    <row r="214" spans="1:96" s="8" customFormat="1">
      <c r="A214" s="8">
        <v>63239</v>
      </c>
      <c r="B214" s="8" t="s">
        <v>424</v>
      </c>
      <c r="C214" s="8">
        <v>2869</v>
      </c>
      <c r="D214" s="8" t="s">
        <v>425</v>
      </c>
      <c r="E214" s="8" t="s">
        <v>166</v>
      </c>
      <c r="F214" s="8" t="s">
        <v>426</v>
      </c>
      <c r="G214" s="8" t="s">
        <v>429</v>
      </c>
      <c r="H214" s="8" t="s">
        <v>111</v>
      </c>
      <c r="I214" s="8" t="s">
        <v>88</v>
      </c>
      <c r="K214" s="8" t="s">
        <v>89</v>
      </c>
      <c r="L214" s="8" t="s">
        <v>90</v>
      </c>
      <c r="M214" s="8" t="s">
        <v>90</v>
      </c>
      <c r="N214" s="8" t="s">
        <v>430</v>
      </c>
      <c r="O214" s="8" t="s">
        <v>430</v>
      </c>
      <c r="P214" s="8">
        <v>65.3</v>
      </c>
      <c r="Q214" s="8">
        <v>0.85</v>
      </c>
      <c r="R214" s="8">
        <v>51.3</v>
      </c>
      <c r="S214" s="8">
        <v>56.1</v>
      </c>
      <c r="T214" s="8">
        <v>20</v>
      </c>
      <c r="U214" s="8" t="s">
        <v>91</v>
      </c>
      <c r="V214" s="8" t="s">
        <v>92</v>
      </c>
      <c r="W214" s="8" t="s">
        <v>92</v>
      </c>
      <c r="X214" s="8" t="s">
        <v>93</v>
      </c>
      <c r="Y214" s="8" t="s">
        <v>90</v>
      </c>
      <c r="Z214" s="8">
        <v>6</v>
      </c>
      <c r="AA214" s="8">
        <v>1973</v>
      </c>
      <c r="AB214" s="8" t="s">
        <v>92</v>
      </c>
      <c r="AC214" s="8" t="s">
        <v>92</v>
      </c>
      <c r="AD214" s="8" t="s">
        <v>91</v>
      </c>
      <c r="AE214" s="8" t="s">
        <v>113</v>
      </c>
      <c r="AF214" s="8">
        <v>2</v>
      </c>
      <c r="AG214" s="8" t="s">
        <v>90</v>
      </c>
      <c r="AH214" s="8" t="s">
        <v>96</v>
      </c>
      <c r="AR214" s="8" t="s">
        <v>91</v>
      </c>
      <c r="AS214" s="8" t="s">
        <v>91</v>
      </c>
      <c r="AT214" s="8" t="s">
        <v>92</v>
      </c>
      <c r="AU214" s="8" t="s">
        <v>97</v>
      </c>
      <c r="BC214" s="8" t="s">
        <v>92</v>
      </c>
      <c r="BD214" s="8" t="s">
        <v>92</v>
      </c>
      <c r="BE214" s="8" t="s">
        <v>92</v>
      </c>
      <c r="BG214" s="8" t="s">
        <v>92</v>
      </c>
      <c r="BH214" s="8" t="s">
        <v>92</v>
      </c>
      <c r="BI214" s="8" t="s">
        <v>92</v>
      </c>
      <c r="BJ214" s="8" t="s">
        <v>92</v>
      </c>
      <c r="BM214" s="8" t="s">
        <v>92</v>
      </c>
      <c r="BN214" s="8" t="s">
        <v>92</v>
      </c>
      <c r="BO214" s="8" t="s">
        <v>92</v>
      </c>
      <c r="BQ214" s="8" t="s">
        <v>92</v>
      </c>
      <c r="BR214" s="8" t="s">
        <v>92</v>
      </c>
      <c r="BS214" s="8" t="s">
        <v>91</v>
      </c>
      <c r="BU214" s="8" t="s">
        <v>91</v>
      </c>
      <c r="BV214" s="8">
        <v>2869</v>
      </c>
      <c r="BW214" s="8">
        <v>3784489</v>
      </c>
      <c r="BX214" s="9">
        <f t="shared" si="63"/>
        <v>65.3</v>
      </c>
      <c r="BY214" s="29">
        <v>318246.00400000002</v>
      </c>
      <c r="BZ214" s="8">
        <v>11891.709408549201</v>
      </c>
      <c r="CA214" s="8">
        <v>12.776904762235599</v>
      </c>
      <c r="CD214" s="8">
        <v>1986</v>
      </c>
      <c r="CE214" s="8">
        <v>3</v>
      </c>
      <c r="CF214" s="17">
        <f t="shared" si="58"/>
        <v>65.3</v>
      </c>
      <c r="CG214" s="17"/>
      <c r="CH214" s="18" t="str">
        <f t="shared" si="70"/>
        <v/>
      </c>
      <c r="CI214" s="8">
        <f t="shared" si="59"/>
        <v>2003</v>
      </c>
      <c r="CJ214" s="8">
        <f t="shared" si="60"/>
        <v>65.3</v>
      </c>
      <c r="CK214" s="6">
        <f t="shared" si="61"/>
        <v>65.3</v>
      </c>
      <c r="CL214" s="26"/>
      <c r="CM214" s="8" t="str">
        <f t="shared" si="71"/>
        <v/>
      </c>
      <c r="CN214" s="38">
        <f t="shared" si="72"/>
        <v>618574.72704999777</v>
      </c>
      <c r="CO214" s="8" t="str">
        <f t="shared" si="73"/>
        <v/>
      </c>
      <c r="CP214" s="8">
        <f t="shared" si="62"/>
        <v>163.44999999999999</v>
      </c>
      <c r="CQ214" s="8">
        <f t="shared" si="74"/>
        <v>1943.6999028273667</v>
      </c>
      <c r="CR214" s="8">
        <f t="shared" si="75"/>
        <v>2024</v>
      </c>
    </row>
    <row r="215" spans="1:96" s="8" customFormat="1">
      <c r="A215" s="8">
        <v>63239</v>
      </c>
      <c r="B215" s="8" t="s">
        <v>424</v>
      </c>
      <c r="C215" s="8">
        <v>2869</v>
      </c>
      <c r="D215" s="8" t="s">
        <v>425</v>
      </c>
      <c r="E215" s="8" t="s">
        <v>166</v>
      </c>
      <c r="F215" s="8" t="s">
        <v>426</v>
      </c>
      <c r="G215" s="8">
        <v>2</v>
      </c>
      <c r="H215" s="8" t="s">
        <v>87</v>
      </c>
      <c r="I215" s="8" t="s">
        <v>88</v>
      </c>
      <c r="K215" s="8" t="s">
        <v>89</v>
      </c>
      <c r="L215" s="8" t="s">
        <v>90</v>
      </c>
      <c r="M215" s="8" t="s">
        <v>90</v>
      </c>
      <c r="N215" s="8" t="s">
        <v>431</v>
      </c>
      <c r="O215" s="8" t="s">
        <v>431</v>
      </c>
      <c r="P215" s="8">
        <v>85</v>
      </c>
      <c r="Q215" s="8">
        <v>0.85</v>
      </c>
      <c r="R215" s="8">
        <v>79</v>
      </c>
      <c r="S215" s="8">
        <v>85</v>
      </c>
      <c r="T215" s="8">
        <v>50</v>
      </c>
      <c r="U215" s="8" t="s">
        <v>91</v>
      </c>
      <c r="V215" s="8" t="s">
        <v>92</v>
      </c>
      <c r="W215" s="8" t="s">
        <v>92</v>
      </c>
      <c r="X215" s="8" t="s">
        <v>93</v>
      </c>
      <c r="Y215" s="8" t="s">
        <v>90</v>
      </c>
      <c r="Z215" s="8">
        <v>7</v>
      </c>
      <c r="AA215" s="8">
        <v>2001</v>
      </c>
      <c r="AB215" s="8" t="s">
        <v>92</v>
      </c>
      <c r="AC215" s="8" t="s">
        <v>92</v>
      </c>
      <c r="AD215" s="8" t="s">
        <v>91</v>
      </c>
      <c r="AE215" s="8" t="s">
        <v>113</v>
      </c>
      <c r="AF215" s="8">
        <v>2</v>
      </c>
      <c r="AG215" s="8" t="s">
        <v>90</v>
      </c>
      <c r="AH215" s="8" t="s">
        <v>95</v>
      </c>
      <c r="AI215" s="8" t="s">
        <v>96</v>
      </c>
      <c r="AR215" s="8" t="s">
        <v>91</v>
      </c>
      <c r="AS215" s="8" t="s">
        <v>91</v>
      </c>
      <c r="AT215" s="8" t="s">
        <v>92</v>
      </c>
      <c r="AU215" s="8" t="s">
        <v>97</v>
      </c>
      <c r="BC215" s="8" t="s">
        <v>92</v>
      </c>
      <c r="BD215" s="8" t="s">
        <v>92</v>
      </c>
      <c r="BE215" s="8" t="s">
        <v>92</v>
      </c>
      <c r="BG215" s="8" t="s">
        <v>92</v>
      </c>
      <c r="BH215" s="8" t="s">
        <v>92</v>
      </c>
      <c r="BI215" s="8" t="s">
        <v>92</v>
      </c>
      <c r="BJ215" s="8" t="s">
        <v>92</v>
      </c>
      <c r="BM215" s="8" t="s">
        <v>92</v>
      </c>
      <c r="BN215" s="8" t="s">
        <v>92</v>
      </c>
      <c r="BO215" s="8" t="s">
        <v>92</v>
      </c>
      <c r="BQ215" s="8" t="s">
        <v>92</v>
      </c>
      <c r="BR215" s="8" t="s">
        <v>92</v>
      </c>
      <c r="BS215" s="8" t="s">
        <v>98</v>
      </c>
      <c r="BT215" s="8" t="s">
        <v>91</v>
      </c>
      <c r="BU215" s="8" t="s">
        <v>98</v>
      </c>
      <c r="BV215" s="8">
        <v>2869</v>
      </c>
      <c r="BW215" s="8">
        <v>3784489</v>
      </c>
      <c r="BX215" s="9">
        <f t="shared" si="63"/>
        <v>85</v>
      </c>
      <c r="BY215" s="29">
        <v>318246.00400000002</v>
      </c>
      <c r="BZ215" s="8">
        <v>11891.709408549201</v>
      </c>
      <c r="CA215" s="8">
        <v>12.851071428835599</v>
      </c>
      <c r="CD215" s="8">
        <v>2014</v>
      </c>
      <c r="CE215" s="8">
        <v>5</v>
      </c>
      <c r="CF215" s="17">
        <f t="shared" si="58"/>
        <v>85</v>
      </c>
      <c r="CG215" s="17"/>
      <c r="CH215" s="18" t="str">
        <f t="shared" si="70"/>
        <v/>
      </c>
      <c r="CI215" s="8">
        <f t="shared" si="59"/>
        <v>2031</v>
      </c>
      <c r="CJ215" s="8">
        <f t="shared" si="60"/>
        <v>85</v>
      </c>
      <c r="CK215" s="6">
        <f t="shared" si="61"/>
        <v>85</v>
      </c>
      <c r="CL215" s="26"/>
      <c r="CM215" s="8" t="str">
        <f t="shared" si="71"/>
        <v/>
      </c>
      <c r="CN215" s="38">
        <f t="shared" si="72"/>
        <v>442785.21299999842</v>
      </c>
      <c r="CO215" s="8" t="str">
        <f t="shared" si="73"/>
        <v/>
      </c>
      <c r="CP215" s="8">
        <f t="shared" si="62"/>
        <v>117</v>
      </c>
      <c r="CQ215" s="8">
        <f t="shared" si="74"/>
        <v>1391.3300008002564</v>
      </c>
      <c r="CR215" s="8">
        <f t="shared" si="75"/>
        <v>2027</v>
      </c>
    </row>
    <row r="216" spans="1:96" s="8" customFormat="1">
      <c r="A216" s="8">
        <v>63239</v>
      </c>
      <c r="B216" s="8" t="s">
        <v>424</v>
      </c>
      <c r="C216" s="8">
        <v>2869</v>
      </c>
      <c r="D216" s="8" t="s">
        <v>425</v>
      </c>
      <c r="E216" s="8" t="s">
        <v>166</v>
      </c>
      <c r="F216" s="8" t="s">
        <v>426</v>
      </c>
      <c r="G216" s="8">
        <v>3</v>
      </c>
      <c r="H216" s="8" t="s">
        <v>87</v>
      </c>
      <c r="I216" s="8" t="s">
        <v>88</v>
      </c>
      <c r="K216" s="8" t="s">
        <v>89</v>
      </c>
      <c r="L216" s="8" t="s">
        <v>90</v>
      </c>
      <c r="M216" s="8" t="s">
        <v>90</v>
      </c>
      <c r="N216" s="8" t="s">
        <v>432</v>
      </c>
      <c r="O216" s="8" t="s">
        <v>432</v>
      </c>
      <c r="P216" s="8">
        <v>85</v>
      </c>
      <c r="Q216" s="8">
        <v>0.85</v>
      </c>
      <c r="R216" s="8">
        <v>80.400000000000006</v>
      </c>
      <c r="S216" s="8">
        <v>85</v>
      </c>
      <c r="T216" s="8">
        <v>50</v>
      </c>
      <c r="U216" s="8" t="s">
        <v>91</v>
      </c>
      <c r="V216" s="8" t="s">
        <v>92</v>
      </c>
      <c r="W216" s="8" t="s">
        <v>92</v>
      </c>
      <c r="X216" s="8" t="s">
        <v>93</v>
      </c>
      <c r="Y216" s="8" t="s">
        <v>90</v>
      </c>
      <c r="Z216" s="8">
        <v>7</v>
      </c>
      <c r="AA216" s="8">
        <v>2001</v>
      </c>
      <c r="AB216" s="8" t="s">
        <v>92</v>
      </c>
      <c r="AC216" s="8" t="s">
        <v>92</v>
      </c>
      <c r="AD216" s="8" t="s">
        <v>91</v>
      </c>
      <c r="AE216" s="8" t="s">
        <v>113</v>
      </c>
      <c r="AF216" s="8">
        <v>2</v>
      </c>
      <c r="AG216" s="8" t="s">
        <v>90</v>
      </c>
      <c r="AH216" s="8" t="s">
        <v>95</v>
      </c>
      <c r="AI216" s="8" t="s">
        <v>96</v>
      </c>
      <c r="AR216" s="8" t="s">
        <v>91</v>
      </c>
      <c r="AS216" s="8" t="s">
        <v>91</v>
      </c>
      <c r="AT216" s="8" t="s">
        <v>92</v>
      </c>
      <c r="AU216" s="8" t="s">
        <v>97</v>
      </c>
      <c r="BC216" s="8" t="s">
        <v>92</v>
      </c>
      <c r="BD216" s="8" t="s">
        <v>92</v>
      </c>
      <c r="BE216" s="8" t="s">
        <v>92</v>
      </c>
      <c r="BG216" s="8" t="s">
        <v>92</v>
      </c>
      <c r="BH216" s="8" t="s">
        <v>92</v>
      </c>
      <c r="BI216" s="8" t="s">
        <v>92</v>
      </c>
      <c r="BJ216" s="8" t="s">
        <v>92</v>
      </c>
      <c r="BM216" s="8" t="s">
        <v>92</v>
      </c>
      <c r="BN216" s="8" t="s">
        <v>92</v>
      </c>
      <c r="BO216" s="8" t="s">
        <v>92</v>
      </c>
      <c r="BQ216" s="8" t="s">
        <v>92</v>
      </c>
      <c r="BR216" s="8" t="s">
        <v>92</v>
      </c>
      <c r="BS216" s="8" t="s">
        <v>98</v>
      </c>
      <c r="BT216" s="8" t="s">
        <v>91</v>
      </c>
      <c r="BU216" s="8" t="s">
        <v>98</v>
      </c>
      <c r="BV216" s="8">
        <v>2869</v>
      </c>
      <c r="BW216" s="8">
        <v>3784489</v>
      </c>
      <c r="BX216" s="9">
        <f t="shared" si="63"/>
        <v>85</v>
      </c>
      <c r="BY216" s="29">
        <v>318246.00400000002</v>
      </c>
      <c r="BZ216" s="8">
        <v>11891.709408549201</v>
      </c>
      <c r="CA216" s="8">
        <v>12.851071428835599</v>
      </c>
      <c r="CD216" s="8">
        <v>2014</v>
      </c>
      <c r="CE216" s="8">
        <v>5</v>
      </c>
      <c r="CF216" s="17">
        <f t="shared" si="58"/>
        <v>85</v>
      </c>
      <c r="CG216" s="17"/>
      <c r="CH216" s="18" t="str">
        <f t="shared" si="70"/>
        <v/>
      </c>
      <c r="CI216" s="8">
        <f t="shared" si="59"/>
        <v>2031</v>
      </c>
      <c r="CJ216" s="8">
        <f t="shared" si="60"/>
        <v>85</v>
      </c>
      <c r="CK216" s="6">
        <f t="shared" si="61"/>
        <v>85</v>
      </c>
      <c r="CL216" s="26"/>
      <c r="CM216" s="8" t="str">
        <f t="shared" si="71"/>
        <v/>
      </c>
      <c r="CN216" s="38">
        <f t="shared" si="72"/>
        <v>442785.21299999842</v>
      </c>
      <c r="CO216" s="8" t="str">
        <f t="shared" si="73"/>
        <v/>
      </c>
      <c r="CP216" s="8">
        <f t="shared" si="62"/>
        <v>117</v>
      </c>
      <c r="CQ216" s="8">
        <f t="shared" si="74"/>
        <v>1391.3300008002564</v>
      </c>
      <c r="CR216" s="8">
        <f t="shared" si="75"/>
        <v>2027</v>
      </c>
    </row>
    <row r="217" spans="1:96" s="8" customFormat="1">
      <c r="A217" s="8">
        <v>63239</v>
      </c>
      <c r="B217" s="8" t="s">
        <v>424</v>
      </c>
      <c r="C217" s="8">
        <v>2869</v>
      </c>
      <c r="D217" s="8" t="s">
        <v>425</v>
      </c>
      <c r="E217" s="8" t="s">
        <v>166</v>
      </c>
      <c r="F217" s="8" t="s">
        <v>426</v>
      </c>
      <c r="G217" s="8">
        <v>4</v>
      </c>
      <c r="H217" s="8" t="s">
        <v>87</v>
      </c>
      <c r="I217" s="8" t="s">
        <v>88</v>
      </c>
      <c r="K217" s="8" t="s">
        <v>89</v>
      </c>
      <c r="L217" s="8" t="s">
        <v>90</v>
      </c>
      <c r="M217" s="8" t="s">
        <v>90</v>
      </c>
      <c r="N217" s="8" t="s">
        <v>433</v>
      </c>
      <c r="O217" s="8" t="s">
        <v>433</v>
      </c>
      <c r="P217" s="8">
        <v>85</v>
      </c>
      <c r="Q217" s="8">
        <v>0.85</v>
      </c>
      <c r="R217" s="8">
        <v>79.099999999999994</v>
      </c>
      <c r="S217" s="8">
        <v>85</v>
      </c>
      <c r="T217" s="8">
        <v>50</v>
      </c>
      <c r="U217" s="8" t="s">
        <v>91</v>
      </c>
      <c r="V217" s="8" t="s">
        <v>92</v>
      </c>
      <c r="W217" s="8" t="s">
        <v>92</v>
      </c>
      <c r="X217" s="8" t="s">
        <v>93</v>
      </c>
      <c r="Y217" s="8" t="s">
        <v>90</v>
      </c>
      <c r="Z217" s="8">
        <v>7</v>
      </c>
      <c r="AA217" s="8">
        <v>2001</v>
      </c>
      <c r="AB217" s="8" t="s">
        <v>92</v>
      </c>
      <c r="AC217" s="8" t="s">
        <v>92</v>
      </c>
      <c r="AD217" s="8" t="s">
        <v>91</v>
      </c>
      <c r="AE217" s="8" t="s">
        <v>113</v>
      </c>
      <c r="AF217" s="8">
        <v>2</v>
      </c>
      <c r="AG217" s="8" t="s">
        <v>90</v>
      </c>
      <c r="AH217" s="8" t="s">
        <v>95</v>
      </c>
      <c r="AI217" s="8" t="s">
        <v>96</v>
      </c>
      <c r="AR217" s="8" t="s">
        <v>91</v>
      </c>
      <c r="AS217" s="8" t="s">
        <v>91</v>
      </c>
      <c r="AT217" s="8" t="s">
        <v>92</v>
      </c>
      <c r="AU217" s="8" t="s">
        <v>97</v>
      </c>
      <c r="BC217" s="8" t="s">
        <v>92</v>
      </c>
      <c r="BD217" s="8" t="s">
        <v>92</v>
      </c>
      <c r="BE217" s="8" t="s">
        <v>92</v>
      </c>
      <c r="BG217" s="8" t="s">
        <v>92</v>
      </c>
      <c r="BH217" s="8" t="s">
        <v>92</v>
      </c>
      <c r="BI217" s="8" t="s">
        <v>92</v>
      </c>
      <c r="BJ217" s="8" t="s">
        <v>92</v>
      </c>
      <c r="BM217" s="8" t="s">
        <v>92</v>
      </c>
      <c r="BN217" s="8" t="s">
        <v>92</v>
      </c>
      <c r="BO217" s="8" t="s">
        <v>92</v>
      </c>
      <c r="BQ217" s="8" t="s">
        <v>92</v>
      </c>
      <c r="BR217" s="8" t="s">
        <v>92</v>
      </c>
      <c r="BS217" s="8" t="s">
        <v>98</v>
      </c>
      <c r="BT217" s="8" t="s">
        <v>91</v>
      </c>
      <c r="BU217" s="8" t="s">
        <v>98</v>
      </c>
      <c r="BV217" s="8">
        <v>2869</v>
      </c>
      <c r="BW217" s="8">
        <v>3784489</v>
      </c>
      <c r="BX217" s="9">
        <f t="shared" si="63"/>
        <v>85</v>
      </c>
      <c r="BY217" s="29">
        <v>318246.00400000002</v>
      </c>
      <c r="BZ217" s="8">
        <v>11891.709408549201</v>
      </c>
      <c r="CA217" s="8">
        <v>12.851071428835599</v>
      </c>
      <c r="CD217" s="8">
        <v>2014</v>
      </c>
      <c r="CE217" s="8">
        <v>5</v>
      </c>
      <c r="CF217" s="17">
        <f t="shared" si="58"/>
        <v>85</v>
      </c>
      <c r="CG217" s="17"/>
      <c r="CH217" s="18" t="str">
        <f t="shared" si="70"/>
        <v/>
      </c>
      <c r="CI217" s="8">
        <f t="shared" si="59"/>
        <v>2031</v>
      </c>
      <c r="CJ217" s="8">
        <f t="shared" si="60"/>
        <v>85</v>
      </c>
      <c r="CK217" s="6">
        <f t="shared" si="61"/>
        <v>85</v>
      </c>
      <c r="CL217" s="26"/>
      <c r="CM217" s="8" t="str">
        <f t="shared" si="71"/>
        <v/>
      </c>
      <c r="CN217" s="38">
        <f t="shared" si="72"/>
        <v>442785.21299999842</v>
      </c>
      <c r="CO217" s="8" t="str">
        <f t="shared" si="73"/>
        <v/>
      </c>
      <c r="CP217" s="8">
        <f t="shared" si="62"/>
        <v>117</v>
      </c>
      <c r="CQ217" s="8">
        <f t="shared" si="74"/>
        <v>1391.3300008002564</v>
      </c>
      <c r="CR217" s="8">
        <f t="shared" si="75"/>
        <v>2027</v>
      </c>
    </row>
    <row r="218" spans="1:96" s="8" customFormat="1">
      <c r="A218" s="8">
        <v>63239</v>
      </c>
      <c r="B218" s="8" t="s">
        <v>424</v>
      </c>
      <c r="C218" s="8">
        <v>2869</v>
      </c>
      <c r="D218" s="8" t="s">
        <v>425</v>
      </c>
      <c r="E218" s="8" t="s">
        <v>166</v>
      </c>
      <c r="F218" s="8" t="s">
        <v>426</v>
      </c>
      <c r="G218" s="8">
        <v>5</v>
      </c>
      <c r="H218" s="8" t="s">
        <v>87</v>
      </c>
      <c r="I218" s="8" t="s">
        <v>88</v>
      </c>
      <c r="K218" s="8" t="s">
        <v>89</v>
      </c>
      <c r="L218" s="8" t="s">
        <v>90</v>
      </c>
      <c r="M218" s="8" t="s">
        <v>90</v>
      </c>
      <c r="N218" s="8" t="s">
        <v>434</v>
      </c>
      <c r="O218" s="8" t="s">
        <v>434</v>
      </c>
      <c r="P218" s="8">
        <v>85</v>
      </c>
      <c r="Q218" s="8">
        <v>0.85</v>
      </c>
      <c r="R218" s="8">
        <v>81.5</v>
      </c>
      <c r="S218" s="8">
        <v>85</v>
      </c>
      <c r="T218" s="8">
        <v>50</v>
      </c>
      <c r="U218" s="8" t="s">
        <v>91</v>
      </c>
      <c r="V218" s="8" t="s">
        <v>92</v>
      </c>
      <c r="W218" s="8" t="s">
        <v>92</v>
      </c>
      <c r="X218" s="8" t="s">
        <v>93</v>
      </c>
      <c r="Y218" s="8" t="s">
        <v>90</v>
      </c>
      <c r="Z218" s="8">
        <v>7</v>
      </c>
      <c r="AA218" s="8">
        <v>2001</v>
      </c>
      <c r="AB218" s="8" t="s">
        <v>92</v>
      </c>
      <c r="AC218" s="8" t="s">
        <v>92</v>
      </c>
      <c r="AD218" s="8" t="s">
        <v>91</v>
      </c>
      <c r="AE218" s="8" t="s">
        <v>113</v>
      </c>
      <c r="AF218" s="8">
        <v>2</v>
      </c>
      <c r="AG218" s="8" t="s">
        <v>90</v>
      </c>
      <c r="AH218" s="8" t="s">
        <v>95</v>
      </c>
      <c r="AI218" s="8" t="s">
        <v>96</v>
      </c>
      <c r="AR218" s="8" t="s">
        <v>91</v>
      </c>
      <c r="AS218" s="8" t="s">
        <v>91</v>
      </c>
      <c r="AT218" s="8" t="s">
        <v>92</v>
      </c>
      <c r="AU218" s="8" t="s">
        <v>97</v>
      </c>
      <c r="BC218" s="8" t="s">
        <v>92</v>
      </c>
      <c r="BD218" s="8" t="s">
        <v>92</v>
      </c>
      <c r="BE218" s="8" t="s">
        <v>92</v>
      </c>
      <c r="BG218" s="8" t="s">
        <v>92</v>
      </c>
      <c r="BH218" s="8" t="s">
        <v>92</v>
      </c>
      <c r="BI218" s="8" t="s">
        <v>92</v>
      </c>
      <c r="BJ218" s="8" t="s">
        <v>92</v>
      </c>
      <c r="BM218" s="8" t="s">
        <v>92</v>
      </c>
      <c r="BN218" s="8" t="s">
        <v>92</v>
      </c>
      <c r="BO218" s="8" t="s">
        <v>92</v>
      </c>
      <c r="BQ218" s="8" t="s">
        <v>92</v>
      </c>
      <c r="BR218" s="8" t="s">
        <v>92</v>
      </c>
      <c r="BS218" s="8" t="s">
        <v>98</v>
      </c>
      <c r="BT218" s="8" t="s">
        <v>91</v>
      </c>
      <c r="BU218" s="8" t="s">
        <v>98</v>
      </c>
      <c r="BV218" s="8">
        <v>2869</v>
      </c>
      <c r="BW218" s="8">
        <v>3784489</v>
      </c>
      <c r="BX218" s="9">
        <f t="shared" si="63"/>
        <v>85</v>
      </c>
      <c r="BY218" s="29">
        <v>318246.00400000002</v>
      </c>
      <c r="BZ218" s="8">
        <v>11891.709408549201</v>
      </c>
      <c r="CA218" s="8">
        <v>12.851071428835599</v>
      </c>
      <c r="CD218" s="8">
        <v>2014</v>
      </c>
      <c r="CE218" s="8">
        <v>5</v>
      </c>
      <c r="CF218" s="17">
        <f t="shared" si="58"/>
        <v>85</v>
      </c>
      <c r="CG218" s="17"/>
      <c r="CH218" s="18" t="str">
        <f t="shared" si="70"/>
        <v/>
      </c>
      <c r="CI218" s="8">
        <f t="shared" si="59"/>
        <v>2031</v>
      </c>
      <c r="CJ218" s="8">
        <f t="shared" si="60"/>
        <v>85</v>
      </c>
      <c r="CK218" s="6">
        <f t="shared" si="61"/>
        <v>85</v>
      </c>
      <c r="CL218" s="26"/>
      <c r="CM218" s="8" t="str">
        <f t="shared" si="71"/>
        <v/>
      </c>
      <c r="CN218" s="38">
        <f t="shared" si="72"/>
        <v>442785.21299999842</v>
      </c>
      <c r="CO218" s="8" t="str">
        <f t="shared" si="73"/>
        <v/>
      </c>
      <c r="CP218" s="8">
        <f t="shared" si="62"/>
        <v>117</v>
      </c>
      <c r="CQ218" s="8">
        <f t="shared" si="74"/>
        <v>1391.3300008002564</v>
      </c>
      <c r="CR218" s="8">
        <f t="shared" si="75"/>
        <v>2027</v>
      </c>
    </row>
    <row r="219" spans="1:96" s="8" customFormat="1">
      <c r="A219" s="8">
        <v>63239</v>
      </c>
      <c r="B219" s="8" t="s">
        <v>424</v>
      </c>
      <c r="C219" s="8">
        <v>2869</v>
      </c>
      <c r="D219" s="8" t="s">
        <v>425</v>
      </c>
      <c r="E219" s="8" t="s">
        <v>166</v>
      </c>
      <c r="F219" s="8" t="s">
        <v>426</v>
      </c>
      <c r="G219" s="8">
        <v>6</v>
      </c>
      <c r="H219" s="8" t="s">
        <v>87</v>
      </c>
      <c r="I219" s="8" t="s">
        <v>88</v>
      </c>
      <c r="K219" s="8" t="s">
        <v>89</v>
      </c>
      <c r="L219" s="8" t="s">
        <v>90</v>
      </c>
      <c r="M219" s="8" t="s">
        <v>90</v>
      </c>
      <c r="N219" s="8" t="s">
        <v>435</v>
      </c>
      <c r="O219" s="8" t="s">
        <v>435</v>
      </c>
      <c r="P219" s="8">
        <v>85</v>
      </c>
      <c r="Q219" s="8">
        <v>0.85</v>
      </c>
      <c r="R219" s="8">
        <v>79.599999999999994</v>
      </c>
      <c r="S219" s="8">
        <v>85</v>
      </c>
      <c r="T219" s="8">
        <v>50</v>
      </c>
      <c r="U219" s="8" t="s">
        <v>91</v>
      </c>
      <c r="V219" s="8" t="s">
        <v>92</v>
      </c>
      <c r="W219" s="8" t="s">
        <v>92</v>
      </c>
      <c r="X219" s="8" t="s">
        <v>93</v>
      </c>
      <c r="Y219" s="8" t="s">
        <v>90</v>
      </c>
      <c r="Z219" s="8">
        <v>7</v>
      </c>
      <c r="AA219" s="8">
        <v>2001</v>
      </c>
      <c r="AB219" s="8" t="s">
        <v>92</v>
      </c>
      <c r="AC219" s="8" t="s">
        <v>92</v>
      </c>
      <c r="AD219" s="8" t="s">
        <v>91</v>
      </c>
      <c r="AE219" s="8" t="s">
        <v>113</v>
      </c>
      <c r="AF219" s="8">
        <v>2</v>
      </c>
      <c r="AG219" s="8" t="s">
        <v>90</v>
      </c>
      <c r="AH219" s="8" t="s">
        <v>95</v>
      </c>
      <c r="AI219" s="8" t="s">
        <v>96</v>
      </c>
      <c r="AR219" s="8" t="s">
        <v>91</v>
      </c>
      <c r="AS219" s="8" t="s">
        <v>91</v>
      </c>
      <c r="AT219" s="8" t="s">
        <v>92</v>
      </c>
      <c r="AU219" s="8" t="s">
        <v>97</v>
      </c>
      <c r="BC219" s="8" t="s">
        <v>92</v>
      </c>
      <c r="BD219" s="8" t="s">
        <v>92</v>
      </c>
      <c r="BE219" s="8" t="s">
        <v>92</v>
      </c>
      <c r="BG219" s="8" t="s">
        <v>92</v>
      </c>
      <c r="BH219" s="8" t="s">
        <v>92</v>
      </c>
      <c r="BI219" s="8" t="s">
        <v>92</v>
      </c>
      <c r="BJ219" s="8" t="s">
        <v>92</v>
      </c>
      <c r="BM219" s="8" t="s">
        <v>92</v>
      </c>
      <c r="BN219" s="8" t="s">
        <v>92</v>
      </c>
      <c r="BO219" s="8" t="s">
        <v>92</v>
      </c>
      <c r="BQ219" s="8" t="s">
        <v>92</v>
      </c>
      <c r="BR219" s="8" t="s">
        <v>92</v>
      </c>
      <c r="BS219" s="8" t="s">
        <v>98</v>
      </c>
      <c r="BT219" s="8" t="s">
        <v>91</v>
      </c>
      <c r="BU219" s="8" t="s">
        <v>98</v>
      </c>
      <c r="BV219" s="8">
        <v>2869</v>
      </c>
      <c r="BW219" s="8">
        <v>3784489</v>
      </c>
      <c r="BX219" s="9">
        <f t="shared" si="63"/>
        <v>85</v>
      </c>
      <c r="BY219" s="29">
        <v>318246.00400000002</v>
      </c>
      <c r="BZ219" s="8">
        <v>11891.709408549201</v>
      </c>
      <c r="CA219" s="8">
        <v>12.851071428835599</v>
      </c>
      <c r="CD219" s="8">
        <v>2014</v>
      </c>
      <c r="CE219" s="8">
        <v>5</v>
      </c>
      <c r="CF219" s="17">
        <f t="shared" si="58"/>
        <v>85</v>
      </c>
      <c r="CG219" s="17"/>
      <c r="CH219" s="18" t="str">
        <f t="shared" si="70"/>
        <v/>
      </c>
      <c r="CI219" s="8">
        <f t="shared" si="59"/>
        <v>2031</v>
      </c>
      <c r="CJ219" s="8">
        <f t="shared" si="60"/>
        <v>85</v>
      </c>
      <c r="CK219" s="6">
        <f t="shared" si="61"/>
        <v>85</v>
      </c>
      <c r="CL219" s="26"/>
      <c r="CM219" s="8" t="str">
        <f t="shared" si="71"/>
        <v/>
      </c>
      <c r="CN219" s="38">
        <f t="shared" si="72"/>
        <v>442785.21299999842</v>
      </c>
      <c r="CO219" s="8" t="str">
        <f t="shared" si="73"/>
        <v/>
      </c>
      <c r="CP219" s="8">
        <f t="shared" si="62"/>
        <v>117</v>
      </c>
      <c r="CQ219" s="8">
        <f t="shared" si="74"/>
        <v>1391.3300008002564</v>
      </c>
      <c r="CR219" s="8">
        <f t="shared" si="75"/>
        <v>2027</v>
      </c>
    </row>
    <row r="220" spans="1:96" s="14" customFormat="1">
      <c r="A220" s="14">
        <v>57359</v>
      </c>
      <c r="B220" s="14" t="s">
        <v>436</v>
      </c>
      <c r="C220" s="14">
        <v>2880</v>
      </c>
      <c r="D220" s="14" t="s">
        <v>366</v>
      </c>
      <c r="E220" s="14" t="s">
        <v>166</v>
      </c>
      <c r="F220" s="14" t="s">
        <v>437</v>
      </c>
      <c r="G220" s="14">
        <v>1</v>
      </c>
      <c r="H220" s="14" t="s">
        <v>111</v>
      </c>
      <c r="I220" s="14" t="s">
        <v>88</v>
      </c>
      <c r="K220" s="14" t="s">
        <v>89</v>
      </c>
      <c r="L220" s="14" t="s">
        <v>90</v>
      </c>
      <c r="M220" s="14" t="s">
        <v>90</v>
      </c>
      <c r="P220" s="14">
        <v>15</v>
      </c>
      <c r="Q220" s="14">
        <v>0.85</v>
      </c>
      <c r="R220" s="14">
        <v>11</v>
      </c>
      <c r="S220" s="14">
        <v>14</v>
      </c>
      <c r="T220" s="14">
        <v>3</v>
      </c>
      <c r="U220" s="14" t="s">
        <v>91</v>
      </c>
      <c r="V220" s="14" t="s">
        <v>92</v>
      </c>
      <c r="W220" s="14" t="s">
        <v>92</v>
      </c>
      <c r="X220" s="14" t="s">
        <v>93</v>
      </c>
      <c r="Y220" s="14" t="s">
        <v>90</v>
      </c>
      <c r="Z220" s="14">
        <v>12</v>
      </c>
      <c r="AA220" s="14">
        <v>1965</v>
      </c>
      <c r="AB220" s="14" t="s">
        <v>92</v>
      </c>
      <c r="AC220" s="14" t="s">
        <v>92</v>
      </c>
      <c r="AD220" s="14" t="s">
        <v>91</v>
      </c>
      <c r="AE220" s="14" t="s">
        <v>113</v>
      </c>
      <c r="AF220" s="14">
        <v>2</v>
      </c>
      <c r="AG220" s="14" t="s">
        <v>90</v>
      </c>
      <c r="AH220" s="14" t="s">
        <v>96</v>
      </c>
      <c r="AI220" s="14" t="s">
        <v>95</v>
      </c>
      <c r="AR220" s="14" t="s">
        <v>91</v>
      </c>
      <c r="AS220" s="14" t="s">
        <v>91</v>
      </c>
      <c r="AT220" s="14" t="s">
        <v>92</v>
      </c>
      <c r="AU220" s="14" t="s">
        <v>168</v>
      </c>
      <c r="BC220" s="14" t="s">
        <v>92</v>
      </c>
      <c r="BD220" s="14" t="s">
        <v>92</v>
      </c>
      <c r="BE220" s="14" t="s">
        <v>92</v>
      </c>
      <c r="BG220" s="14" t="s">
        <v>92</v>
      </c>
      <c r="BH220" s="14" t="s">
        <v>92</v>
      </c>
      <c r="BI220" s="14" t="s">
        <v>92</v>
      </c>
      <c r="BJ220" s="14" t="s">
        <v>92</v>
      </c>
      <c r="BM220" s="14" t="s">
        <v>92</v>
      </c>
      <c r="BN220" s="14" t="s">
        <v>92</v>
      </c>
      <c r="BO220" s="14" t="s">
        <v>92</v>
      </c>
      <c r="BQ220" s="14" t="s">
        <v>92</v>
      </c>
      <c r="BR220" s="14" t="s">
        <v>92</v>
      </c>
      <c r="BS220" s="14" t="s">
        <v>91</v>
      </c>
      <c r="BT220" s="14" t="s">
        <v>91</v>
      </c>
      <c r="BU220" s="14" t="s">
        <v>91</v>
      </c>
      <c r="BV220" s="14">
        <v>2880</v>
      </c>
      <c r="BW220" s="14">
        <v>4797891</v>
      </c>
      <c r="BX220" s="12">
        <f t="shared" si="63"/>
        <v>15</v>
      </c>
      <c r="BY220" s="29">
        <v>364083.00699999998</v>
      </c>
      <c r="BZ220" s="14">
        <v>13178.014100504201</v>
      </c>
      <c r="CA220" s="14">
        <v>35.403333330370003</v>
      </c>
      <c r="CD220" s="14">
        <v>2001</v>
      </c>
      <c r="CE220" s="14">
        <v>5</v>
      </c>
      <c r="CF220" s="17">
        <f t="shared" si="58"/>
        <v>15</v>
      </c>
      <c r="CG220" s="19">
        <f>BY220</f>
        <v>364083.00699999998</v>
      </c>
      <c r="CH220" s="18">
        <f t="shared" si="70"/>
        <v>784215.28394999495</v>
      </c>
      <c r="CI220" s="14">
        <f t="shared" si="59"/>
        <v>1995</v>
      </c>
      <c r="CJ220" s="14">
        <f t="shared" si="60"/>
        <v>15</v>
      </c>
      <c r="CK220" s="12">
        <f t="shared" si="61"/>
        <v>15</v>
      </c>
      <c r="CL220" s="18">
        <f>BY220*SUM(CK220:CK225)/SUM(BX220:BX225)</f>
        <v>36408.3007</v>
      </c>
      <c r="CM220" s="8">
        <f t="shared" si="71"/>
        <v>78421.528394999492</v>
      </c>
      <c r="CN220" s="38">
        <f t="shared" si="72"/>
        <v>784215.28394999495</v>
      </c>
      <c r="CO220" s="14" t="str">
        <f t="shared" si="73"/>
        <v>Y</v>
      </c>
      <c r="CP220" s="8">
        <f t="shared" si="62"/>
        <v>163.44999999999999</v>
      </c>
      <c r="CQ220" s="8">
        <f t="shared" si="74"/>
        <v>2153.9464047274114</v>
      </c>
      <c r="CR220" s="8">
        <f t="shared" si="75"/>
        <v>2024</v>
      </c>
    </row>
    <row r="221" spans="1:96" s="14" customFormat="1">
      <c r="A221" s="14">
        <v>57359</v>
      </c>
      <c r="B221" s="14" t="s">
        <v>436</v>
      </c>
      <c r="C221" s="14">
        <v>2880</v>
      </c>
      <c r="D221" s="14" t="s">
        <v>366</v>
      </c>
      <c r="E221" s="14" t="s">
        <v>166</v>
      </c>
      <c r="F221" s="14" t="s">
        <v>437</v>
      </c>
      <c r="G221" s="14">
        <v>2</v>
      </c>
      <c r="H221" s="14" t="s">
        <v>87</v>
      </c>
      <c r="I221" s="14" t="s">
        <v>88</v>
      </c>
      <c r="K221" s="14" t="s">
        <v>89</v>
      </c>
      <c r="L221" s="14" t="s">
        <v>90</v>
      </c>
      <c r="M221" s="14" t="s">
        <v>90</v>
      </c>
      <c r="P221" s="14">
        <v>15</v>
      </c>
      <c r="Q221" s="14">
        <v>0.85</v>
      </c>
      <c r="R221" s="14">
        <v>11</v>
      </c>
      <c r="S221" s="14">
        <v>14</v>
      </c>
      <c r="T221" s="14">
        <v>3</v>
      </c>
      <c r="U221" s="14" t="s">
        <v>91</v>
      </c>
      <c r="V221" s="14" t="s">
        <v>92</v>
      </c>
      <c r="W221" s="14" t="s">
        <v>92</v>
      </c>
      <c r="X221" s="14" t="s">
        <v>93</v>
      </c>
      <c r="Y221" s="14" t="s">
        <v>90</v>
      </c>
      <c r="Z221" s="14">
        <v>2</v>
      </c>
      <c r="AA221" s="14">
        <v>1966</v>
      </c>
      <c r="AB221" s="14" t="s">
        <v>92</v>
      </c>
      <c r="AC221" s="14" t="s">
        <v>92</v>
      </c>
      <c r="AD221" s="14" t="s">
        <v>91</v>
      </c>
      <c r="AE221" s="14" t="s">
        <v>113</v>
      </c>
      <c r="AF221" s="14">
        <v>2</v>
      </c>
      <c r="AG221" s="14" t="s">
        <v>90</v>
      </c>
      <c r="AH221" s="14" t="s">
        <v>95</v>
      </c>
      <c r="AI221" s="14" t="s">
        <v>96</v>
      </c>
      <c r="AR221" s="14" t="s">
        <v>91</v>
      </c>
      <c r="AS221" s="14" t="s">
        <v>91</v>
      </c>
      <c r="AT221" s="14" t="s">
        <v>92</v>
      </c>
      <c r="AU221" s="14" t="s">
        <v>168</v>
      </c>
      <c r="BC221" s="14" t="s">
        <v>92</v>
      </c>
      <c r="BD221" s="14" t="s">
        <v>92</v>
      </c>
      <c r="BE221" s="14" t="s">
        <v>92</v>
      </c>
      <c r="BG221" s="14" t="s">
        <v>92</v>
      </c>
      <c r="BH221" s="14" t="s">
        <v>92</v>
      </c>
      <c r="BI221" s="14" t="s">
        <v>92</v>
      </c>
      <c r="BJ221" s="14" t="s">
        <v>92</v>
      </c>
      <c r="BM221" s="14" t="s">
        <v>92</v>
      </c>
      <c r="BN221" s="14" t="s">
        <v>92</v>
      </c>
      <c r="BO221" s="14" t="s">
        <v>92</v>
      </c>
      <c r="BQ221" s="14" t="s">
        <v>92</v>
      </c>
      <c r="BR221" s="14" t="s">
        <v>92</v>
      </c>
      <c r="BS221" s="14" t="s">
        <v>91</v>
      </c>
      <c r="BT221" s="14" t="s">
        <v>91</v>
      </c>
      <c r="BU221" s="14" t="s">
        <v>91</v>
      </c>
      <c r="BV221" s="14">
        <v>2880</v>
      </c>
      <c r="BW221" s="14">
        <v>4797891</v>
      </c>
      <c r="BX221" s="12">
        <f t="shared" si="63"/>
        <v>15</v>
      </c>
      <c r="BY221" s="29">
        <v>364083.00699999998</v>
      </c>
      <c r="BZ221" s="14">
        <v>13178.014100504201</v>
      </c>
      <c r="CA221" s="14">
        <v>35.403333330370003</v>
      </c>
      <c r="CD221" s="14">
        <v>2001</v>
      </c>
      <c r="CE221" s="14">
        <v>7</v>
      </c>
      <c r="CF221" s="17">
        <f t="shared" si="58"/>
        <v>15</v>
      </c>
      <c r="CG221" s="17"/>
      <c r="CH221" s="18" t="str">
        <f t="shared" si="70"/>
        <v/>
      </c>
      <c r="CI221" s="14">
        <f t="shared" si="59"/>
        <v>1996</v>
      </c>
      <c r="CJ221" s="14">
        <f t="shared" si="60"/>
        <v>15</v>
      </c>
      <c r="CK221" s="12">
        <f t="shared" si="61"/>
        <v>15</v>
      </c>
      <c r="CL221" s="18"/>
      <c r="CM221" s="8" t="str">
        <f t="shared" si="71"/>
        <v/>
      </c>
      <c r="CN221" s="38">
        <f t="shared" si="72"/>
        <v>561353.24699999648</v>
      </c>
      <c r="CO221" s="14" t="str">
        <f t="shared" si="73"/>
        <v/>
      </c>
      <c r="CP221" s="8">
        <f t="shared" si="62"/>
        <v>117</v>
      </c>
      <c r="CQ221" s="8">
        <f t="shared" si="74"/>
        <v>1541.8276497589916</v>
      </c>
      <c r="CR221" s="8">
        <f t="shared" si="75"/>
        <v>2027</v>
      </c>
    </row>
    <row r="222" spans="1:96" s="14" customFormat="1">
      <c r="A222" s="14">
        <v>57359</v>
      </c>
      <c r="B222" s="14" t="s">
        <v>436</v>
      </c>
      <c r="C222" s="14">
        <v>2880</v>
      </c>
      <c r="D222" s="14" t="s">
        <v>366</v>
      </c>
      <c r="E222" s="14" t="s">
        <v>166</v>
      </c>
      <c r="F222" s="14" t="s">
        <v>437</v>
      </c>
      <c r="G222" s="14">
        <v>3</v>
      </c>
      <c r="H222" s="14" t="s">
        <v>87</v>
      </c>
      <c r="I222" s="14" t="s">
        <v>88</v>
      </c>
      <c r="K222" s="14" t="s">
        <v>89</v>
      </c>
      <c r="L222" s="14" t="s">
        <v>90</v>
      </c>
      <c r="M222" s="14" t="s">
        <v>90</v>
      </c>
      <c r="P222" s="14">
        <v>15</v>
      </c>
      <c r="Q222" s="14">
        <v>0.85</v>
      </c>
      <c r="R222" s="14">
        <v>11</v>
      </c>
      <c r="S222" s="14">
        <v>14</v>
      </c>
      <c r="T222" s="14">
        <v>3</v>
      </c>
      <c r="U222" s="14" t="s">
        <v>91</v>
      </c>
      <c r="V222" s="14" t="s">
        <v>92</v>
      </c>
      <c r="W222" s="14" t="s">
        <v>92</v>
      </c>
      <c r="X222" s="14" t="s">
        <v>93</v>
      </c>
      <c r="Y222" s="14" t="s">
        <v>90</v>
      </c>
      <c r="Z222" s="14">
        <v>2</v>
      </c>
      <c r="AA222" s="14">
        <v>1966</v>
      </c>
      <c r="AB222" s="14" t="s">
        <v>92</v>
      </c>
      <c r="AC222" s="14" t="s">
        <v>92</v>
      </c>
      <c r="AD222" s="14" t="s">
        <v>91</v>
      </c>
      <c r="AE222" s="14" t="s">
        <v>113</v>
      </c>
      <c r="AF222" s="14">
        <v>2</v>
      </c>
      <c r="AG222" s="14" t="s">
        <v>90</v>
      </c>
      <c r="AH222" s="14" t="s">
        <v>95</v>
      </c>
      <c r="AI222" s="14" t="s">
        <v>96</v>
      </c>
      <c r="AR222" s="14" t="s">
        <v>91</v>
      </c>
      <c r="AS222" s="14" t="s">
        <v>91</v>
      </c>
      <c r="AT222" s="14" t="s">
        <v>92</v>
      </c>
      <c r="AU222" s="14" t="s">
        <v>168</v>
      </c>
      <c r="BC222" s="14" t="s">
        <v>92</v>
      </c>
      <c r="BD222" s="14" t="s">
        <v>92</v>
      </c>
      <c r="BE222" s="14" t="s">
        <v>92</v>
      </c>
      <c r="BG222" s="14" t="s">
        <v>92</v>
      </c>
      <c r="BH222" s="14" t="s">
        <v>92</v>
      </c>
      <c r="BI222" s="14" t="s">
        <v>92</v>
      </c>
      <c r="BJ222" s="14" t="s">
        <v>92</v>
      </c>
      <c r="BM222" s="14" t="s">
        <v>92</v>
      </c>
      <c r="BN222" s="14" t="s">
        <v>92</v>
      </c>
      <c r="BO222" s="14" t="s">
        <v>92</v>
      </c>
      <c r="BQ222" s="14" t="s">
        <v>92</v>
      </c>
      <c r="BR222" s="14" t="s">
        <v>92</v>
      </c>
      <c r="BS222" s="14" t="s">
        <v>91</v>
      </c>
      <c r="BT222" s="14" t="s">
        <v>91</v>
      </c>
      <c r="BU222" s="14" t="s">
        <v>91</v>
      </c>
      <c r="BV222" s="14">
        <v>2880</v>
      </c>
      <c r="BW222" s="14">
        <v>4797891</v>
      </c>
      <c r="BX222" s="12">
        <f t="shared" si="63"/>
        <v>15</v>
      </c>
      <c r="BY222" s="29">
        <v>364083.00699999998</v>
      </c>
      <c r="BZ222" s="14">
        <v>13178.014100504201</v>
      </c>
      <c r="CA222" s="14">
        <v>35.403333330370003</v>
      </c>
      <c r="CD222" s="14">
        <v>2001</v>
      </c>
      <c r="CE222" s="14">
        <v>7</v>
      </c>
      <c r="CF222" s="17">
        <f t="shared" si="58"/>
        <v>15</v>
      </c>
      <c r="CG222" s="17"/>
      <c r="CH222" s="18" t="str">
        <f t="shared" si="70"/>
        <v/>
      </c>
      <c r="CI222" s="14">
        <f t="shared" si="59"/>
        <v>1996</v>
      </c>
      <c r="CJ222" s="14">
        <f t="shared" si="60"/>
        <v>15</v>
      </c>
      <c r="CK222" s="12">
        <f t="shared" si="61"/>
        <v>15</v>
      </c>
      <c r="CL222" s="18"/>
      <c r="CM222" s="8" t="str">
        <f t="shared" si="71"/>
        <v/>
      </c>
      <c r="CN222" s="38">
        <f t="shared" si="72"/>
        <v>561353.24699999648</v>
      </c>
      <c r="CO222" s="14" t="str">
        <f t="shared" si="73"/>
        <v/>
      </c>
      <c r="CP222" s="8">
        <f t="shared" si="62"/>
        <v>117</v>
      </c>
      <c r="CQ222" s="8">
        <f t="shared" si="74"/>
        <v>1541.8276497589916</v>
      </c>
      <c r="CR222" s="8">
        <f t="shared" si="75"/>
        <v>2027</v>
      </c>
    </row>
    <row r="223" spans="1:96" s="14" customFormat="1">
      <c r="A223" s="14">
        <v>57359</v>
      </c>
      <c r="B223" s="14" t="s">
        <v>436</v>
      </c>
      <c r="C223" s="14">
        <v>2880</v>
      </c>
      <c r="D223" s="14" t="s">
        <v>366</v>
      </c>
      <c r="E223" s="14" t="s">
        <v>166</v>
      </c>
      <c r="F223" s="14" t="s">
        <v>437</v>
      </c>
      <c r="G223" s="14">
        <v>4</v>
      </c>
      <c r="H223" s="14" t="s">
        <v>87</v>
      </c>
      <c r="I223" s="14" t="s">
        <v>88</v>
      </c>
      <c r="K223" s="14" t="s">
        <v>89</v>
      </c>
      <c r="L223" s="14" t="s">
        <v>90</v>
      </c>
      <c r="M223" s="14" t="s">
        <v>90</v>
      </c>
      <c r="P223" s="14">
        <v>135</v>
      </c>
      <c r="Q223" s="14">
        <v>0.85</v>
      </c>
      <c r="R223" s="14">
        <v>112</v>
      </c>
      <c r="S223" s="14">
        <v>130</v>
      </c>
      <c r="T223" s="14">
        <v>40</v>
      </c>
      <c r="U223" s="14" t="s">
        <v>91</v>
      </c>
      <c r="V223" s="14" t="s">
        <v>92</v>
      </c>
      <c r="W223" s="14" t="s">
        <v>92</v>
      </c>
      <c r="X223" s="14" t="s">
        <v>93</v>
      </c>
      <c r="Y223" s="14" t="s">
        <v>90</v>
      </c>
      <c r="Z223" s="14">
        <v>3</v>
      </c>
      <c r="AA223" s="14">
        <v>2001</v>
      </c>
      <c r="AB223" s="14" t="s">
        <v>92</v>
      </c>
      <c r="AC223" s="14" t="s">
        <v>92</v>
      </c>
      <c r="AD223" s="14" t="s">
        <v>91</v>
      </c>
      <c r="AE223" s="14" t="s">
        <v>113</v>
      </c>
      <c r="AF223" s="14">
        <v>2</v>
      </c>
      <c r="AG223" s="14" t="s">
        <v>90</v>
      </c>
      <c r="AH223" s="14" t="s">
        <v>95</v>
      </c>
      <c r="AN223" s="14" t="s">
        <v>438</v>
      </c>
      <c r="AR223" s="14" t="s">
        <v>91</v>
      </c>
      <c r="AS223" s="14" t="s">
        <v>91</v>
      </c>
      <c r="AT223" s="14" t="s">
        <v>92</v>
      </c>
      <c r="AU223" s="14" t="s">
        <v>168</v>
      </c>
      <c r="BC223" s="14" t="s">
        <v>92</v>
      </c>
      <c r="BD223" s="14" t="s">
        <v>92</v>
      </c>
      <c r="BE223" s="14" t="s">
        <v>92</v>
      </c>
      <c r="BG223" s="14" t="s">
        <v>92</v>
      </c>
      <c r="BH223" s="14" t="s">
        <v>92</v>
      </c>
      <c r="BI223" s="14" t="s">
        <v>92</v>
      </c>
      <c r="BJ223" s="14" t="s">
        <v>92</v>
      </c>
      <c r="BM223" s="14" t="s">
        <v>92</v>
      </c>
      <c r="BN223" s="14" t="s">
        <v>92</v>
      </c>
      <c r="BO223" s="14" t="s">
        <v>92</v>
      </c>
      <c r="BQ223" s="14" t="s">
        <v>92</v>
      </c>
      <c r="BR223" s="14" t="s">
        <v>92</v>
      </c>
      <c r="BS223" s="14" t="s">
        <v>91</v>
      </c>
      <c r="BT223" s="14" t="s">
        <v>91</v>
      </c>
      <c r="BU223" s="14" t="s">
        <v>91</v>
      </c>
      <c r="BV223" s="14">
        <v>2880</v>
      </c>
      <c r="BW223" s="14">
        <v>4797891</v>
      </c>
      <c r="BX223" s="12">
        <f t="shared" si="63"/>
        <v>135</v>
      </c>
      <c r="BY223" s="29">
        <v>364083.00699999998</v>
      </c>
      <c r="BZ223" s="14">
        <v>13178.014100504201</v>
      </c>
      <c r="CA223" s="14">
        <v>37.432499999679997</v>
      </c>
      <c r="CD223" s="14">
        <v>2038</v>
      </c>
      <c r="CE223" s="14">
        <v>8</v>
      </c>
      <c r="CF223" s="17">
        <f t="shared" si="58"/>
        <v>135</v>
      </c>
      <c r="CG223" s="17"/>
      <c r="CH223" s="18" t="str">
        <f t="shared" si="70"/>
        <v/>
      </c>
      <c r="CI223" s="14">
        <f t="shared" si="59"/>
        <v>2031</v>
      </c>
      <c r="CJ223" s="14">
        <f t="shared" si="60"/>
        <v>135</v>
      </c>
      <c r="CK223" s="12" t="str">
        <f t="shared" si="61"/>
        <v/>
      </c>
      <c r="CL223" s="18"/>
      <c r="CM223" s="8" t="str">
        <f t="shared" si="71"/>
        <v/>
      </c>
      <c r="CN223" s="38">
        <f t="shared" si="72"/>
        <v>561353.24699999648</v>
      </c>
      <c r="CO223" s="14" t="str">
        <f t="shared" si="73"/>
        <v/>
      </c>
      <c r="CP223" s="8">
        <f t="shared" si="62"/>
        <v>117</v>
      </c>
      <c r="CQ223" s="8">
        <f t="shared" si="74"/>
        <v>1541.8276497589916</v>
      </c>
      <c r="CR223" s="8">
        <f t="shared" si="75"/>
        <v>2027</v>
      </c>
    </row>
    <row r="224" spans="1:96" s="14" customFormat="1">
      <c r="A224" s="14">
        <v>57359</v>
      </c>
      <c r="B224" s="14" t="s">
        <v>436</v>
      </c>
      <c r="C224" s="14">
        <v>2880</v>
      </c>
      <c r="D224" s="14" t="s">
        <v>366</v>
      </c>
      <c r="E224" s="14" t="s">
        <v>166</v>
      </c>
      <c r="F224" s="14" t="s">
        <v>437</v>
      </c>
      <c r="G224" s="14">
        <v>5</v>
      </c>
      <c r="H224" s="14" t="s">
        <v>87</v>
      </c>
      <c r="I224" s="14" t="s">
        <v>88</v>
      </c>
      <c r="K224" s="14" t="s">
        <v>89</v>
      </c>
      <c r="L224" s="14" t="s">
        <v>90</v>
      </c>
      <c r="M224" s="14" t="s">
        <v>90</v>
      </c>
      <c r="P224" s="14">
        <v>135</v>
      </c>
      <c r="Q224" s="14">
        <v>0.85</v>
      </c>
      <c r="R224" s="14">
        <v>112</v>
      </c>
      <c r="S224" s="14">
        <v>130</v>
      </c>
      <c r="T224" s="14">
        <v>40</v>
      </c>
      <c r="U224" s="14" t="s">
        <v>91</v>
      </c>
      <c r="V224" s="14" t="s">
        <v>92</v>
      </c>
      <c r="W224" s="14" t="s">
        <v>92</v>
      </c>
      <c r="X224" s="14" t="s">
        <v>93</v>
      </c>
      <c r="Y224" s="14" t="s">
        <v>90</v>
      </c>
      <c r="Z224" s="14">
        <v>3</v>
      </c>
      <c r="AA224" s="14">
        <v>2001</v>
      </c>
      <c r="AB224" s="14" t="s">
        <v>92</v>
      </c>
      <c r="AC224" s="14" t="s">
        <v>92</v>
      </c>
      <c r="AD224" s="14" t="s">
        <v>91</v>
      </c>
      <c r="AE224" s="14" t="s">
        <v>113</v>
      </c>
      <c r="AF224" s="14">
        <v>2</v>
      </c>
      <c r="AG224" s="14" t="s">
        <v>90</v>
      </c>
      <c r="AH224" s="14" t="s">
        <v>95</v>
      </c>
      <c r="AN224" s="14" t="s">
        <v>438</v>
      </c>
      <c r="AR224" s="14" t="s">
        <v>91</v>
      </c>
      <c r="AS224" s="14" t="s">
        <v>91</v>
      </c>
      <c r="AT224" s="14" t="s">
        <v>92</v>
      </c>
      <c r="AU224" s="14" t="s">
        <v>168</v>
      </c>
      <c r="BC224" s="14" t="s">
        <v>92</v>
      </c>
      <c r="BD224" s="14" t="s">
        <v>92</v>
      </c>
      <c r="BE224" s="14" t="s">
        <v>92</v>
      </c>
      <c r="BG224" s="14" t="s">
        <v>92</v>
      </c>
      <c r="BH224" s="14" t="s">
        <v>92</v>
      </c>
      <c r="BI224" s="14" t="s">
        <v>92</v>
      </c>
      <c r="BJ224" s="14" t="s">
        <v>92</v>
      </c>
      <c r="BM224" s="14" t="s">
        <v>92</v>
      </c>
      <c r="BN224" s="14" t="s">
        <v>92</v>
      </c>
      <c r="BO224" s="14" t="s">
        <v>92</v>
      </c>
      <c r="BQ224" s="14" t="s">
        <v>92</v>
      </c>
      <c r="BR224" s="14" t="s">
        <v>92</v>
      </c>
      <c r="BS224" s="14" t="s">
        <v>91</v>
      </c>
      <c r="BT224" s="14" t="s">
        <v>91</v>
      </c>
      <c r="BU224" s="14" t="s">
        <v>91</v>
      </c>
      <c r="BV224" s="14">
        <v>2880</v>
      </c>
      <c r="BW224" s="14">
        <v>4797891</v>
      </c>
      <c r="BX224" s="12">
        <f t="shared" si="63"/>
        <v>135</v>
      </c>
      <c r="BY224" s="29">
        <v>364083.00699999998</v>
      </c>
      <c r="BZ224" s="14">
        <v>13178.014100504201</v>
      </c>
      <c r="CA224" s="14">
        <v>37.432499999679997</v>
      </c>
      <c r="CD224" s="14">
        <v>2038</v>
      </c>
      <c r="CE224" s="14">
        <v>8</v>
      </c>
      <c r="CF224" s="17">
        <f t="shared" si="58"/>
        <v>135</v>
      </c>
      <c r="CG224" s="17"/>
      <c r="CH224" s="18" t="str">
        <f t="shared" si="70"/>
        <v/>
      </c>
      <c r="CI224" s="14">
        <f t="shared" si="59"/>
        <v>2031</v>
      </c>
      <c r="CJ224" s="14">
        <f t="shared" si="60"/>
        <v>135</v>
      </c>
      <c r="CK224" s="12" t="str">
        <f t="shared" si="61"/>
        <v/>
      </c>
      <c r="CL224" s="18"/>
      <c r="CM224" s="8" t="str">
        <f t="shared" si="71"/>
        <v/>
      </c>
      <c r="CN224" s="38">
        <f t="shared" si="72"/>
        <v>561353.24699999648</v>
      </c>
      <c r="CO224" s="14" t="str">
        <f t="shared" si="73"/>
        <v/>
      </c>
      <c r="CP224" s="8">
        <f t="shared" si="62"/>
        <v>117</v>
      </c>
      <c r="CQ224" s="8">
        <f t="shared" si="74"/>
        <v>1541.8276497589916</v>
      </c>
      <c r="CR224" s="8">
        <f t="shared" si="75"/>
        <v>2027</v>
      </c>
    </row>
    <row r="225" spans="1:96" s="14" customFormat="1">
      <c r="A225" s="14">
        <v>57359</v>
      </c>
      <c r="B225" s="14" t="s">
        <v>436</v>
      </c>
      <c r="C225" s="14">
        <v>2880</v>
      </c>
      <c r="D225" s="14" t="s">
        <v>366</v>
      </c>
      <c r="E225" s="14" t="s">
        <v>166</v>
      </c>
      <c r="F225" s="14" t="s">
        <v>437</v>
      </c>
      <c r="G225" s="14">
        <v>6</v>
      </c>
      <c r="H225" s="14" t="s">
        <v>87</v>
      </c>
      <c r="I225" s="14" t="s">
        <v>88</v>
      </c>
      <c r="K225" s="14" t="s">
        <v>89</v>
      </c>
      <c r="L225" s="14" t="s">
        <v>90</v>
      </c>
      <c r="M225" s="14" t="s">
        <v>90</v>
      </c>
      <c r="P225" s="14">
        <v>135</v>
      </c>
      <c r="Q225" s="14">
        <v>0.85</v>
      </c>
      <c r="R225" s="14">
        <v>112</v>
      </c>
      <c r="S225" s="14">
        <v>130</v>
      </c>
      <c r="T225" s="14">
        <v>40</v>
      </c>
      <c r="U225" s="14" t="s">
        <v>91</v>
      </c>
      <c r="V225" s="14" t="s">
        <v>92</v>
      </c>
      <c r="W225" s="14" t="s">
        <v>92</v>
      </c>
      <c r="X225" s="14" t="s">
        <v>93</v>
      </c>
      <c r="Y225" s="14" t="s">
        <v>90</v>
      </c>
      <c r="Z225" s="14">
        <v>3</v>
      </c>
      <c r="AA225" s="14">
        <v>2001</v>
      </c>
      <c r="AB225" s="14" t="s">
        <v>92</v>
      </c>
      <c r="AC225" s="14" t="s">
        <v>92</v>
      </c>
      <c r="AD225" s="14" t="s">
        <v>91</v>
      </c>
      <c r="AE225" s="14" t="s">
        <v>113</v>
      </c>
      <c r="AF225" s="14">
        <v>2</v>
      </c>
      <c r="AG225" s="14" t="s">
        <v>90</v>
      </c>
      <c r="AH225" s="14" t="s">
        <v>95</v>
      </c>
      <c r="AN225" s="14" t="s">
        <v>438</v>
      </c>
      <c r="AR225" s="14" t="s">
        <v>91</v>
      </c>
      <c r="AS225" s="14" t="s">
        <v>91</v>
      </c>
      <c r="AT225" s="14" t="s">
        <v>92</v>
      </c>
      <c r="AU225" s="14" t="s">
        <v>168</v>
      </c>
      <c r="BC225" s="14" t="s">
        <v>92</v>
      </c>
      <c r="BD225" s="14" t="s">
        <v>92</v>
      </c>
      <c r="BE225" s="14" t="s">
        <v>92</v>
      </c>
      <c r="BG225" s="14" t="s">
        <v>92</v>
      </c>
      <c r="BH225" s="14" t="s">
        <v>92</v>
      </c>
      <c r="BI225" s="14" t="s">
        <v>92</v>
      </c>
      <c r="BJ225" s="14" t="s">
        <v>92</v>
      </c>
      <c r="BM225" s="14" t="s">
        <v>92</v>
      </c>
      <c r="BN225" s="14" t="s">
        <v>92</v>
      </c>
      <c r="BO225" s="14" t="s">
        <v>92</v>
      </c>
      <c r="BQ225" s="14" t="s">
        <v>92</v>
      </c>
      <c r="BR225" s="14" t="s">
        <v>92</v>
      </c>
      <c r="BS225" s="14" t="s">
        <v>91</v>
      </c>
      <c r="BT225" s="14" t="s">
        <v>91</v>
      </c>
      <c r="BU225" s="14" t="s">
        <v>91</v>
      </c>
      <c r="BV225" s="14">
        <v>2880</v>
      </c>
      <c r="BW225" s="14">
        <v>4797891</v>
      </c>
      <c r="BX225" s="12">
        <f t="shared" si="63"/>
        <v>135</v>
      </c>
      <c r="BY225" s="29">
        <v>364083.00699999998</v>
      </c>
      <c r="BZ225" s="14">
        <v>13178.014100504201</v>
      </c>
      <c r="CA225" s="14">
        <v>37.432499999679997</v>
      </c>
      <c r="CD225" s="14">
        <v>2038</v>
      </c>
      <c r="CE225" s="14">
        <v>8</v>
      </c>
      <c r="CF225" s="17">
        <f t="shared" si="58"/>
        <v>135</v>
      </c>
      <c r="CG225" s="17"/>
      <c r="CH225" s="18" t="str">
        <f t="shared" si="70"/>
        <v/>
      </c>
      <c r="CI225" s="14">
        <f t="shared" si="59"/>
        <v>2031</v>
      </c>
      <c r="CJ225" s="14">
        <f t="shared" si="60"/>
        <v>135</v>
      </c>
      <c r="CK225" s="12" t="str">
        <f t="shared" si="61"/>
        <v/>
      </c>
      <c r="CL225" s="18"/>
      <c r="CM225" s="8" t="str">
        <f t="shared" si="71"/>
        <v/>
      </c>
      <c r="CN225" s="38">
        <f t="shared" si="72"/>
        <v>561353.24699999648</v>
      </c>
      <c r="CO225" s="14" t="str">
        <f t="shared" si="73"/>
        <v/>
      </c>
      <c r="CP225" s="8">
        <f t="shared" si="62"/>
        <v>117</v>
      </c>
      <c r="CQ225" s="8">
        <f t="shared" si="74"/>
        <v>1541.8276497589916</v>
      </c>
      <c r="CR225" s="8">
        <f t="shared" si="75"/>
        <v>2027</v>
      </c>
    </row>
    <row r="226" spans="1:96" s="8" customFormat="1">
      <c r="A226" s="8">
        <v>57359</v>
      </c>
      <c r="B226" s="8" t="s">
        <v>436</v>
      </c>
      <c r="C226" s="8">
        <v>2881</v>
      </c>
      <c r="D226" s="8" t="s">
        <v>439</v>
      </c>
      <c r="E226" s="8" t="s">
        <v>166</v>
      </c>
      <c r="F226" s="8" t="s">
        <v>440</v>
      </c>
      <c r="G226" s="8">
        <v>1</v>
      </c>
      <c r="H226" s="8" t="s">
        <v>111</v>
      </c>
      <c r="I226" s="8" t="s">
        <v>88</v>
      </c>
      <c r="K226" s="8" t="s">
        <v>89</v>
      </c>
      <c r="L226" s="8" t="s">
        <v>90</v>
      </c>
      <c r="M226" s="8" t="s">
        <v>90</v>
      </c>
      <c r="P226" s="8">
        <v>19</v>
      </c>
      <c r="Q226" s="8">
        <v>0.85</v>
      </c>
      <c r="R226" s="8">
        <v>17</v>
      </c>
      <c r="S226" s="8">
        <v>18</v>
      </c>
      <c r="T226" s="8">
        <v>3</v>
      </c>
      <c r="U226" s="8" t="s">
        <v>91</v>
      </c>
      <c r="V226" s="8" t="s">
        <v>92</v>
      </c>
      <c r="W226" s="8" t="s">
        <v>92</v>
      </c>
      <c r="X226" s="8" t="s">
        <v>93</v>
      </c>
      <c r="Y226" s="8" t="s">
        <v>90</v>
      </c>
      <c r="Z226" s="8">
        <v>2</v>
      </c>
      <c r="AA226" s="8">
        <v>1968</v>
      </c>
      <c r="AB226" s="8" t="s">
        <v>92</v>
      </c>
      <c r="AC226" s="8" t="s">
        <v>92</v>
      </c>
      <c r="AD226" s="8" t="s">
        <v>91</v>
      </c>
      <c r="AE226" s="8" t="s">
        <v>113</v>
      </c>
      <c r="AF226" s="8">
        <v>2</v>
      </c>
      <c r="AG226" s="8" t="s">
        <v>90</v>
      </c>
      <c r="AH226" s="8" t="s">
        <v>96</v>
      </c>
      <c r="AR226" s="8" t="s">
        <v>91</v>
      </c>
      <c r="AS226" s="8" t="s">
        <v>91</v>
      </c>
      <c r="AT226" s="8" t="s">
        <v>92</v>
      </c>
      <c r="AU226" s="8" t="s">
        <v>168</v>
      </c>
      <c r="BC226" s="8" t="s">
        <v>92</v>
      </c>
      <c r="BD226" s="8" t="s">
        <v>92</v>
      </c>
      <c r="BE226" s="8" t="s">
        <v>92</v>
      </c>
      <c r="BG226" s="8" t="s">
        <v>92</v>
      </c>
      <c r="BH226" s="8" t="s">
        <v>92</v>
      </c>
      <c r="BI226" s="8" t="s">
        <v>92</v>
      </c>
      <c r="BJ226" s="8" t="s">
        <v>92</v>
      </c>
      <c r="BM226" s="8" t="s">
        <v>92</v>
      </c>
      <c r="BN226" s="8" t="s">
        <v>92</v>
      </c>
      <c r="BO226" s="8" t="s">
        <v>92</v>
      </c>
      <c r="BQ226" s="8" t="s">
        <v>92</v>
      </c>
      <c r="BR226" s="8" t="s">
        <v>92</v>
      </c>
      <c r="BS226" s="8" t="s">
        <v>91</v>
      </c>
      <c r="BT226" s="8" t="s">
        <v>91</v>
      </c>
      <c r="BV226" s="8">
        <v>2881</v>
      </c>
      <c r="BW226" s="8">
        <v>827</v>
      </c>
      <c r="BX226" s="9">
        <f t="shared" si="63"/>
        <v>19</v>
      </c>
      <c r="BY226" s="29">
        <v>41</v>
      </c>
      <c r="BZ226" s="8">
        <v>20170.731707317002</v>
      </c>
      <c r="CA226" s="8">
        <v>46.022500000299999</v>
      </c>
      <c r="CD226" s="8">
        <v>2014</v>
      </c>
      <c r="CE226" s="8">
        <v>2</v>
      </c>
      <c r="CF226" s="17">
        <f t="shared" si="58"/>
        <v>19</v>
      </c>
      <c r="CG226" s="19">
        <f t="shared" ref="CG226:CG227" si="78">BY226</f>
        <v>41</v>
      </c>
      <c r="CH226" s="18">
        <f t="shared" si="70"/>
        <v>135.17314999999951</v>
      </c>
      <c r="CI226" s="8">
        <f t="shared" si="59"/>
        <v>1998</v>
      </c>
      <c r="CJ226" s="8">
        <f t="shared" si="60"/>
        <v>19</v>
      </c>
      <c r="CK226" s="6">
        <f t="shared" si="61"/>
        <v>19</v>
      </c>
      <c r="CL226" s="26">
        <f>IF(AND(CK226&lt;&gt;"", CO226 ="Y"),BY226,"")</f>
        <v>41</v>
      </c>
      <c r="CM226" s="8">
        <f t="shared" si="71"/>
        <v>135.17314999999951</v>
      </c>
      <c r="CN226" s="38">
        <f t="shared" si="72"/>
        <v>135.17314999999951</v>
      </c>
      <c r="CO226" s="8" t="str">
        <f t="shared" si="73"/>
        <v>Y</v>
      </c>
      <c r="CP226" s="8">
        <f t="shared" si="62"/>
        <v>163.44999999999999</v>
      </c>
      <c r="CQ226" s="8">
        <f t="shared" si="74"/>
        <v>3296.9060975609636</v>
      </c>
      <c r="CR226" s="8">
        <f t="shared" si="75"/>
        <v>2024</v>
      </c>
    </row>
    <row r="227" spans="1:96" s="14" customFormat="1">
      <c r="A227" s="14">
        <v>2439</v>
      </c>
      <c r="B227" s="14" t="s">
        <v>441</v>
      </c>
      <c r="C227" s="14">
        <v>2903</v>
      </c>
      <c r="D227" s="14" t="s">
        <v>442</v>
      </c>
      <c r="E227" s="14" t="s">
        <v>166</v>
      </c>
      <c r="F227" s="14" t="s">
        <v>440</v>
      </c>
      <c r="G227" s="14">
        <v>1</v>
      </c>
      <c r="H227" s="14" t="s">
        <v>87</v>
      </c>
      <c r="I227" s="14" t="s">
        <v>88</v>
      </c>
      <c r="K227" s="14" t="s">
        <v>89</v>
      </c>
      <c r="L227" s="14" t="s">
        <v>90</v>
      </c>
      <c r="M227" s="14" t="s">
        <v>90</v>
      </c>
      <c r="N227" s="14" t="s">
        <v>443</v>
      </c>
      <c r="O227" s="14" t="s">
        <v>443</v>
      </c>
      <c r="P227" s="14">
        <v>15.8</v>
      </c>
      <c r="Q227" s="14">
        <v>0.85</v>
      </c>
      <c r="R227" s="14">
        <v>12.5</v>
      </c>
      <c r="S227" s="14">
        <v>19.5</v>
      </c>
      <c r="T227" s="14">
        <v>3</v>
      </c>
      <c r="U227" s="14" t="s">
        <v>91</v>
      </c>
      <c r="V227" s="14" t="s">
        <v>92</v>
      </c>
      <c r="W227" s="14" t="s">
        <v>92</v>
      </c>
      <c r="X227" s="14" t="s">
        <v>93</v>
      </c>
      <c r="Y227" s="14" t="s">
        <v>90</v>
      </c>
      <c r="Z227" s="14">
        <v>7</v>
      </c>
      <c r="AA227" s="14">
        <v>1970</v>
      </c>
      <c r="AB227" s="14" t="s">
        <v>92</v>
      </c>
      <c r="AC227" s="14" t="s">
        <v>92</v>
      </c>
      <c r="AD227" s="14" t="s">
        <v>91</v>
      </c>
      <c r="AE227" s="14" t="s">
        <v>94</v>
      </c>
      <c r="AF227" s="14">
        <v>1</v>
      </c>
      <c r="AG227" s="14" t="s">
        <v>90</v>
      </c>
      <c r="AH227" s="14" t="s">
        <v>95</v>
      </c>
      <c r="AI227" s="14" t="s">
        <v>96</v>
      </c>
      <c r="AN227" s="14" t="s">
        <v>95</v>
      </c>
      <c r="AR227" s="14" t="s">
        <v>91</v>
      </c>
      <c r="AS227" s="14" t="s">
        <v>91</v>
      </c>
      <c r="AT227" s="14" t="s">
        <v>92</v>
      </c>
      <c r="AU227" s="14" t="s">
        <v>97</v>
      </c>
      <c r="BC227" s="14" t="s">
        <v>92</v>
      </c>
      <c r="BD227" s="14" t="s">
        <v>92</v>
      </c>
      <c r="BE227" s="14" t="s">
        <v>92</v>
      </c>
      <c r="BG227" s="14" t="s">
        <v>92</v>
      </c>
      <c r="BH227" s="14" t="s">
        <v>92</v>
      </c>
      <c r="BI227" s="14" t="s">
        <v>92</v>
      </c>
      <c r="BJ227" s="14" t="s">
        <v>92</v>
      </c>
      <c r="BM227" s="14" t="s">
        <v>92</v>
      </c>
      <c r="BN227" s="14" t="s">
        <v>92</v>
      </c>
      <c r="BO227" s="14" t="s">
        <v>92</v>
      </c>
      <c r="BQ227" s="14" t="s">
        <v>92</v>
      </c>
      <c r="BR227" s="14" t="s">
        <v>92</v>
      </c>
      <c r="BS227" s="14" t="s">
        <v>98</v>
      </c>
      <c r="BT227" s="14" t="s">
        <v>91</v>
      </c>
      <c r="BU227" s="14" t="s">
        <v>98</v>
      </c>
      <c r="BV227" s="14">
        <v>2903</v>
      </c>
      <c r="BW227" s="14">
        <v>52299</v>
      </c>
      <c r="BX227" s="12">
        <f t="shared" si="63"/>
        <v>15.8</v>
      </c>
      <c r="BY227" s="29">
        <v>3092</v>
      </c>
      <c r="BZ227" s="14">
        <v>16914.294954721801</v>
      </c>
      <c r="CA227" s="14">
        <v>47.132268162079797</v>
      </c>
      <c r="CD227" s="14">
        <v>2017</v>
      </c>
      <c r="CE227" s="14">
        <v>9</v>
      </c>
      <c r="CF227" s="17">
        <f t="shared" si="58"/>
        <v>15.8</v>
      </c>
      <c r="CG227" s="19">
        <f t="shared" si="78"/>
        <v>3092</v>
      </c>
      <c r="CH227" s="18">
        <f t="shared" si="70"/>
        <v>6118.9829999999783</v>
      </c>
      <c r="CI227" s="14">
        <f t="shared" si="59"/>
        <v>2000</v>
      </c>
      <c r="CJ227" s="14">
        <f t="shared" si="60"/>
        <v>15.8</v>
      </c>
      <c r="CK227" s="12">
        <f t="shared" si="61"/>
        <v>15.8</v>
      </c>
      <c r="CL227" s="18">
        <f>BY227*SUM(CK227:CK229)/SUM(BX227:BX229)</f>
        <v>1747.6521739130437</v>
      </c>
      <c r="CM227" s="8">
        <f t="shared" si="71"/>
        <v>3458.5556086956403</v>
      </c>
      <c r="CN227" s="38">
        <f t="shared" si="72"/>
        <v>6118.9829999999783</v>
      </c>
      <c r="CO227" s="14" t="str">
        <f t="shared" si="73"/>
        <v>Y</v>
      </c>
      <c r="CP227" s="8">
        <f t="shared" si="62"/>
        <v>117</v>
      </c>
      <c r="CQ227" s="8">
        <f t="shared" si="74"/>
        <v>1978.9725097024509</v>
      </c>
      <c r="CR227" s="8">
        <f t="shared" si="75"/>
        <v>2024</v>
      </c>
    </row>
    <row r="228" spans="1:96" s="14" customFormat="1">
      <c r="A228" s="14">
        <v>2439</v>
      </c>
      <c r="B228" s="14" t="s">
        <v>441</v>
      </c>
      <c r="C228" s="14">
        <v>2903</v>
      </c>
      <c r="D228" s="14" t="s">
        <v>442</v>
      </c>
      <c r="E228" s="14" t="s">
        <v>166</v>
      </c>
      <c r="F228" s="14" t="s">
        <v>440</v>
      </c>
      <c r="G228" s="14">
        <v>2</v>
      </c>
      <c r="H228" s="14" t="s">
        <v>87</v>
      </c>
      <c r="I228" s="14" t="s">
        <v>88</v>
      </c>
      <c r="K228" s="14" t="s">
        <v>89</v>
      </c>
      <c r="L228" s="14" t="s">
        <v>90</v>
      </c>
      <c r="M228" s="14" t="s">
        <v>90</v>
      </c>
      <c r="N228" s="14" t="s">
        <v>443</v>
      </c>
      <c r="O228" s="14" t="s">
        <v>443</v>
      </c>
      <c r="P228" s="14">
        <v>16</v>
      </c>
      <c r="Q228" s="14">
        <v>0.85</v>
      </c>
      <c r="R228" s="14">
        <v>12.5</v>
      </c>
      <c r="S228" s="14">
        <v>19.5</v>
      </c>
      <c r="T228" s="14">
        <v>3</v>
      </c>
      <c r="U228" s="14" t="s">
        <v>91</v>
      </c>
      <c r="V228" s="14" t="s">
        <v>92</v>
      </c>
      <c r="W228" s="14" t="s">
        <v>92</v>
      </c>
      <c r="X228" s="14" t="s">
        <v>93</v>
      </c>
      <c r="Y228" s="14" t="s">
        <v>90</v>
      </c>
      <c r="Z228" s="14">
        <v>7</v>
      </c>
      <c r="AA228" s="14">
        <v>1988</v>
      </c>
      <c r="AB228" s="14" t="s">
        <v>92</v>
      </c>
      <c r="AC228" s="14" t="s">
        <v>92</v>
      </c>
      <c r="AD228" s="14" t="s">
        <v>91</v>
      </c>
      <c r="AE228" s="14" t="s">
        <v>94</v>
      </c>
      <c r="AF228" s="14">
        <v>1</v>
      </c>
      <c r="AG228" s="14" t="s">
        <v>90</v>
      </c>
      <c r="AH228" s="14" t="s">
        <v>95</v>
      </c>
      <c r="AI228" s="14" t="s">
        <v>96</v>
      </c>
      <c r="AN228" s="14" t="s">
        <v>95</v>
      </c>
      <c r="AR228" s="14" t="s">
        <v>91</v>
      </c>
      <c r="AS228" s="14" t="s">
        <v>91</v>
      </c>
      <c r="AT228" s="14" t="s">
        <v>92</v>
      </c>
      <c r="AU228" s="14" t="s">
        <v>97</v>
      </c>
      <c r="BC228" s="14" t="s">
        <v>92</v>
      </c>
      <c r="BD228" s="14" t="s">
        <v>92</v>
      </c>
      <c r="BE228" s="14" t="s">
        <v>92</v>
      </c>
      <c r="BG228" s="14" t="s">
        <v>92</v>
      </c>
      <c r="BH228" s="14" t="s">
        <v>92</v>
      </c>
      <c r="BI228" s="14" t="s">
        <v>92</v>
      </c>
      <c r="BJ228" s="14" t="s">
        <v>92</v>
      </c>
      <c r="BM228" s="14" t="s">
        <v>92</v>
      </c>
      <c r="BN228" s="14" t="s">
        <v>92</v>
      </c>
      <c r="BO228" s="14" t="s">
        <v>92</v>
      </c>
      <c r="BQ228" s="14" t="s">
        <v>92</v>
      </c>
      <c r="BR228" s="14" t="s">
        <v>92</v>
      </c>
      <c r="BS228" s="14" t="s">
        <v>98</v>
      </c>
      <c r="BT228" s="14" t="s">
        <v>91</v>
      </c>
      <c r="BU228" s="14" t="s">
        <v>98</v>
      </c>
      <c r="BV228" s="14">
        <v>2903</v>
      </c>
      <c r="BW228" s="14">
        <v>52299</v>
      </c>
      <c r="BX228" s="12">
        <f t="shared" si="63"/>
        <v>16</v>
      </c>
      <c r="BY228" s="29">
        <v>3092</v>
      </c>
      <c r="BZ228" s="14">
        <v>16914.294954721801</v>
      </c>
      <c r="CA228" s="14">
        <v>47.132268162079797</v>
      </c>
      <c r="CD228" s="14">
        <v>2035</v>
      </c>
      <c r="CE228" s="14">
        <v>9</v>
      </c>
      <c r="CF228" s="17">
        <f t="shared" si="58"/>
        <v>16</v>
      </c>
      <c r="CG228" s="17"/>
      <c r="CH228" s="18" t="str">
        <f t="shared" si="70"/>
        <v/>
      </c>
      <c r="CI228" s="14">
        <f t="shared" si="59"/>
        <v>2018</v>
      </c>
      <c r="CJ228" s="14">
        <f t="shared" si="60"/>
        <v>16</v>
      </c>
      <c r="CK228" s="12" t="str">
        <f t="shared" si="61"/>
        <v/>
      </c>
      <c r="CL228" s="18"/>
      <c r="CM228" s="8" t="str">
        <f t="shared" si="71"/>
        <v/>
      </c>
      <c r="CN228" s="38">
        <f t="shared" si="72"/>
        <v>6118.9829999999783</v>
      </c>
      <c r="CO228" s="14" t="str">
        <f t="shared" si="73"/>
        <v/>
      </c>
      <c r="CP228" s="8">
        <f t="shared" si="62"/>
        <v>117</v>
      </c>
      <c r="CQ228" s="8">
        <f t="shared" si="74"/>
        <v>1978.9725097024509</v>
      </c>
      <c r="CR228" s="8">
        <f t="shared" si="75"/>
        <v>2024</v>
      </c>
    </row>
    <row r="229" spans="1:96" s="14" customFormat="1">
      <c r="A229" s="14">
        <v>2439</v>
      </c>
      <c r="B229" s="14" t="s">
        <v>441</v>
      </c>
      <c r="C229" s="14">
        <v>2903</v>
      </c>
      <c r="D229" s="14" t="s">
        <v>442</v>
      </c>
      <c r="E229" s="14" t="s">
        <v>166</v>
      </c>
      <c r="F229" s="14" t="s">
        <v>440</v>
      </c>
      <c r="G229" s="14">
        <v>6</v>
      </c>
      <c r="H229" s="14" t="s">
        <v>87</v>
      </c>
      <c r="I229" s="14" t="s">
        <v>88</v>
      </c>
      <c r="K229" s="14" t="s">
        <v>89</v>
      </c>
      <c r="L229" s="14" t="s">
        <v>90</v>
      </c>
      <c r="M229" s="14" t="s">
        <v>90</v>
      </c>
      <c r="N229" s="14" t="s">
        <v>443</v>
      </c>
      <c r="O229" s="14" t="s">
        <v>443</v>
      </c>
      <c r="P229" s="14">
        <v>5</v>
      </c>
      <c r="Q229" s="14">
        <v>0.8</v>
      </c>
      <c r="R229" s="14">
        <v>4</v>
      </c>
      <c r="S229" s="14">
        <v>6</v>
      </c>
      <c r="T229" s="14">
        <v>1</v>
      </c>
      <c r="U229" s="14" t="s">
        <v>91</v>
      </c>
      <c r="V229" s="14" t="s">
        <v>92</v>
      </c>
      <c r="W229" s="14" t="s">
        <v>92</v>
      </c>
      <c r="X229" s="14" t="s">
        <v>93</v>
      </c>
      <c r="Y229" s="14" t="s">
        <v>90</v>
      </c>
      <c r="Z229" s="14">
        <v>7</v>
      </c>
      <c r="AA229" s="14">
        <v>1963</v>
      </c>
      <c r="AB229" s="14" t="s">
        <v>92</v>
      </c>
      <c r="AC229" s="14" t="s">
        <v>92</v>
      </c>
      <c r="AD229" s="14" t="s">
        <v>91</v>
      </c>
      <c r="AE229" s="14" t="s">
        <v>94</v>
      </c>
      <c r="AF229" s="14">
        <v>1</v>
      </c>
      <c r="AG229" s="14" t="s">
        <v>90</v>
      </c>
      <c r="AH229" s="14" t="s">
        <v>95</v>
      </c>
      <c r="AI229" s="14" t="s">
        <v>96</v>
      </c>
      <c r="AN229" s="14" t="s">
        <v>95</v>
      </c>
      <c r="AR229" s="14" t="s">
        <v>91</v>
      </c>
      <c r="AS229" s="14" t="s">
        <v>91</v>
      </c>
      <c r="AT229" s="14" t="s">
        <v>92</v>
      </c>
      <c r="AU229" s="14" t="s">
        <v>97</v>
      </c>
      <c r="BC229" s="14" t="s">
        <v>92</v>
      </c>
      <c r="BD229" s="14" t="s">
        <v>92</v>
      </c>
      <c r="BE229" s="14" t="s">
        <v>92</v>
      </c>
      <c r="BG229" s="14" t="s">
        <v>92</v>
      </c>
      <c r="BH229" s="14" t="s">
        <v>92</v>
      </c>
      <c r="BI229" s="14" t="s">
        <v>92</v>
      </c>
      <c r="BJ229" s="14" t="s">
        <v>92</v>
      </c>
      <c r="BM229" s="14" t="s">
        <v>92</v>
      </c>
      <c r="BN229" s="14" t="s">
        <v>92</v>
      </c>
      <c r="BO229" s="14" t="s">
        <v>92</v>
      </c>
      <c r="BQ229" s="14" t="s">
        <v>92</v>
      </c>
      <c r="BR229" s="14" t="s">
        <v>92</v>
      </c>
      <c r="BS229" s="14" t="s">
        <v>98</v>
      </c>
      <c r="BT229" s="14" t="s">
        <v>91</v>
      </c>
      <c r="BU229" s="14" t="s">
        <v>98</v>
      </c>
      <c r="BV229" s="14">
        <v>2903</v>
      </c>
      <c r="BW229" s="14">
        <v>52299</v>
      </c>
      <c r="BX229" s="12">
        <f t="shared" si="63"/>
        <v>5</v>
      </c>
      <c r="BY229" s="29">
        <v>3092</v>
      </c>
      <c r="BZ229" s="14">
        <v>16914.294954721801</v>
      </c>
      <c r="CA229" s="14">
        <v>30.1224732150066</v>
      </c>
      <c r="CD229" s="14">
        <v>1993</v>
      </c>
      <c r="CE229" s="14">
        <v>8</v>
      </c>
      <c r="CF229" s="17">
        <f t="shared" si="58"/>
        <v>5</v>
      </c>
      <c r="CG229" s="17"/>
      <c r="CH229" s="18" t="str">
        <f t="shared" si="70"/>
        <v/>
      </c>
      <c r="CI229" s="14">
        <f t="shared" si="59"/>
        <v>1993</v>
      </c>
      <c r="CJ229" s="14">
        <f t="shared" si="60"/>
        <v>5</v>
      </c>
      <c r="CK229" s="12">
        <f t="shared" si="61"/>
        <v>5</v>
      </c>
      <c r="CL229" s="18"/>
      <c r="CM229" s="8" t="str">
        <f t="shared" si="71"/>
        <v/>
      </c>
      <c r="CN229" s="38">
        <f t="shared" si="72"/>
        <v>6118.9829999999783</v>
      </c>
      <c r="CO229" s="14" t="str">
        <f t="shared" si="73"/>
        <v/>
      </c>
      <c r="CP229" s="8">
        <f t="shared" si="62"/>
        <v>117</v>
      </c>
      <c r="CQ229" s="8">
        <f t="shared" si="74"/>
        <v>1978.9725097024509</v>
      </c>
      <c r="CR229" s="8">
        <f t="shared" si="75"/>
        <v>2024</v>
      </c>
    </row>
    <row r="230" spans="1:96" s="8" customFormat="1">
      <c r="A230" s="8">
        <v>5336</v>
      </c>
      <c r="B230" s="8" t="s">
        <v>444</v>
      </c>
      <c r="C230" s="8">
        <v>2914</v>
      </c>
      <c r="D230" s="8" t="s">
        <v>445</v>
      </c>
      <c r="E230" s="8" t="s">
        <v>166</v>
      </c>
      <c r="F230" s="8" t="s">
        <v>446</v>
      </c>
      <c r="G230" s="8">
        <v>6</v>
      </c>
      <c r="H230" s="8" t="s">
        <v>87</v>
      </c>
      <c r="I230" s="8" t="s">
        <v>88</v>
      </c>
      <c r="K230" s="8" t="s">
        <v>89</v>
      </c>
      <c r="L230" s="8" t="s">
        <v>90</v>
      </c>
      <c r="M230" s="8" t="s">
        <v>90</v>
      </c>
      <c r="P230" s="8">
        <v>19.5</v>
      </c>
      <c r="Q230" s="8">
        <v>0.85</v>
      </c>
      <c r="R230" s="8">
        <v>15.3</v>
      </c>
      <c r="S230" s="8">
        <v>15.3</v>
      </c>
      <c r="T230" s="8">
        <v>8</v>
      </c>
      <c r="U230" s="8" t="s">
        <v>91</v>
      </c>
      <c r="V230" s="8" t="s">
        <v>92</v>
      </c>
      <c r="W230" s="8" t="s">
        <v>92</v>
      </c>
      <c r="X230" s="8" t="s">
        <v>93</v>
      </c>
      <c r="Y230" s="8" t="s">
        <v>90</v>
      </c>
      <c r="Z230" s="8">
        <v>9</v>
      </c>
      <c r="AA230" s="8">
        <v>1992</v>
      </c>
      <c r="AB230" s="8" t="s">
        <v>92</v>
      </c>
      <c r="AC230" s="8" t="s">
        <v>92</v>
      </c>
      <c r="AD230" s="8" t="s">
        <v>91</v>
      </c>
      <c r="AE230" s="8" t="s">
        <v>94</v>
      </c>
      <c r="AF230" s="8">
        <v>1</v>
      </c>
      <c r="AG230" s="8" t="s">
        <v>90</v>
      </c>
      <c r="AH230" s="8" t="s">
        <v>95</v>
      </c>
      <c r="AR230" s="8" t="s">
        <v>91</v>
      </c>
      <c r="AS230" s="8" t="s">
        <v>91</v>
      </c>
      <c r="AT230" s="8" t="s">
        <v>92</v>
      </c>
      <c r="AU230" s="8" t="s">
        <v>97</v>
      </c>
      <c r="BC230" s="8" t="s">
        <v>92</v>
      </c>
      <c r="BD230" s="8" t="s">
        <v>92</v>
      </c>
      <c r="BE230" s="8" t="s">
        <v>92</v>
      </c>
      <c r="BG230" s="8" t="s">
        <v>92</v>
      </c>
      <c r="BH230" s="8" t="s">
        <v>92</v>
      </c>
      <c r="BI230" s="8" t="s">
        <v>92</v>
      </c>
      <c r="BJ230" s="8" t="s">
        <v>92</v>
      </c>
      <c r="BM230" s="8" t="s">
        <v>92</v>
      </c>
      <c r="BN230" s="8" t="s">
        <v>92</v>
      </c>
      <c r="BO230" s="8" t="s">
        <v>92</v>
      </c>
      <c r="BQ230" s="8" t="s">
        <v>92</v>
      </c>
      <c r="BR230" s="8" t="s">
        <v>92</v>
      </c>
      <c r="BS230" s="8" t="s">
        <v>91</v>
      </c>
      <c r="BT230" s="8" t="s">
        <v>91</v>
      </c>
      <c r="BU230" s="8" t="s">
        <v>91</v>
      </c>
      <c r="BV230" s="8">
        <v>2914</v>
      </c>
      <c r="BW230" s="8">
        <v>15550</v>
      </c>
      <c r="BX230" s="9">
        <f t="shared" si="63"/>
        <v>19.5</v>
      </c>
      <c r="BY230" s="29">
        <v>927</v>
      </c>
      <c r="BZ230" s="8">
        <v>16774.541531823001</v>
      </c>
      <c r="CA230" s="8">
        <v>44.279472221143301</v>
      </c>
      <c r="CD230" s="8">
        <v>2036</v>
      </c>
      <c r="CE230" s="8">
        <v>12</v>
      </c>
      <c r="CF230" s="17">
        <f t="shared" si="58"/>
        <v>19.5</v>
      </c>
      <c r="CG230" s="19">
        <f t="shared" ref="CG230:CG232" si="79">BY230</f>
        <v>927</v>
      </c>
      <c r="CH230" s="18">
        <f t="shared" si="70"/>
        <v>1819.3499999999906</v>
      </c>
      <c r="CI230" s="8">
        <f t="shared" si="59"/>
        <v>2022</v>
      </c>
      <c r="CJ230" s="8">
        <f t="shared" si="60"/>
        <v>19.5</v>
      </c>
      <c r="CK230" s="6" t="str">
        <f t="shared" si="61"/>
        <v/>
      </c>
      <c r="CL230" s="26" t="str">
        <f t="shared" ref="CL230" si="80">IF(CK230&lt;&gt;"",BY230,"")</f>
        <v/>
      </c>
      <c r="CM230" s="8" t="str">
        <f t="shared" si="71"/>
        <v/>
      </c>
      <c r="CN230" s="38">
        <f t="shared" si="72"/>
        <v>1819.3499999999906</v>
      </c>
      <c r="CO230" s="8" t="str">
        <f t="shared" si="73"/>
        <v>Y</v>
      </c>
      <c r="CP230" s="8">
        <f t="shared" si="62"/>
        <v>117</v>
      </c>
      <c r="CQ230" s="8">
        <f t="shared" si="74"/>
        <v>1962.6213592232909</v>
      </c>
      <c r="CR230" s="8">
        <f t="shared" si="75"/>
        <v>2024</v>
      </c>
    </row>
    <row r="231" spans="1:96" s="8" customFormat="1">
      <c r="A231" s="8">
        <v>7977</v>
      </c>
      <c r="B231" s="8" t="s">
        <v>447</v>
      </c>
      <c r="C231" s="8">
        <v>2917</v>
      </c>
      <c r="D231" s="8" t="s">
        <v>448</v>
      </c>
      <c r="E231" s="8" t="s">
        <v>166</v>
      </c>
      <c r="F231" s="8" t="s">
        <v>190</v>
      </c>
      <c r="G231" s="8" t="s">
        <v>100</v>
      </c>
      <c r="H231" s="8" t="s">
        <v>87</v>
      </c>
      <c r="I231" s="8" t="s">
        <v>88</v>
      </c>
      <c r="K231" s="8" t="s">
        <v>89</v>
      </c>
      <c r="L231" s="8" t="s">
        <v>90</v>
      </c>
      <c r="M231" s="8" t="s">
        <v>90</v>
      </c>
      <c r="N231" s="8">
        <v>1107290425</v>
      </c>
      <c r="P231" s="8">
        <v>16.3</v>
      </c>
      <c r="Q231" s="8">
        <v>0.85</v>
      </c>
      <c r="R231" s="8">
        <v>12</v>
      </c>
      <c r="S231" s="8">
        <v>16</v>
      </c>
      <c r="T231" s="8">
        <v>5</v>
      </c>
      <c r="U231" s="8" t="s">
        <v>91</v>
      </c>
      <c r="V231" s="8" t="s">
        <v>92</v>
      </c>
      <c r="W231" s="8" t="s">
        <v>92</v>
      </c>
      <c r="X231" s="8" t="s">
        <v>93</v>
      </c>
      <c r="Y231" s="8" t="s">
        <v>90</v>
      </c>
      <c r="Z231" s="8">
        <v>6</v>
      </c>
      <c r="AA231" s="8">
        <v>1971</v>
      </c>
      <c r="AB231" s="8" t="s">
        <v>92</v>
      </c>
      <c r="AC231" s="8" t="s">
        <v>92</v>
      </c>
      <c r="AD231" s="8" t="s">
        <v>91</v>
      </c>
      <c r="AE231" s="8" t="s">
        <v>94</v>
      </c>
      <c r="AF231" s="8">
        <v>1</v>
      </c>
      <c r="AG231" s="8" t="s">
        <v>90</v>
      </c>
      <c r="AH231" s="8" t="s">
        <v>95</v>
      </c>
      <c r="AR231" s="8" t="s">
        <v>91</v>
      </c>
      <c r="AS231" s="8" t="s">
        <v>91</v>
      </c>
      <c r="AT231" s="8" t="s">
        <v>92</v>
      </c>
      <c r="AU231" s="8" t="s">
        <v>97</v>
      </c>
      <c r="BC231" s="8" t="s">
        <v>92</v>
      </c>
      <c r="BD231" s="8" t="s">
        <v>92</v>
      </c>
      <c r="BE231" s="8" t="s">
        <v>92</v>
      </c>
      <c r="BG231" s="8" t="s">
        <v>92</v>
      </c>
      <c r="BH231" s="8" t="s">
        <v>92</v>
      </c>
      <c r="BI231" s="8" t="s">
        <v>92</v>
      </c>
      <c r="BJ231" s="8" t="s">
        <v>92</v>
      </c>
      <c r="BM231" s="8" t="s">
        <v>92</v>
      </c>
      <c r="BN231" s="8" t="s">
        <v>92</v>
      </c>
      <c r="BO231" s="8" t="s">
        <v>92</v>
      </c>
      <c r="BQ231" s="8" t="s">
        <v>92</v>
      </c>
      <c r="BR231" s="8" t="s">
        <v>92</v>
      </c>
      <c r="BS231" s="8" t="s">
        <v>91</v>
      </c>
      <c r="BT231" s="8" t="s">
        <v>91</v>
      </c>
      <c r="BU231" s="8" t="s">
        <v>91</v>
      </c>
      <c r="BV231" s="8">
        <v>2917</v>
      </c>
      <c r="BW231" s="8">
        <v>31181</v>
      </c>
      <c r="BX231" s="9">
        <f t="shared" si="63"/>
        <v>16.3</v>
      </c>
      <c r="BY231" s="29">
        <v>982</v>
      </c>
      <c r="BZ231" s="8">
        <v>31752.545824847199</v>
      </c>
      <c r="CA231" s="8">
        <v>44.732777776756599</v>
      </c>
      <c r="CD231" s="8">
        <v>2016</v>
      </c>
      <c r="CE231" s="8">
        <v>3</v>
      </c>
      <c r="CF231" s="17">
        <f t="shared" ref="CF231:CF294" si="81">IF(CD231&lt;2040,P231,"")</f>
        <v>16.3</v>
      </c>
      <c r="CG231" s="19">
        <f t="shared" si="79"/>
        <v>982</v>
      </c>
      <c r="CH231" s="18">
        <f t="shared" si="70"/>
        <v>3648.1769999999942</v>
      </c>
      <c r="CI231" s="8">
        <f t="shared" ref="CI231:CI294" si="82">AA231+30</f>
        <v>2001</v>
      </c>
      <c r="CJ231" s="8">
        <f t="shared" ref="CJ231:CJ294" si="83">IF(CI231&lt;2040,BX231,"")</f>
        <v>16.3</v>
      </c>
      <c r="CK231" s="6">
        <f t="shared" ref="CK231:CK294" si="84">IF(CD231&lt;2030,BX231,"")</f>
        <v>16.3</v>
      </c>
      <c r="CL231" s="26">
        <f>IF(AND(CK231&lt;&gt;"", CO231 ="Y"),BY231,"")</f>
        <v>982</v>
      </c>
      <c r="CM231" s="8">
        <f t="shared" si="71"/>
        <v>3648.1769999999942</v>
      </c>
      <c r="CN231" s="38">
        <f t="shared" si="72"/>
        <v>3648.1769999999942</v>
      </c>
      <c r="CO231" s="8" t="str">
        <f t="shared" si="73"/>
        <v>Y</v>
      </c>
      <c r="CP231" s="8">
        <f t="shared" ref="CP231:CP294" si="85">VLOOKUP(AH231,Fuel_CO2,2,FALSE)</f>
        <v>117</v>
      </c>
      <c r="CQ231" s="8">
        <f t="shared" si="74"/>
        <v>3715.0478615071224</v>
      </c>
      <c r="CR231" s="8">
        <f t="shared" si="75"/>
        <v>2024</v>
      </c>
    </row>
    <row r="232" spans="1:96" s="14" customFormat="1">
      <c r="A232" s="14">
        <v>15095</v>
      </c>
      <c r="B232" s="14" t="s">
        <v>449</v>
      </c>
      <c r="C232" s="14">
        <v>2937</v>
      </c>
      <c r="D232" s="14" t="s">
        <v>450</v>
      </c>
      <c r="E232" s="14" t="s">
        <v>166</v>
      </c>
      <c r="F232" s="14" t="s">
        <v>451</v>
      </c>
      <c r="G232" s="14">
        <v>11</v>
      </c>
      <c r="H232" s="14" t="s">
        <v>111</v>
      </c>
      <c r="I232" s="14" t="s">
        <v>88</v>
      </c>
      <c r="K232" s="14" t="s">
        <v>89</v>
      </c>
      <c r="L232" s="14" t="s">
        <v>90</v>
      </c>
      <c r="M232" s="14" t="s">
        <v>90</v>
      </c>
      <c r="P232" s="14">
        <v>16.3</v>
      </c>
      <c r="Q232" s="14">
        <v>0.9</v>
      </c>
      <c r="R232" s="14">
        <v>16.5</v>
      </c>
      <c r="S232" s="14">
        <v>16.5</v>
      </c>
      <c r="T232" s="14">
        <v>13</v>
      </c>
      <c r="U232" s="14" t="s">
        <v>91</v>
      </c>
      <c r="V232" s="14" t="s">
        <v>92</v>
      </c>
      <c r="W232" s="14" t="s">
        <v>92</v>
      </c>
      <c r="X232" s="14" t="s">
        <v>93</v>
      </c>
      <c r="Y232" s="14" t="s">
        <v>90</v>
      </c>
      <c r="Z232" s="14">
        <v>12</v>
      </c>
      <c r="AA232" s="14">
        <v>1989</v>
      </c>
      <c r="AB232" s="14" t="s">
        <v>92</v>
      </c>
      <c r="AC232" s="14" t="s">
        <v>92</v>
      </c>
      <c r="AD232" s="14" t="s">
        <v>91</v>
      </c>
      <c r="AE232" s="14" t="s">
        <v>94</v>
      </c>
      <c r="AF232" s="14">
        <v>1</v>
      </c>
      <c r="AG232" s="14" t="s">
        <v>90</v>
      </c>
      <c r="AH232" s="14" t="s">
        <v>96</v>
      </c>
      <c r="AR232" s="14" t="s">
        <v>91</v>
      </c>
      <c r="AT232" s="14" t="s">
        <v>92</v>
      </c>
      <c r="AU232" s="14" t="s">
        <v>97</v>
      </c>
      <c r="BC232" s="14" t="s">
        <v>92</v>
      </c>
      <c r="BD232" s="14" t="s">
        <v>92</v>
      </c>
      <c r="BE232" s="14" t="s">
        <v>92</v>
      </c>
      <c r="BG232" s="14" t="s">
        <v>92</v>
      </c>
      <c r="BH232" s="14" t="s">
        <v>92</v>
      </c>
      <c r="BI232" s="14" t="s">
        <v>92</v>
      </c>
      <c r="BJ232" s="14" t="s">
        <v>92</v>
      </c>
      <c r="BM232" s="14" t="s">
        <v>92</v>
      </c>
      <c r="BN232" s="14" t="s">
        <v>92</v>
      </c>
      <c r="BO232" s="14" t="s">
        <v>92</v>
      </c>
      <c r="BQ232" s="14" t="s">
        <v>92</v>
      </c>
      <c r="BR232" s="14" t="s">
        <v>92</v>
      </c>
      <c r="BS232" s="14" t="s">
        <v>91</v>
      </c>
      <c r="BT232" s="14" t="s">
        <v>91</v>
      </c>
      <c r="BU232" s="14" t="s">
        <v>91</v>
      </c>
      <c r="BV232" s="14">
        <v>2937</v>
      </c>
      <c r="BW232" s="14">
        <v>12957</v>
      </c>
      <c r="BX232" s="12">
        <f t="shared" ref="BX232:BX295" si="86">P232</f>
        <v>16.3</v>
      </c>
      <c r="BY232" s="29">
        <v>442</v>
      </c>
      <c r="BZ232" s="14">
        <v>29314.479638009001</v>
      </c>
      <c r="CA232" s="14">
        <v>46.0388888883666</v>
      </c>
      <c r="CD232" s="14">
        <v>2035</v>
      </c>
      <c r="CE232" s="14">
        <v>12</v>
      </c>
      <c r="CF232" s="17">
        <f t="shared" si="81"/>
        <v>16.3</v>
      </c>
      <c r="CG232" s="19">
        <f t="shared" si="79"/>
        <v>442</v>
      </c>
      <c r="CH232" s="18">
        <f t="shared" si="70"/>
        <v>2117.8216499999967</v>
      </c>
      <c r="CI232" s="14">
        <f t="shared" si="82"/>
        <v>2019</v>
      </c>
      <c r="CJ232" s="14">
        <f t="shared" si="83"/>
        <v>16.3</v>
      </c>
      <c r="CK232" s="12" t="str">
        <f t="shared" si="84"/>
        <v/>
      </c>
      <c r="CL232" s="18">
        <f>BY232*SUM(CK232:CK233)/SUM(BX232:BX233)</f>
        <v>243.52617079889808</v>
      </c>
      <c r="CM232" s="8">
        <f t="shared" si="71"/>
        <v>1166.8438842975188</v>
      </c>
      <c r="CN232" s="38">
        <f t="shared" si="72"/>
        <v>2117.8216499999967</v>
      </c>
      <c r="CO232" s="14" t="str">
        <f t="shared" si="73"/>
        <v>Y</v>
      </c>
      <c r="CP232" s="8">
        <f t="shared" si="85"/>
        <v>163.44999999999999</v>
      </c>
      <c r="CQ232" s="8">
        <f t="shared" si="74"/>
        <v>4791.4516968325715</v>
      </c>
      <c r="CR232" s="8">
        <f t="shared" si="75"/>
        <v>2024</v>
      </c>
    </row>
    <row r="233" spans="1:96" s="14" customFormat="1">
      <c r="A233" s="14">
        <v>15095</v>
      </c>
      <c r="B233" s="14" t="s">
        <v>449</v>
      </c>
      <c r="C233" s="14">
        <v>2937</v>
      </c>
      <c r="D233" s="14" t="s">
        <v>450</v>
      </c>
      <c r="E233" s="14" t="s">
        <v>166</v>
      </c>
      <c r="F233" s="14" t="s">
        <v>451</v>
      </c>
      <c r="G233" s="14">
        <v>8</v>
      </c>
      <c r="H233" s="14" t="s">
        <v>111</v>
      </c>
      <c r="I233" s="14" t="s">
        <v>88</v>
      </c>
      <c r="K233" s="14" t="s">
        <v>89</v>
      </c>
      <c r="L233" s="14" t="s">
        <v>90</v>
      </c>
      <c r="M233" s="14" t="s">
        <v>90</v>
      </c>
      <c r="P233" s="14">
        <v>20</v>
      </c>
      <c r="Q233" s="14">
        <v>0.85</v>
      </c>
      <c r="R233" s="14">
        <v>20</v>
      </c>
      <c r="S233" s="14">
        <v>20</v>
      </c>
      <c r="T233" s="14">
        <v>14</v>
      </c>
      <c r="U233" s="14" t="s">
        <v>91</v>
      </c>
      <c r="V233" s="14" t="s">
        <v>92</v>
      </c>
      <c r="W233" s="14" t="s">
        <v>92</v>
      </c>
      <c r="X233" s="14" t="s">
        <v>93</v>
      </c>
      <c r="Y233" s="14" t="s">
        <v>90</v>
      </c>
      <c r="Z233" s="14">
        <v>1</v>
      </c>
      <c r="AA233" s="14">
        <v>1972</v>
      </c>
      <c r="AB233" s="14" t="s">
        <v>92</v>
      </c>
      <c r="AC233" s="14" t="s">
        <v>92</v>
      </c>
      <c r="AD233" s="14" t="s">
        <v>91</v>
      </c>
      <c r="AE233" s="14" t="s">
        <v>94</v>
      </c>
      <c r="AF233" s="14">
        <v>1</v>
      </c>
      <c r="AG233" s="14" t="s">
        <v>90</v>
      </c>
      <c r="AH233" s="14" t="s">
        <v>96</v>
      </c>
      <c r="AR233" s="14" t="s">
        <v>91</v>
      </c>
      <c r="AS233" s="14" t="s">
        <v>91</v>
      </c>
      <c r="AT233" s="14">
        <v>0</v>
      </c>
      <c r="AU233" s="14" t="s">
        <v>97</v>
      </c>
      <c r="AY233" s="14" t="s">
        <v>91</v>
      </c>
      <c r="BC233" s="14" t="s">
        <v>92</v>
      </c>
      <c r="BD233" s="14" t="s">
        <v>92</v>
      </c>
      <c r="BE233" s="14" t="s">
        <v>92</v>
      </c>
      <c r="BG233" s="14" t="s">
        <v>92</v>
      </c>
      <c r="BH233" s="14" t="s">
        <v>92</v>
      </c>
      <c r="BI233" s="14" t="s">
        <v>92</v>
      </c>
      <c r="BJ233" s="14" t="s">
        <v>92</v>
      </c>
      <c r="BM233" s="14" t="s">
        <v>92</v>
      </c>
      <c r="BN233" s="14" t="s">
        <v>92</v>
      </c>
      <c r="BO233" s="14" t="s">
        <v>92</v>
      </c>
      <c r="BQ233" s="14" t="s">
        <v>92</v>
      </c>
      <c r="BR233" s="14" t="s">
        <v>92</v>
      </c>
      <c r="BS233" s="14" t="s">
        <v>91</v>
      </c>
      <c r="BV233" s="14">
        <v>2937</v>
      </c>
      <c r="BW233" s="14">
        <v>12957</v>
      </c>
      <c r="BX233" s="12">
        <f t="shared" si="86"/>
        <v>20</v>
      </c>
      <c r="BY233" s="29">
        <v>442</v>
      </c>
      <c r="BZ233" s="14">
        <v>29314.479638009001</v>
      </c>
      <c r="CA233" s="14">
        <v>35.562202381260697</v>
      </c>
      <c r="CD233" s="14">
        <v>2007</v>
      </c>
      <c r="CE233" s="14">
        <v>8</v>
      </c>
      <c r="CF233" s="17">
        <f t="shared" si="81"/>
        <v>20</v>
      </c>
      <c r="CG233" s="17"/>
      <c r="CH233" s="18" t="str">
        <f t="shared" si="70"/>
        <v/>
      </c>
      <c r="CI233" s="14">
        <f t="shared" si="82"/>
        <v>2002</v>
      </c>
      <c r="CJ233" s="14">
        <f t="shared" si="83"/>
        <v>20</v>
      </c>
      <c r="CK233" s="12">
        <f t="shared" si="84"/>
        <v>20</v>
      </c>
      <c r="CL233" s="18"/>
      <c r="CM233" s="8" t="str">
        <f t="shared" si="71"/>
        <v/>
      </c>
      <c r="CN233" s="38">
        <f t="shared" si="72"/>
        <v>2117.8216499999967</v>
      </c>
      <c r="CO233" s="14" t="str">
        <f t="shared" si="73"/>
        <v/>
      </c>
      <c r="CP233" s="8">
        <f t="shared" si="85"/>
        <v>163.44999999999999</v>
      </c>
      <c r="CQ233" s="8">
        <f t="shared" si="74"/>
        <v>4791.4516968325715</v>
      </c>
      <c r="CR233" s="8">
        <f t="shared" si="75"/>
        <v>2024</v>
      </c>
    </row>
    <row r="234" spans="1:96" s="8" customFormat="1">
      <c r="A234" s="8">
        <v>17891</v>
      </c>
      <c r="B234" s="8" t="s">
        <v>452</v>
      </c>
      <c r="C234" s="8">
        <v>2942</v>
      </c>
      <c r="D234" s="8" t="s">
        <v>453</v>
      </c>
      <c r="E234" s="8" t="s">
        <v>166</v>
      </c>
      <c r="F234" s="8" t="s">
        <v>454</v>
      </c>
      <c r="G234" s="8">
        <v>7</v>
      </c>
      <c r="H234" s="8" t="s">
        <v>111</v>
      </c>
      <c r="I234" s="8" t="s">
        <v>88</v>
      </c>
      <c r="K234" s="8" t="s">
        <v>89</v>
      </c>
      <c r="L234" s="8" t="s">
        <v>90</v>
      </c>
      <c r="M234" s="8" t="s">
        <v>90</v>
      </c>
      <c r="P234" s="8">
        <v>14</v>
      </c>
      <c r="Q234" s="8">
        <v>0.8</v>
      </c>
      <c r="R234" s="8">
        <v>12</v>
      </c>
      <c r="S234" s="8">
        <v>12</v>
      </c>
      <c r="T234" s="8">
        <v>1</v>
      </c>
      <c r="U234" s="8" t="s">
        <v>91</v>
      </c>
      <c r="V234" s="8" t="s">
        <v>92</v>
      </c>
      <c r="W234" s="8" t="s">
        <v>92</v>
      </c>
      <c r="X234" s="8" t="s">
        <v>118</v>
      </c>
      <c r="Y234" s="8" t="s">
        <v>91</v>
      </c>
      <c r="Z234" s="8">
        <v>8</v>
      </c>
      <c r="AA234" s="8">
        <v>1992</v>
      </c>
      <c r="AB234" s="8" t="s">
        <v>92</v>
      </c>
      <c r="AC234" s="8" t="s">
        <v>92</v>
      </c>
      <c r="AD234" s="8" t="s">
        <v>91</v>
      </c>
      <c r="AE234" s="8" t="s">
        <v>94</v>
      </c>
      <c r="AF234" s="8">
        <v>1</v>
      </c>
      <c r="AG234" s="8" t="s">
        <v>90</v>
      </c>
      <c r="AH234" s="8" t="s">
        <v>96</v>
      </c>
      <c r="AN234" s="8" t="s">
        <v>96</v>
      </c>
      <c r="AR234" s="8" t="s">
        <v>91</v>
      </c>
      <c r="AS234" s="8" t="s">
        <v>91</v>
      </c>
      <c r="AT234" s="8" t="s">
        <v>92</v>
      </c>
      <c r="AU234" s="8" t="s">
        <v>97</v>
      </c>
      <c r="BC234" s="8" t="s">
        <v>92</v>
      </c>
      <c r="BD234" s="8" t="s">
        <v>92</v>
      </c>
      <c r="BE234" s="8" t="s">
        <v>92</v>
      </c>
      <c r="BG234" s="8" t="s">
        <v>92</v>
      </c>
      <c r="BH234" s="8" t="s">
        <v>92</v>
      </c>
      <c r="BI234" s="8" t="s">
        <v>92</v>
      </c>
      <c r="BJ234" s="8" t="s">
        <v>92</v>
      </c>
      <c r="BM234" s="8" t="s">
        <v>92</v>
      </c>
      <c r="BN234" s="8" t="s">
        <v>92</v>
      </c>
      <c r="BO234" s="8" t="s">
        <v>92</v>
      </c>
      <c r="BQ234" s="8" t="s">
        <v>92</v>
      </c>
      <c r="BR234" s="8" t="s">
        <v>92</v>
      </c>
      <c r="BS234" s="8" t="s">
        <v>91</v>
      </c>
      <c r="BT234" s="8" t="s">
        <v>91</v>
      </c>
      <c r="BU234" s="8" t="s">
        <v>91</v>
      </c>
      <c r="BV234" s="8">
        <v>2942</v>
      </c>
      <c r="BW234" s="8">
        <v>128210</v>
      </c>
      <c r="BX234" s="9">
        <f t="shared" si="86"/>
        <v>14</v>
      </c>
      <c r="BY234" s="29">
        <v>629</v>
      </c>
      <c r="BZ234" s="8">
        <v>203831.47853736</v>
      </c>
      <c r="CA234" s="8">
        <v>42.6680555555333</v>
      </c>
      <c r="CD234" s="8">
        <v>2035</v>
      </c>
      <c r="CE234" s="8">
        <v>4</v>
      </c>
      <c r="CF234" s="17">
        <f t="shared" si="81"/>
        <v>14</v>
      </c>
      <c r="CG234" s="19">
        <f>BY234</f>
        <v>629</v>
      </c>
      <c r="CH234" s="18">
        <f t="shared" si="70"/>
        <v>20955.92449999991</v>
      </c>
      <c r="CI234" s="8">
        <f t="shared" si="82"/>
        <v>2022</v>
      </c>
      <c r="CJ234" s="8">
        <f t="shared" si="83"/>
        <v>14</v>
      </c>
      <c r="CK234" s="6" t="str">
        <f t="shared" si="84"/>
        <v/>
      </c>
      <c r="CL234" s="26" t="str">
        <f>IF(CK234&lt;&gt;"",BY234,"")</f>
        <v/>
      </c>
      <c r="CM234" s="8" t="str">
        <f t="shared" si="71"/>
        <v/>
      </c>
      <c r="CN234" s="38">
        <f t="shared" si="72"/>
        <v>20955.92449999991</v>
      </c>
      <c r="CO234" s="8" t="str">
        <f t="shared" si="73"/>
        <v>Y</v>
      </c>
      <c r="CP234" s="8">
        <f t="shared" si="85"/>
        <v>163.44999999999999</v>
      </c>
      <c r="CQ234" s="8">
        <f t="shared" si="74"/>
        <v>33316.255166931493</v>
      </c>
      <c r="CR234" s="8">
        <f t="shared" si="75"/>
        <v>2024</v>
      </c>
    </row>
    <row r="235" spans="1:96" s="8" customFormat="1">
      <c r="A235" s="8">
        <v>17891</v>
      </c>
      <c r="B235" s="8" t="s">
        <v>452</v>
      </c>
      <c r="C235" s="8">
        <v>2942</v>
      </c>
      <c r="D235" s="8" t="s">
        <v>453</v>
      </c>
      <c r="E235" s="8" t="s">
        <v>166</v>
      </c>
      <c r="F235" s="8" t="s">
        <v>454</v>
      </c>
      <c r="G235" s="8" t="s">
        <v>86</v>
      </c>
      <c r="H235" s="8" t="s">
        <v>87</v>
      </c>
      <c r="I235" s="8" t="s">
        <v>88</v>
      </c>
      <c r="K235" s="8" t="s">
        <v>158</v>
      </c>
      <c r="L235" s="8" t="s">
        <v>90</v>
      </c>
      <c r="M235" s="8" t="s">
        <v>90</v>
      </c>
      <c r="P235" s="8">
        <v>11</v>
      </c>
      <c r="Q235" s="8">
        <v>0.85</v>
      </c>
      <c r="R235" s="8">
        <v>10.4</v>
      </c>
      <c r="S235" s="8">
        <v>10.4</v>
      </c>
      <c r="T235" s="8">
        <v>1</v>
      </c>
      <c r="U235" s="8" t="s">
        <v>91</v>
      </c>
      <c r="V235" s="8" t="s">
        <v>92</v>
      </c>
      <c r="W235" s="8" t="s">
        <v>92</v>
      </c>
      <c r="X235" s="8" t="s">
        <v>118</v>
      </c>
      <c r="Y235" s="8" t="s">
        <v>98</v>
      </c>
      <c r="Z235" s="8">
        <v>12</v>
      </c>
      <c r="AA235" s="8">
        <v>1999</v>
      </c>
      <c r="AB235" s="8" t="s">
        <v>92</v>
      </c>
      <c r="AC235" s="8" t="s">
        <v>92</v>
      </c>
      <c r="AD235" s="8" t="s">
        <v>91</v>
      </c>
      <c r="AE235" s="8" t="s">
        <v>94</v>
      </c>
      <c r="AF235" s="8">
        <v>1</v>
      </c>
      <c r="AG235" s="8" t="s">
        <v>90</v>
      </c>
      <c r="AH235" s="8" t="s">
        <v>95</v>
      </c>
      <c r="AR235" s="8" t="s">
        <v>91</v>
      </c>
      <c r="AS235" s="8" t="s">
        <v>91</v>
      </c>
      <c r="AT235" s="8" t="s">
        <v>92</v>
      </c>
      <c r="AU235" s="8" t="s">
        <v>97</v>
      </c>
      <c r="BC235" s="8" t="s">
        <v>92</v>
      </c>
      <c r="BD235" s="8" t="s">
        <v>92</v>
      </c>
      <c r="BE235" s="8" t="s">
        <v>92</v>
      </c>
      <c r="BG235" s="8" t="s">
        <v>92</v>
      </c>
      <c r="BH235" s="8" t="s">
        <v>92</v>
      </c>
      <c r="BI235" s="8" t="s">
        <v>92</v>
      </c>
      <c r="BJ235" s="8" t="s">
        <v>92</v>
      </c>
      <c r="BM235" s="8" t="s">
        <v>92</v>
      </c>
      <c r="BN235" s="8" t="s">
        <v>92</v>
      </c>
      <c r="BO235" s="8" t="s">
        <v>92</v>
      </c>
      <c r="BQ235" s="8" t="s">
        <v>92</v>
      </c>
      <c r="BR235" s="8" t="s">
        <v>92</v>
      </c>
      <c r="BS235" s="8" t="s">
        <v>91</v>
      </c>
      <c r="BT235" s="8" t="s">
        <v>91</v>
      </c>
      <c r="BV235" s="8">
        <v>2942</v>
      </c>
      <c r="BW235" s="8">
        <v>128210</v>
      </c>
      <c r="BX235" s="9">
        <f t="shared" si="86"/>
        <v>11</v>
      </c>
      <c r="BY235" s="29">
        <v>629</v>
      </c>
      <c r="BZ235" s="8">
        <v>203831.47853736</v>
      </c>
      <c r="CA235" s="8">
        <v>41.183888889299901</v>
      </c>
      <c r="CD235" s="8">
        <v>2041</v>
      </c>
      <c r="CE235" s="8">
        <v>2</v>
      </c>
      <c r="CF235" s="17" t="str">
        <f t="shared" si="81"/>
        <v/>
      </c>
      <c r="CG235" s="17"/>
      <c r="CH235" s="18" t="str">
        <f t="shared" si="70"/>
        <v/>
      </c>
      <c r="CI235" s="8">
        <f t="shared" si="82"/>
        <v>2029</v>
      </c>
      <c r="CJ235" s="8">
        <f t="shared" si="83"/>
        <v>11</v>
      </c>
      <c r="CK235" s="6" t="str">
        <f t="shared" si="84"/>
        <v/>
      </c>
      <c r="CL235" s="26"/>
      <c r="CM235" s="8" t="str">
        <f t="shared" si="71"/>
        <v/>
      </c>
      <c r="CN235" s="38">
        <f t="shared" si="72"/>
        <v>15000.569999999934</v>
      </c>
      <c r="CO235" s="8" t="str">
        <f t="shared" si="73"/>
        <v/>
      </c>
      <c r="CP235" s="8">
        <f t="shared" si="85"/>
        <v>117</v>
      </c>
      <c r="CQ235" s="8">
        <f t="shared" si="74"/>
        <v>23848.28298887112</v>
      </c>
      <c r="CR235" s="8">
        <f t="shared" si="75"/>
        <v>2024</v>
      </c>
    </row>
    <row r="236" spans="1:96" s="8" customFormat="1">
      <c r="A236" s="8">
        <v>63035</v>
      </c>
      <c r="B236" s="8" t="s">
        <v>455</v>
      </c>
      <c r="C236" s="8">
        <v>3109</v>
      </c>
      <c r="D236" s="8" t="s">
        <v>456</v>
      </c>
      <c r="E236" s="8" t="s">
        <v>171</v>
      </c>
      <c r="F236" s="8" t="s">
        <v>457</v>
      </c>
      <c r="G236" s="8">
        <v>1</v>
      </c>
      <c r="H236" s="8" t="s">
        <v>111</v>
      </c>
      <c r="I236" s="8" t="s">
        <v>88</v>
      </c>
      <c r="K236" s="8" t="s">
        <v>89</v>
      </c>
      <c r="L236" s="8" t="s">
        <v>90</v>
      </c>
      <c r="M236" s="8" t="s">
        <v>90</v>
      </c>
      <c r="N236" s="8">
        <v>50738</v>
      </c>
      <c r="O236" s="8" t="s">
        <v>458</v>
      </c>
      <c r="P236" s="8">
        <v>19.600000000000001</v>
      </c>
      <c r="Q236" s="8">
        <v>0.85</v>
      </c>
      <c r="R236" s="8">
        <v>20.399999999999999</v>
      </c>
      <c r="S236" s="8">
        <v>24</v>
      </c>
      <c r="T236" s="8">
        <v>18</v>
      </c>
      <c r="U236" s="8" t="s">
        <v>91</v>
      </c>
      <c r="V236" s="8" t="s">
        <v>92</v>
      </c>
      <c r="W236" s="8" t="s">
        <v>92</v>
      </c>
      <c r="X236" s="8" t="s">
        <v>93</v>
      </c>
      <c r="Y236" s="8" t="s">
        <v>90</v>
      </c>
      <c r="Z236" s="8">
        <v>6</v>
      </c>
      <c r="AA236" s="8">
        <v>1971</v>
      </c>
      <c r="AB236" s="8" t="s">
        <v>92</v>
      </c>
      <c r="AC236" s="8" t="s">
        <v>92</v>
      </c>
      <c r="AD236" s="8" t="s">
        <v>91</v>
      </c>
      <c r="AE236" s="8" t="s">
        <v>113</v>
      </c>
      <c r="AF236" s="8">
        <v>2</v>
      </c>
      <c r="AG236" s="8" t="s">
        <v>90</v>
      </c>
      <c r="AH236" s="8" t="s">
        <v>96</v>
      </c>
      <c r="AR236" s="8" t="s">
        <v>91</v>
      </c>
      <c r="AS236" s="8" t="s">
        <v>91</v>
      </c>
      <c r="AT236" s="8" t="s">
        <v>92</v>
      </c>
      <c r="AU236" s="8" t="s">
        <v>97</v>
      </c>
      <c r="BC236" s="8" t="s">
        <v>92</v>
      </c>
      <c r="BD236" s="8" t="s">
        <v>92</v>
      </c>
      <c r="BE236" s="8" t="s">
        <v>92</v>
      </c>
      <c r="BG236" s="8" t="s">
        <v>92</v>
      </c>
      <c r="BH236" s="8" t="s">
        <v>92</v>
      </c>
      <c r="BI236" s="8" t="s">
        <v>92</v>
      </c>
      <c r="BJ236" s="8" t="s">
        <v>92</v>
      </c>
      <c r="BM236" s="8" t="s">
        <v>92</v>
      </c>
      <c r="BN236" s="8" t="s">
        <v>92</v>
      </c>
      <c r="BO236" s="8" t="s">
        <v>92</v>
      </c>
      <c r="BQ236" s="8" t="s">
        <v>92</v>
      </c>
      <c r="BR236" s="8" t="s">
        <v>92</v>
      </c>
      <c r="BS236" s="8" t="s">
        <v>91</v>
      </c>
      <c r="BV236" s="8">
        <v>3109</v>
      </c>
      <c r="BW236" s="8">
        <v>5213</v>
      </c>
      <c r="BX236" s="9">
        <f t="shared" si="86"/>
        <v>19.600000000000001</v>
      </c>
      <c r="BY236" s="29">
        <v>172</v>
      </c>
      <c r="BZ236" s="8">
        <v>30308.1395348837</v>
      </c>
      <c r="CA236" s="8">
        <v>37.280785714225701</v>
      </c>
      <c r="CD236" s="8">
        <v>2008</v>
      </c>
      <c r="CE236" s="8">
        <v>9</v>
      </c>
      <c r="CF236" s="17">
        <f t="shared" si="81"/>
        <v>19.600000000000001</v>
      </c>
      <c r="CG236" s="19">
        <f t="shared" ref="CG236:CG237" si="87">BY236</f>
        <v>172</v>
      </c>
      <c r="CH236" s="18">
        <f t="shared" si="70"/>
        <v>852.06484999999941</v>
      </c>
      <c r="CI236" s="8">
        <f t="shared" si="82"/>
        <v>2001</v>
      </c>
      <c r="CJ236" s="8">
        <f t="shared" si="83"/>
        <v>19.600000000000001</v>
      </c>
      <c r="CK236" s="6">
        <f t="shared" si="84"/>
        <v>19.600000000000001</v>
      </c>
      <c r="CL236" s="26">
        <f t="shared" ref="CL236:CL237" si="88">IF(AND(CK236&lt;&gt;"", CO236 ="Y"),BY236,"")</f>
        <v>172</v>
      </c>
      <c r="CM236" s="8">
        <f t="shared" si="71"/>
        <v>852.06484999999941</v>
      </c>
      <c r="CN236" s="38">
        <f t="shared" si="72"/>
        <v>852.06484999999941</v>
      </c>
      <c r="CO236" s="8" t="str">
        <f t="shared" si="73"/>
        <v>Y</v>
      </c>
      <c r="CP236" s="8">
        <f t="shared" si="85"/>
        <v>163.44999999999999</v>
      </c>
      <c r="CQ236" s="8">
        <f t="shared" si="74"/>
        <v>4953.8654069767408</v>
      </c>
      <c r="CR236" s="8">
        <f t="shared" si="75"/>
        <v>2024</v>
      </c>
    </row>
    <row r="237" spans="1:96" s="8" customFormat="1">
      <c r="A237" s="8">
        <v>63036</v>
      </c>
      <c r="B237" s="8" t="s">
        <v>459</v>
      </c>
      <c r="C237" s="8">
        <v>3110</v>
      </c>
      <c r="D237" s="8" t="s">
        <v>460</v>
      </c>
      <c r="E237" s="8" t="s">
        <v>171</v>
      </c>
      <c r="F237" s="8" t="s">
        <v>457</v>
      </c>
      <c r="G237" s="8">
        <v>1</v>
      </c>
      <c r="H237" s="8" t="s">
        <v>87</v>
      </c>
      <c r="I237" s="8" t="s">
        <v>88</v>
      </c>
      <c r="K237" s="8" t="s">
        <v>89</v>
      </c>
      <c r="L237" s="8" t="s">
        <v>90</v>
      </c>
      <c r="M237" s="8" t="s">
        <v>90</v>
      </c>
      <c r="N237" s="8">
        <v>50739</v>
      </c>
      <c r="O237" s="8" t="s">
        <v>461</v>
      </c>
      <c r="P237" s="8">
        <v>20</v>
      </c>
      <c r="Q237" s="8">
        <v>0.85</v>
      </c>
      <c r="R237" s="8">
        <v>21</v>
      </c>
      <c r="S237" s="8">
        <v>20</v>
      </c>
      <c r="T237" s="8">
        <v>18</v>
      </c>
      <c r="U237" s="8" t="s">
        <v>91</v>
      </c>
      <c r="V237" s="8" t="s">
        <v>92</v>
      </c>
      <c r="W237" s="8" t="s">
        <v>92</v>
      </c>
      <c r="X237" s="8" t="s">
        <v>93</v>
      </c>
      <c r="Y237" s="8" t="s">
        <v>90</v>
      </c>
      <c r="Z237" s="8">
        <v>5</v>
      </c>
      <c r="AA237" s="8">
        <v>1971</v>
      </c>
      <c r="AB237" s="8" t="s">
        <v>92</v>
      </c>
      <c r="AC237" s="8" t="s">
        <v>92</v>
      </c>
      <c r="AD237" s="8" t="s">
        <v>91</v>
      </c>
      <c r="AE237" s="8" t="s">
        <v>113</v>
      </c>
      <c r="AF237" s="8">
        <v>2</v>
      </c>
      <c r="AG237" s="8" t="s">
        <v>90</v>
      </c>
      <c r="AH237" s="8" t="s">
        <v>95</v>
      </c>
      <c r="AI237" s="8" t="s">
        <v>96</v>
      </c>
      <c r="AR237" s="8" t="s">
        <v>91</v>
      </c>
      <c r="AS237" s="8" t="s">
        <v>91</v>
      </c>
      <c r="AT237" s="8" t="s">
        <v>92</v>
      </c>
      <c r="AU237" s="8" t="s">
        <v>97</v>
      </c>
      <c r="BC237" s="8" t="s">
        <v>92</v>
      </c>
      <c r="BD237" s="8" t="s">
        <v>92</v>
      </c>
      <c r="BE237" s="8" t="s">
        <v>92</v>
      </c>
      <c r="BG237" s="8" t="s">
        <v>92</v>
      </c>
      <c r="BH237" s="8" t="s">
        <v>92</v>
      </c>
      <c r="BI237" s="8" t="s">
        <v>92</v>
      </c>
      <c r="BJ237" s="8" t="s">
        <v>92</v>
      </c>
      <c r="BM237" s="8" t="s">
        <v>92</v>
      </c>
      <c r="BN237" s="8" t="s">
        <v>92</v>
      </c>
      <c r="BO237" s="8" t="s">
        <v>92</v>
      </c>
      <c r="BQ237" s="8" t="s">
        <v>92</v>
      </c>
      <c r="BR237" s="8" t="s">
        <v>92</v>
      </c>
      <c r="BS237" s="8" t="s">
        <v>98</v>
      </c>
      <c r="BT237" s="8" t="s">
        <v>91</v>
      </c>
      <c r="BU237" s="8" t="s">
        <v>98</v>
      </c>
      <c r="BV237" s="8">
        <v>3110</v>
      </c>
      <c r="BW237" s="8">
        <v>454606</v>
      </c>
      <c r="BX237" s="9">
        <f t="shared" si="86"/>
        <v>20</v>
      </c>
      <c r="BY237" s="29">
        <v>30950</v>
      </c>
      <c r="BZ237" s="8">
        <v>14688.400646203499</v>
      </c>
      <c r="CA237" s="8">
        <v>35.007013888508297</v>
      </c>
      <c r="CD237" s="8">
        <v>2006</v>
      </c>
      <c r="CE237" s="8">
        <v>5</v>
      </c>
      <c r="CF237" s="17">
        <f t="shared" si="81"/>
        <v>20</v>
      </c>
      <c r="CG237" s="19">
        <f t="shared" si="87"/>
        <v>30950</v>
      </c>
      <c r="CH237" s="18">
        <f t="shared" si="70"/>
        <v>53188.901999999805</v>
      </c>
      <c r="CI237" s="8">
        <f t="shared" si="82"/>
        <v>2001</v>
      </c>
      <c r="CJ237" s="8">
        <f t="shared" si="83"/>
        <v>20</v>
      </c>
      <c r="CK237" s="6">
        <f t="shared" si="84"/>
        <v>20</v>
      </c>
      <c r="CL237" s="26">
        <f t="shared" si="88"/>
        <v>30950</v>
      </c>
      <c r="CM237" s="8">
        <f t="shared" si="71"/>
        <v>53188.901999999805</v>
      </c>
      <c r="CN237" s="38">
        <f t="shared" si="72"/>
        <v>53188.901999999805</v>
      </c>
      <c r="CO237" s="8" t="str">
        <f t="shared" si="73"/>
        <v>Y</v>
      </c>
      <c r="CP237" s="8">
        <f t="shared" si="85"/>
        <v>117</v>
      </c>
      <c r="CQ237" s="8">
        <f t="shared" si="74"/>
        <v>1718.5428756058095</v>
      </c>
      <c r="CR237" s="8">
        <f t="shared" si="75"/>
        <v>2024</v>
      </c>
    </row>
    <row r="238" spans="1:96" s="8" customFormat="1">
      <c r="A238" s="8">
        <v>63036</v>
      </c>
      <c r="B238" s="8" t="s">
        <v>459</v>
      </c>
      <c r="C238" s="8">
        <v>3110</v>
      </c>
      <c r="D238" s="8" t="s">
        <v>460</v>
      </c>
      <c r="E238" s="8" t="s">
        <v>171</v>
      </c>
      <c r="F238" s="8" t="s">
        <v>457</v>
      </c>
      <c r="G238" s="8">
        <v>2</v>
      </c>
      <c r="H238" s="8" t="s">
        <v>87</v>
      </c>
      <c r="I238" s="8" t="s">
        <v>88</v>
      </c>
      <c r="K238" s="8" t="s">
        <v>89</v>
      </c>
      <c r="L238" s="8" t="s">
        <v>90</v>
      </c>
      <c r="M238" s="8" t="s">
        <v>90</v>
      </c>
      <c r="N238" s="8">
        <v>50740</v>
      </c>
      <c r="O238" s="8" t="s">
        <v>462</v>
      </c>
      <c r="P238" s="8">
        <v>20</v>
      </c>
      <c r="Q238" s="8">
        <v>0.85</v>
      </c>
      <c r="R238" s="8">
        <v>21.5</v>
      </c>
      <c r="S238" s="8">
        <v>20</v>
      </c>
      <c r="T238" s="8">
        <v>17</v>
      </c>
      <c r="U238" s="8" t="s">
        <v>91</v>
      </c>
      <c r="V238" s="8" t="s">
        <v>92</v>
      </c>
      <c r="W238" s="8" t="s">
        <v>92</v>
      </c>
      <c r="X238" s="8" t="s">
        <v>93</v>
      </c>
      <c r="Y238" s="8" t="s">
        <v>90</v>
      </c>
      <c r="Z238" s="8">
        <v>5</v>
      </c>
      <c r="AA238" s="8">
        <v>1971</v>
      </c>
      <c r="AB238" s="8" t="s">
        <v>92</v>
      </c>
      <c r="AC238" s="8" t="s">
        <v>92</v>
      </c>
      <c r="AD238" s="8" t="s">
        <v>91</v>
      </c>
      <c r="AE238" s="8" t="s">
        <v>113</v>
      </c>
      <c r="AF238" s="8">
        <v>2</v>
      </c>
      <c r="AG238" s="8" t="s">
        <v>90</v>
      </c>
      <c r="AH238" s="8" t="s">
        <v>95</v>
      </c>
      <c r="AI238" s="8" t="s">
        <v>96</v>
      </c>
      <c r="AR238" s="8" t="s">
        <v>91</v>
      </c>
      <c r="AS238" s="8" t="s">
        <v>91</v>
      </c>
      <c r="AT238" s="8" t="s">
        <v>92</v>
      </c>
      <c r="AU238" s="8" t="s">
        <v>97</v>
      </c>
      <c r="BC238" s="8" t="s">
        <v>92</v>
      </c>
      <c r="BD238" s="8" t="s">
        <v>92</v>
      </c>
      <c r="BE238" s="8" t="s">
        <v>92</v>
      </c>
      <c r="BG238" s="8" t="s">
        <v>92</v>
      </c>
      <c r="BH238" s="8" t="s">
        <v>92</v>
      </c>
      <c r="BI238" s="8" t="s">
        <v>92</v>
      </c>
      <c r="BJ238" s="8" t="s">
        <v>92</v>
      </c>
      <c r="BM238" s="8" t="s">
        <v>92</v>
      </c>
      <c r="BN238" s="8" t="s">
        <v>92</v>
      </c>
      <c r="BO238" s="8" t="s">
        <v>92</v>
      </c>
      <c r="BQ238" s="8" t="s">
        <v>92</v>
      </c>
      <c r="BR238" s="8" t="s">
        <v>92</v>
      </c>
      <c r="BS238" s="8" t="s">
        <v>98</v>
      </c>
      <c r="BT238" s="8" t="s">
        <v>91</v>
      </c>
      <c r="BU238" s="8" t="s">
        <v>98</v>
      </c>
      <c r="BV238" s="8">
        <v>3110</v>
      </c>
      <c r="BW238" s="8">
        <v>454606</v>
      </c>
      <c r="BX238" s="9">
        <f t="shared" si="86"/>
        <v>20</v>
      </c>
      <c r="BY238" s="29">
        <v>30950</v>
      </c>
      <c r="BZ238" s="8">
        <v>14688.400646203499</v>
      </c>
      <c r="CA238" s="8">
        <v>35.007013888508297</v>
      </c>
      <c r="CD238" s="8">
        <v>2006</v>
      </c>
      <c r="CE238" s="8">
        <v>5</v>
      </c>
      <c r="CF238" s="17">
        <f t="shared" si="81"/>
        <v>20</v>
      </c>
      <c r="CG238" s="17"/>
      <c r="CH238" s="18" t="str">
        <f t="shared" si="70"/>
        <v/>
      </c>
      <c r="CI238" s="8">
        <f t="shared" si="82"/>
        <v>2001</v>
      </c>
      <c r="CJ238" s="8">
        <f t="shared" si="83"/>
        <v>20</v>
      </c>
      <c r="CK238" s="6">
        <f t="shared" si="84"/>
        <v>20</v>
      </c>
      <c r="CL238" s="26"/>
      <c r="CM238" s="8" t="str">
        <f t="shared" si="71"/>
        <v/>
      </c>
      <c r="CN238" s="38">
        <f t="shared" si="72"/>
        <v>53188.901999999805</v>
      </c>
      <c r="CO238" s="8" t="str">
        <f t="shared" si="73"/>
        <v/>
      </c>
      <c r="CP238" s="8">
        <f t="shared" si="85"/>
        <v>117</v>
      </c>
      <c r="CQ238" s="8">
        <f t="shared" si="74"/>
        <v>1718.5428756058095</v>
      </c>
      <c r="CR238" s="8">
        <f t="shared" si="75"/>
        <v>2024</v>
      </c>
    </row>
    <row r="239" spans="1:96" s="8" customFormat="1">
      <c r="A239" s="8">
        <v>63036</v>
      </c>
      <c r="B239" s="8" t="s">
        <v>459</v>
      </c>
      <c r="C239" s="8">
        <v>3110</v>
      </c>
      <c r="D239" s="8" t="s">
        <v>460</v>
      </c>
      <c r="E239" s="8" t="s">
        <v>171</v>
      </c>
      <c r="F239" s="8" t="s">
        <v>457</v>
      </c>
      <c r="G239" s="8">
        <v>3</v>
      </c>
      <c r="H239" s="8" t="s">
        <v>87</v>
      </c>
      <c r="I239" s="8" t="s">
        <v>88</v>
      </c>
      <c r="K239" s="8" t="s">
        <v>89</v>
      </c>
      <c r="L239" s="8" t="s">
        <v>90</v>
      </c>
      <c r="M239" s="8" t="s">
        <v>90</v>
      </c>
      <c r="N239" s="8">
        <v>50741</v>
      </c>
      <c r="O239" s="8" t="s">
        <v>463</v>
      </c>
      <c r="P239" s="8">
        <v>20</v>
      </c>
      <c r="Q239" s="8">
        <v>0.85</v>
      </c>
      <c r="R239" s="8">
        <v>21.5</v>
      </c>
      <c r="S239" s="8">
        <v>20</v>
      </c>
      <c r="T239" s="8">
        <v>18</v>
      </c>
      <c r="U239" s="8" t="s">
        <v>91</v>
      </c>
      <c r="V239" s="8" t="s">
        <v>92</v>
      </c>
      <c r="W239" s="8" t="s">
        <v>92</v>
      </c>
      <c r="X239" s="8" t="s">
        <v>93</v>
      </c>
      <c r="Y239" s="8" t="s">
        <v>90</v>
      </c>
      <c r="Z239" s="8">
        <v>5</v>
      </c>
      <c r="AA239" s="8">
        <v>1971</v>
      </c>
      <c r="AB239" s="8" t="s">
        <v>92</v>
      </c>
      <c r="AC239" s="8" t="s">
        <v>92</v>
      </c>
      <c r="AD239" s="8" t="s">
        <v>91</v>
      </c>
      <c r="AE239" s="8" t="s">
        <v>113</v>
      </c>
      <c r="AF239" s="8">
        <v>2</v>
      </c>
      <c r="AG239" s="8" t="s">
        <v>90</v>
      </c>
      <c r="AH239" s="8" t="s">
        <v>95</v>
      </c>
      <c r="AI239" s="8" t="s">
        <v>96</v>
      </c>
      <c r="AR239" s="8" t="s">
        <v>91</v>
      </c>
      <c r="AS239" s="8" t="s">
        <v>91</v>
      </c>
      <c r="AT239" s="8" t="s">
        <v>92</v>
      </c>
      <c r="AU239" s="8" t="s">
        <v>97</v>
      </c>
      <c r="BC239" s="8" t="s">
        <v>92</v>
      </c>
      <c r="BD239" s="8" t="s">
        <v>92</v>
      </c>
      <c r="BE239" s="8" t="s">
        <v>92</v>
      </c>
      <c r="BG239" s="8" t="s">
        <v>92</v>
      </c>
      <c r="BH239" s="8" t="s">
        <v>92</v>
      </c>
      <c r="BI239" s="8" t="s">
        <v>92</v>
      </c>
      <c r="BJ239" s="8" t="s">
        <v>92</v>
      </c>
      <c r="BM239" s="8" t="s">
        <v>92</v>
      </c>
      <c r="BN239" s="8" t="s">
        <v>92</v>
      </c>
      <c r="BO239" s="8" t="s">
        <v>92</v>
      </c>
      <c r="BQ239" s="8" t="s">
        <v>92</v>
      </c>
      <c r="BR239" s="8" t="s">
        <v>92</v>
      </c>
      <c r="BS239" s="8" t="s">
        <v>98</v>
      </c>
      <c r="BT239" s="8" t="s">
        <v>91</v>
      </c>
      <c r="BU239" s="8" t="s">
        <v>98</v>
      </c>
      <c r="BV239" s="8">
        <v>3110</v>
      </c>
      <c r="BW239" s="8">
        <v>454606</v>
      </c>
      <c r="BX239" s="9">
        <f t="shared" si="86"/>
        <v>20</v>
      </c>
      <c r="BY239" s="29">
        <v>30950</v>
      </c>
      <c r="BZ239" s="8">
        <v>14688.400646203499</v>
      </c>
      <c r="CA239" s="8">
        <v>35.007013888508297</v>
      </c>
      <c r="CD239" s="8">
        <v>2006</v>
      </c>
      <c r="CE239" s="8">
        <v>5</v>
      </c>
      <c r="CF239" s="17">
        <f t="shared" si="81"/>
        <v>20</v>
      </c>
      <c r="CG239" s="17"/>
      <c r="CH239" s="18" t="str">
        <f t="shared" si="70"/>
        <v/>
      </c>
      <c r="CI239" s="8">
        <f t="shared" si="82"/>
        <v>2001</v>
      </c>
      <c r="CJ239" s="8">
        <f t="shared" si="83"/>
        <v>20</v>
      </c>
      <c r="CK239" s="6">
        <f t="shared" si="84"/>
        <v>20</v>
      </c>
      <c r="CL239" s="26"/>
      <c r="CM239" s="8" t="str">
        <f t="shared" si="71"/>
        <v/>
      </c>
      <c r="CN239" s="38">
        <f t="shared" si="72"/>
        <v>53188.901999999805</v>
      </c>
      <c r="CO239" s="8" t="str">
        <f t="shared" si="73"/>
        <v/>
      </c>
      <c r="CP239" s="8">
        <f t="shared" si="85"/>
        <v>117</v>
      </c>
      <c r="CQ239" s="8">
        <f t="shared" si="74"/>
        <v>1718.5428756058095</v>
      </c>
      <c r="CR239" s="8">
        <f t="shared" si="75"/>
        <v>2024</v>
      </c>
    </row>
    <row r="240" spans="1:96" s="8" customFormat="1">
      <c r="A240" s="8">
        <v>63037</v>
      </c>
      <c r="B240" s="8" t="s">
        <v>464</v>
      </c>
      <c r="C240" s="8">
        <v>3111</v>
      </c>
      <c r="D240" s="8" t="s">
        <v>465</v>
      </c>
      <c r="E240" s="8" t="s">
        <v>171</v>
      </c>
      <c r="F240" s="8" t="s">
        <v>162</v>
      </c>
      <c r="G240" s="8">
        <v>1</v>
      </c>
      <c r="H240" s="8" t="s">
        <v>111</v>
      </c>
      <c r="I240" s="8" t="s">
        <v>88</v>
      </c>
      <c r="K240" s="8" t="s">
        <v>89</v>
      </c>
      <c r="L240" s="8" t="s">
        <v>90</v>
      </c>
      <c r="M240" s="8" t="s">
        <v>90</v>
      </c>
      <c r="N240" s="8">
        <v>50743</v>
      </c>
      <c r="O240" s="8" t="s">
        <v>466</v>
      </c>
      <c r="P240" s="8">
        <v>27</v>
      </c>
      <c r="Q240" s="8">
        <v>0.85</v>
      </c>
      <c r="R240" s="8">
        <v>19.5</v>
      </c>
      <c r="S240" s="8">
        <v>25</v>
      </c>
      <c r="T240" s="8">
        <v>18</v>
      </c>
      <c r="U240" s="8" t="s">
        <v>91</v>
      </c>
      <c r="V240" s="8" t="s">
        <v>92</v>
      </c>
      <c r="W240" s="8" t="s">
        <v>92</v>
      </c>
      <c r="X240" s="8" t="s">
        <v>93</v>
      </c>
      <c r="Y240" s="8" t="s">
        <v>90</v>
      </c>
      <c r="Z240" s="8">
        <v>6</v>
      </c>
      <c r="AA240" s="8">
        <v>1972</v>
      </c>
      <c r="AB240" s="8" t="s">
        <v>92</v>
      </c>
      <c r="AC240" s="8" t="s">
        <v>92</v>
      </c>
      <c r="AD240" s="8" t="s">
        <v>91</v>
      </c>
      <c r="AE240" s="8" t="s">
        <v>113</v>
      </c>
      <c r="AF240" s="8">
        <v>2</v>
      </c>
      <c r="AG240" s="8" t="s">
        <v>90</v>
      </c>
      <c r="AH240" s="8" t="s">
        <v>96</v>
      </c>
      <c r="AI240" s="8" t="s">
        <v>95</v>
      </c>
      <c r="AR240" s="8" t="s">
        <v>91</v>
      </c>
      <c r="AS240" s="8" t="s">
        <v>91</v>
      </c>
      <c r="AT240" s="8" t="s">
        <v>92</v>
      </c>
      <c r="AU240" s="8" t="s">
        <v>97</v>
      </c>
      <c r="BC240" s="8" t="s">
        <v>92</v>
      </c>
      <c r="BD240" s="8" t="s">
        <v>92</v>
      </c>
      <c r="BE240" s="8" t="s">
        <v>92</v>
      </c>
      <c r="BG240" s="8" t="s">
        <v>92</v>
      </c>
      <c r="BH240" s="8" t="s">
        <v>92</v>
      </c>
      <c r="BI240" s="8" t="s">
        <v>92</v>
      </c>
      <c r="BJ240" s="8" t="s">
        <v>92</v>
      </c>
      <c r="BM240" s="8" t="s">
        <v>92</v>
      </c>
      <c r="BN240" s="8" t="s">
        <v>92</v>
      </c>
      <c r="BO240" s="8" t="s">
        <v>92</v>
      </c>
      <c r="BQ240" s="8" t="s">
        <v>92</v>
      </c>
      <c r="BR240" s="8" t="s">
        <v>92</v>
      </c>
      <c r="BS240" s="8" t="s">
        <v>91</v>
      </c>
      <c r="BT240" s="8" t="s">
        <v>91</v>
      </c>
      <c r="BU240" s="8" t="s">
        <v>91</v>
      </c>
      <c r="BV240" s="8">
        <v>3111</v>
      </c>
      <c r="BW240" s="8">
        <v>62430</v>
      </c>
      <c r="BX240" s="9">
        <f t="shared" si="86"/>
        <v>27</v>
      </c>
      <c r="BY240" s="29">
        <v>3710</v>
      </c>
      <c r="BZ240" s="8">
        <v>16827.4932614555</v>
      </c>
      <c r="CA240" s="8">
        <v>44.6113373000533</v>
      </c>
      <c r="CD240" s="8">
        <v>2017</v>
      </c>
      <c r="CE240" s="8">
        <v>1</v>
      </c>
      <c r="CF240" s="17">
        <f t="shared" si="81"/>
        <v>27</v>
      </c>
      <c r="CG240" s="19">
        <f>BY240</f>
        <v>3710</v>
      </c>
      <c r="CH240" s="18">
        <f t="shared" si="70"/>
        <v>10204.183499999983</v>
      </c>
      <c r="CI240" s="8">
        <f t="shared" si="82"/>
        <v>2002</v>
      </c>
      <c r="CJ240" s="8">
        <f t="shared" si="83"/>
        <v>27</v>
      </c>
      <c r="CK240" s="6">
        <f t="shared" si="84"/>
        <v>27</v>
      </c>
      <c r="CL240" s="26">
        <f>IF(AND(CK240&lt;&gt;"", CO240 ="Y"),BY240,"")</f>
        <v>3710</v>
      </c>
      <c r="CM240" s="8">
        <f t="shared" si="71"/>
        <v>10204.183499999983</v>
      </c>
      <c r="CN240" s="38">
        <f t="shared" si="72"/>
        <v>10204.183499999983</v>
      </c>
      <c r="CO240" s="8" t="str">
        <f t="shared" si="73"/>
        <v>Y</v>
      </c>
      <c r="CP240" s="8">
        <f t="shared" si="85"/>
        <v>163.44999999999999</v>
      </c>
      <c r="CQ240" s="8">
        <f t="shared" si="74"/>
        <v>2750.4537735849012</v>
      </c>
      <c r="CR240" s="8">
        <f t="shared" si="75"/>
        <v>2024</v>
      </c>
    </row>
    <row r="241" spans="1:96" s="8" customFormat="1">
      <c r="A241" s="8">
        <v>63037</v>
      </c>
      <c r="B241" s="8" t="s">
        <v>464</v>
      </c>
      <c r="C241" s="8">
        <v>3111</v>
      </c>
      <c r="D241" s="8" t="s">
        <v>465</v>
      </c>
      <c r="E241" s="8" t="s">
        <v>171</v>
      </c>
      <c r="F241" s="8" t="s">
        <v>162</v>
      </c>
      <c r="G241" s="8">
        <v>2</v>
      </c>
      <c r="H241" s="8" t="s">
        <v>111</v>
      </c>
      <c r="I241" s="8" t="s">
        <v>88</v>
      </c>
      <c r="K241" s="8" t="s">
        <v>89</v>
      </c>
      <c r="L241" s="8" t="s">
        <v>90</v>
      </c>
      <c r="M241" s="8" t="s">
        <v>90</v>
      </c>
      <c r="N241" s="8">
        <v>50744</v>
      </c>
      <c r="O241" s="8" t="s">
        <v>467</v>
      </c>
      <c r="P241" s="8">
        <v>27</v>
      </c>
      <c r="Q241" s="8">
        <v>0.85</v>
      </c>
      <c r="R241" s="8">
        <v>20.6</v>
      </c>
      <c r="S241" s="8">
        <v>25</v>
      </c>
      <c r="T241" s="8">
        <v>18</v>
      </c>
      <c r="U241" s="8" t="s">
        <v>91</v>
      </c>
      <c r="V241" s="8" t="s">
        <v>92</v>
      </c>
      <c r="W241" s="8" t="s">
        <v>92</v>
      </c>
      <c r="X241" s="8" t="s">
        <v>93</v>
      </c>
      <c r="Y241" s="8" t="s">
        <v>90</v>
      </c>
      <c r="Z241" s="8">
        <v>6</v>
      </c>
      <c r="AA241" s="8">
        <v>1972</v>
      </c>
      <c r="AB241" s="8" t="s">
        <v>92</v>
      </c>
      <c r="AC241" s="8" t="s">
        <v>92</v>
      </c>
      <c r="AD241" s="8" t="s">
        <v>91</v>
      </c>
      <c r="AE241" s="8" t="s">
        <v>113</v>
      </c>
      <c r="AF241" s="8">
        <v>2</v>
      </c>
      <c r="AG241" s="8" t="s">
        <v>90</v>
      </c>
      <c r="AH241" s="8" t="s">
        <v>96</v>
      </c>
      <c r="AI241" s="8" t="s">
        <v>95</v>
      </c>
      <c r="AR241" s="8" t="s">
        <v>91</v>
      </c>
      <c r="AS241" s="8" t="s">
        <v>91</v>
      </c>
      <c r="AT241" s="8" t="s">
        <v>92</v>
      </c>
      <c r="AU241" s="8" t="s">
        <v>97</v>
      </c>
      <c r="BC241" s="8" t="s">
        <v>92</v>
      </c>
      <c r="BD241" s="8" t="s">
        <v>92</v>
      </c>
      <c r="BE241" s="8" t="s">
        <v>92</v>
      </c>
      <c r="BG241" s="8" t="s">
        <v>92</v>
      </c>
      <c r="BH241" s="8" t="s">
        <v>92</v>
      </c>
      <c r="BI241" s="8" t="s">
        <v>92</v>
      </c>
      <c r="BJ241" s="8" t="s">
        <v>92</v>
      </c>
      <c r="BM241" s="8" t="s">
        <v>92</v>
      </c>
      <c r="BN241" s="8" t="s">
        <v>92</v>
      </c>
      <c r="BO241" s="8" t="s">
        <v>92</v>
      </c>
      <c r="BQ241" s="8" t="s">
        <v>92</v>
      </c>
      <c r="BR241" s="8" t="s">
        <v>92</v>
      </c>
      <c r="BS241" s="8" t="s">
        <v>91</v>
      </c>
      <c r="BT241" s="8" t="s">
        <v>91</v>
      </c>
      <c r="BU241" s="8" t="s">
        <v>91</v>
      </c>
      <c r="BV241" s="8">
        <v>3111</v>
      </c>
      <c r="BW241" s="8">
        <v>62430</v>
      </c>
      <c r="BX241" s="9">
        <f t="shared" si="86"/>
        <v>27</v>
      </c>
      <c r="BY241" s="29">
        <v>3710</v>
      </c>
      <c r="BZ241" s="8">
        <v>16827.4932614555</v>
      </c>
      <c r="CA241" s="8">
        <v>44.6113373000533</v>
      </c>
      <c r="CD241" s="8">
        <v>2017</v>
      </c>
      <c r="CE241" s="8">
        <v>1</v>
      </c>
      <c r="CF241" s="17">
        <f t="shared" si="81"/>
        <v>27</v>
      </c>
      <c r="CG241" s="17"/>
      <c r="CH241" s="18" t="str">
        <f t="shared" si="70"/>
        <v/>
      </c>
      <c r="CI241" s="8">
        <f t="shared" si="82"/>
        <v>2002</v>
      </c>
      <c r="CJ241" s="8">
        <f t="shared" si="83"/>
        <v>27</v>
      </c>
      <c r="CK241" s="6">
        <f t="shared" si="84"/>
        <v>27</v>
      </c>
      <c r="CL241" s="26"/>
      <c r="CM241" s="8" t="str">
        <f t="shared" si="71"/>
        <v/>
      </c>
      <c r="CN241" s="38">
        <f t="shared" si="72"/>
        <v>10204.183499999983</v>
      </c>
      <c r="CO241" s="8" t="str">
        <f t="shared" si="73"/>
        <v/>
      </c>
      <c r="CP241" s="8">
        <f t="shared" si="85"/>
        <v>163.44999999999999</v>
      </c>
      <c r="CQ241" s="8">
        <f t="shared" si="74"/>
        <v>2750.4537735849012</v>
      </c>
      <c r="CR241" s="8">
        <f t="shared" si="75"/>
        <v>2024</v>
      </c>
    </row>
    <row r="242" spans="1:96" s="8" customFormat="1">
      <c r="A242" s="8">
        <v>63038</v>
      </c>
      <c r="B242" s="8" t="s">
        <v>468</v>
      </c>
      <c r="C242" s="8">
        <v>3112</v>
      </c>
      <c r="D242" s="8" t="s">
        <v>469</v>
      </c>
      <c r="E242" s="8" t="s">
        <v>171</v>
      </c>
      <c r="F242" s="8" t="s">
        <v>457</v>
      </c>
      <c r="G242" s="8">
        <v>1</v>
      </c>
      <c r="H242" s="8" t="s">
        <v>111</v>
      </c>
      <c r="I242" s="8" t="s">
        <v>88</v>
      </c>
      <c r="K242" s="8" t="s">
        <v>89</v>
      </c>
      <c r="L242" s="8" t="s">
        <v>90</v>
      </c>
      <c r="M242" s="8" t="s">
        <v>90</v>
      </c>
      <c r="N242" s="8">
        <v>50745</v>
      </c>
      <c r="O242" s="8" t="s">
        <v>470</v>
      </c>
      <c r="P242" s="8">
        <v>27</v>
      </c>
      <c r="Q242" s="8">
        <v>0.85</v>
      </c>
      <c r="R242" s="8">
        <v>20.2</v>
      </c>
      <c r="S242" s="8">
        <v>26</v>
      </c>
      <c r="T242" s="8">
        <v>18</v>
      </c>
      <c r="U242" s="8" t="s">
        <v>91</v>
      </c>
      <c r="V242" s="8" t="s">
        <v>92</v>
      </c>
      <c r="W242" s="8" t="s">
        <v>92</v>
      </c>
      <c r="X242" s="8" t="s">
        <v>93</v>
      </c>
      <c r="Y242" s="8" t="s">
        <v>90</v>
      </c>
      <c r="Z242" s="8">
        <v>5</v>
      </c>
      <c r="AA242" s="8">
        <v>1971</v>
      </c>
      <c r="AB242" s="8" t="s">
        <v>92</v>
      </c>
      <c r="AC242" s="8" t="s">
        <v>92</v>
      </c>
      <c r="AD242" s="8" t="s">
        <v>91</v>
      </c>
      <c r="AE242" s="8" t="s">
        <v>113</v>
      </c>
      <c r="AF242" s="8">
        <v>2</v>
      </c>
      <c r="AG242" s="8" t="s">
        <v>90</v>
      </c>
      <c r="AH242" s="8" t="s">
        <v>96</v>
      </c>
      <c r="AR242" s="8" t="s">
        <v>91</v>
      </c>
      <c r="AS242" s="8" t="s">
        <v>91</v>
      </c>
      <c r="AT242" s="8" t="s">
        <v>92</v>
      </c>
      <c r="AU242" s="8" t="s">
        <v>97</v>
      </c>
      <c r="BC242" s="8" t="s">
        <v>92</v>
      </c>
      <c r="BD242" s="8" t="s">
        <v>92</v>
      </c>
      <c r="BE242" s="8" t="s">
        <v>92</v>
      </c>
      <c r="BG242" s="8" t="s">
        <v>92</v>
      </c>
      <c r="BH242" s="8" t="s">
        <v>92</v>
      </c>
      <c r="BI242" s="8" t="s">
        <v>92</v>
      </c>
      <c r="BJ242" s="8" t="s">
        <v>92</v>
      </c>
      <c r="BM242" s="8" t="s">
        <v>92</v>
      </c>
      <c r="BN242" s="8" t="s">
        <v>92</v>
      </c>
      <c r="BO242" s="8" t="s">
        <v>92</v>
      </c>
      <c r="BQ242" s="8" t="s">
        <v>92</v>
      </c>
      <c r="BR242" s="8" t="s">
        <v>92</v>
      </c>
      <c r="BS242" s="8" t="s">
        <v>91</v>
      </c>
      <c r="BT242" s="8" t="s">
        <v>91</v>
      </c>
      <c r="BU242" s="8" t="s">
        <v>91</v>
      </c>
      <c r="BV242" s="8">
        <v>3112</v>
      </c>
      <c r="BW242" s="8">
        <v>4127</v>
      </c>
      <c r="BX242" s="9">
        <f t="shared" si="86"/>
        <v>27</v>
      </c>
      <c r="BY242" s="29">
        <v>35</v>
      </c>
      <c r="BZ242" s="8">
        <v>117914.285714285</v>
      </c>
      <c r="CA242" s="8">
        <v>35.729200398547597</v>
      </c>
      <c r="CD242" s="8">
        <v>2007</v>
      </c>
      <c r="CE242" s="8">
        <v>2</v>
      </c>
      <c r="CF242" s="17">
        <f t="shared" si="81"/>
        <v>27</v>
      </c>
      <c r="CG242" s="19">
        <f t="shared" ref="CG242:CG243" si="89">BY242</f>
        <v>35</v>
      </c>
      <c r="CH242" s="18">
        <f t="shared" si="70"/>
        <v>674.55814999999586</v>
      </c>
      <c r="CI242" s="8">
        <f t="shared" si="82"/>
        <v>2001</v>
      </c>
      <c r="CJ242" s="8">
        <f t="shared" si="83"/>
        <v>27</v>
      </c>
      <c r="CK242" s="6">
        <f t="shared" si="84"/>
        <v>27</v>
      </c>
      <c r="CL242" s="26">
        <f>IF(AND(CK242&lt;&gt;"", CO242 ="Y"),BY242,"")</f>
        <v>35</v>
      </c>
      <c r="CM242" s="8">
        <f t="shared" si="71"/>
        <v>674.55814999999586</v>
      </c>
      <c r="CN242" s="38">
        <f t="shared" si="72"/>
        <v>674.55814999999586</v>
      </c>
      <c r="CO242" s="8" t="str">
        <f t="shared" si="73"/>
        <v>Y</v>
      </c>
      <c r="CP242" s="8">
        <f t="shared" si="85"/>
        <v>163.44999999999999</v>
      </c>
      <c r="CQ242" s="8">
        <f t="shared" si="74"/>
        <v>19273.08999999988</v>
      </c>
      <c r="CR242" s="8">
        <f t="shared" si="75"/>
        <v>2024</v>
      </c>
    </row>
    <row r="243" spans="1:96" s="14" customFormat="1">
      <c r="A243" s="14">
        <v>63039</v>
      </c>
      <c r="B243" s="14" t="s">
        <v>471</v>
      </c>
      <c r="C243" s="14">
        <v>3113</v>
      </c>
      <c r="D243" s="14" t="s">
        <v>472</v>
      </c>
      <c r="E243" s="14" t="s">
        <v>171</v>
      </c>
      <c r="F243" s="14" t="s">
        <v>172</v>
      </c>
      <c r="G243" s="14">
        <v>3</v>
      </c>
      <c r="H243" s="14" t="s">
        <v>111</v>
      </c>
      <c r="I243" s="14" t="s">
        <v>88</v>
      </c>
      <c r="K243" s="14" t="s">
        <v>89</v>
      </c>
      <c r="L243" s="14" t="s">
        <v>90</v>
      </c>
      <c r="M243" s="14" t="s">
        <v>90</v>
      </c>
      <c r="N243" s="14">
        <v>50750</v>
      </c>
      <c r="O243" s="14" t="s">
        <v>473</v>
      </c>
      <c r="P243" s="14">
        <v>18</v>
      </c>
      <c r="Q243" s="14">
        <v>0.85</v>
      </c>
      <c r="R243" s="14">
        <v>16</v>
      </c>
      <c r="S243" s="14">
        <v>15</v>
      </c>
      <c r="T243" s="14">
        <v>13</v>
      </c>
      <c r="U243" s="14" t="s">
        <v>91</v>
      </c>
      <c r="V243" s="14" t="s">
        <v>92</v>
      </c>
      <c r="W243" s="14" t="s">
        <v>92</v>
      </c>
      <c r="X243" s="14" t="s">
        <v>93</v>
      </c>
      <c r="Y243" s="14" t="s">
        <v>90</v>
      </c>
      <c r="Z243" s="14">
        <v>12</v>
      </c>
      <c r="AA243" s="14">
        <v>1967</v>
      </c>
      <c r="AB243" s="14" t="s">
        <v>92</v>
      </c>
      <c r="AC243" s="14" t="s">
        <v>92</v>
      </c>
      <c r="AD243" s="14" t="s">
        <v>91</v>
      </c>
      <c r="AE243" s="14" t="s">
        <v>113</v>
      </c>
      <c r="AF243" s="14">
        <v>2</v>
      </c>
      <c r="AG243" s="14" t="s">
        <v>90</v>
      </c>
      <c r="AH243" s="14" t="s">
        <v>96</v>
      </c>
      <c r="AI243" s="14" t="s">
        <v>95</v>
      </c>
      <c r="AR243" s="14" t="s">
        <v>91</v>
      </c>
      <c r="AS243" s="14" t="s">
        <v>91</v>
      </c>
      <c r="AT243" s="14" t="s">
        <v>92</v>
      </c>
      <c r="AU243" s="14" t="s">
        <v>97</v>
      </c>
      <c r="BC243" s="14" t="s">
        <v>92</v>
      </c>
      <c r="BD243" s="14" t="s">
        <v>92</v>
      </c>
      <c r="BE243" s="14" t="s">
        <v>92</v>
      </c>
      <c r="BG243" s="14" t="s">
        <v>92</v>
      </c>
      <c r="BH243" s="14" t="s">
        <v>92</v>
      </c>
      <c r="BI243" s="14" t="s">
        <v>92</v>
      </c>
      <c r="BJ243" s="14" t="s">
        <v>92</v>
      </c>
      <c r="BM243" s="14" t="s">
        <v>92</v>
      </c>
      <c r="BN243" s="14" t="s">
        <v>92</v>
      </c>
      <c r="BO243" s="14" t="s">
        <v>92</v>
      </c>
      <c r="BQ243" s="14" t="s">
        <v>92</v>
      </c>
      <c r="BR243" s="14" t="s">
        <v>92</v>
      </c>
      <c r="BS243" s="14" t="s">
        <v>98</v>
      </c>
      <c r="BT243" s="14" t="s">
        <v>91</v>
      </c>
      <c r="BU243" s="14" t="s">
        <v>98</v>
      </c>
      <c r="BV243" s="14">
        <v>3113</v>
      </c>
      <c r="BW243" s="14">
        <v>41273</v>
      </c>
      <c r="BX243" s="12">
        <f t="shared" si="86"/>
        <v>18</v>
      </c>
      <c r="BY243" s="29">
        <v>2026</v>
      </c>
      <c r="BZ243" s="14">
        <v>20371.668311944701</v>
      </c>
      <c r="CA243" s="14">
        <v>46.747196969296901</v>
      </c>
      <c r="CD243" s="14">
        <v>2014</v>
      </c>
      <c r="CE243" s="14">
        <v>9</v>
      </c>
      <c r="CF243" s="17">
        <f t="shared" si="81"/>
        <v>18</v>
      </c>
      <c r="CG243" s="19">
        <f t="shared" si="89"/>
        <v>2026</v>
      </c>
      <c r="CH243" s="18">
        <f t="shared" si="70"/>
        <v>6746.071849999993</v>
      </c>
      <c r="CI243" s="14">
        <f t="shared" si="82"/>
        <v>1997</v>
      </c>
      <c r="CJ243" s="14">
        <f t="shared" si="83"/>
        <v>18</v>
      </c>
      <c r="CK243" s="12">
        <f t="shared" si="84"/>
        <v>18</v>
      </c>
      <c r="CL243" s="18">
        <f>BY243*SUM(CK243:CK245)/SUM(BX243:BX245)</f>
        <v>396.84536082474227</v>
      </c>
      <c r="CM243" s="8">
        <f t="shared" si="71"/>
        <v>1321.3955170103079</v>
      </c>
      <c r="CN243" s="38">
        <f t="shared" si="72"/>
        <v>6746.071849999993</v>
      </c>
      <c r="CO243" s="14" t="str">
        <f t="shared" si="73"/>
        <v>Y</v>
      </c>
      <c r="CP243" s="8">
        <f t="shared" si="85"/>
        <v>163.44999999999999</v>
      </c>
      <c r="CQ243" s="8">
        <f t="shared" si="74"/>
        <v>3329.7491855873609</v>
      </c>
      <c r="CR243" s="8">
        <f t="shared" si="75"/>
        <v>2024</v>
      </c>
    </row>
    <row r="244" spans="1:96" s="14" customFormat="1">
      <c r="A244" s="14">
        <v>63039</v>
      </c>
      <c r="B244" s="14" t="s">
        <v>471</v>
      </c>
      <c r="C244" s="14">
        <v>3113</v>
      </c>
      <c r="D244" s="14" t="s">
        <v>472</v>
      </c>
      <c r="E244" s="14" t="s">
        <v>171</v>
      </c>
      <c r="F244" s="14" t="s">
        <v>172</v>
      </c>
      <c r="G244" s="14">
        <v>4</v>
      </c>
      <c r="H244" s="14" t="s">
        <v>111</v>
      </c>
      <c r="I244" s="14" t="s">
        <v>88</v>
      </c>
      <c r="K244" s="14" t="s">
        <v>89</v>
      </c>
      <c r="L244" s="14" t="s">
        <v>90</v>
      </c>
      <c r="M244" s="14" t="s">
        <v>90</v>
      </c>
      <c r="N244" s="14">
        <v>50751</v>
      </c>
      <c r="O244" s="14" t="s">
        <v>474</v>
      </c>
      <c r="P244" s="14">
        <v>20</v>
      </c>
      <c r="Q244" s="14">
        <v>0.85</v>
      </c>
      <c r="R244" s="14">
        <v>21</v>
      </c>
      <c r="S244" s="14">
        <v>20</v>
      </c>
      <c r="T244" s="14">
        <v>17</v>
      </c>
      <c r="U244" s="14" t="s">
        <v>91</v>
      </c>
      <c r="V244" s="14" t="s">
        <v>92</v>
      </c>
      <c r="W244" s="14" t="s">
        <v>92</v>
      </c>
      <c r="X244" s="14" t="s">
        <v>93</v>
      </c>
      <c r="Y244" s="14" t="s">
        <v>90</v>
      </c>
      <c r="Z244" s="14">
        <v>5</v>
      </c>
      <c r="AA244" s="14">
        <v>1971</v>
      </c>
      <c r="AB244" s="14" t="s">
        <v>92</v>
      </c>
      <c r="AC244" s="14" t="s">
        <v>92</v>
      </c>
      <c r="AD244" s="14" t="s">
        <v>91</v>
      </c>
      <c r="AE244" s="14" t="s">
        <v>113</v>
      </c>
      <c r="AF244" s="14">
        <v>2</v>
      </c>
      <c r="AG244" s="14" t="s">
        <v>90</v>
      </c>
      <c r="AH244" s="14" t="s">
        <v>96</v>
      </c>
      <c r="AI244" s="14" t="s">
        <v>95</v>
      </c>
      <c r="AR244" s="14" t="s">
        <v>91</v>
      </c>
      <c r="AS244" s="14" t="s">
        <v>91</v>
      </c>
      <c r="AT244" s="14" t="s">
        <v>92</v>
      </c>
      <c r="AU244" s="14" t="s">
        <v>97</v>
      </c>
      <c r="BC244" s="14" t="s">
        <v>92</v>
      </c>
      <c r="BD244" s="14" t="s">
        <v>92</v>
      </c>
      <c r="BE244" s="14" t="s">
        <v>92</v>
      </c>
      <c r="BG244" s="14" t="s">
        <v>92</v>
      </c>
      <c r="BH244" s="14" t="s">
        <v>92</v>
      </c>
      <c r="BI244" s="14" t="s">
        <v>92</v>
      </c>
      <c r="BJ244" s="14" t="s">
        <v>92</v>
      </c>
      <c r="BM244" s="14" t="s">
        <v>92</v>
      </c>
      <c r="BN244" s="14" t="s">
        <v>92</v>
      </c>
      <c r="BO244" s="14" t="s">
        <v>92</v>
      </c>
      <c r="BQ244" s="14" t="s">
        <v>92</v>
      </c>
      <c r="BR244" s="14" t="s">
        <v>92</v>
      </c>
      <c r="BS244" s="14" t="s">
        <v>98</v>
      </c>
      <c r="BT244" s="14" t="s">
        <v>91</v>
      </c>
      <c r="BU244" s="14" t="s">
        <v>98</v>
      </c>
      <c r="BV244" s="14">
        <v>3113</v>
      </c>
      <c r="BW244" s="14">
        <v>41273</v>
      </c>
      <c r="BX244" s="12">
        <f t="shared" si="86"/>
        <v>20</v>
      </c>
      <c r="BY244" s="29">
        <v>2026</v>
      </c>
      <c r="BZ244" s="14">
        <v>20371.668311944701</v>
      </c>
      <c r="CA244" s="14">
        <v>43.143035713619</v>
      </c>
      <c r="CD244" s="14">
        <v>2014</v>
      </c>
      <c r="CE244" s="14">
        <v>7</v>
      </c>
      <c r="CF244" s="17">
        <f t="shared" si="81"/>
        <v>20</v>
      </c>
      <c r="CG244" s="17"/>
      <c r="CH244" s="18" t="str">
        <f t="shared" si="70"/>
        <v/>
      </c>
      <c r="CI244" s="14">
        <f t="shared" si="82"/>
        <v>2001</v>
      </c>
      <c r="CJ244" s="14">
        <f t="shared" si="83"/>
        <v>20</v>
      </c>
      <c r="CK244" s="12">
        <f t="shared" si="84"/>
        <v>20</v>
      </c>
      <c r="CL244" s="18"/>
      <c r="CM244" s="8" t="str">
        <f t="shared" si="71"/>
        <v/>
      </c>
      <c r="CN244" s="38">
        <f t="shared" si="72"/>
        <v>6746.071849999993</v>
      </c>
      <c r="CO244" s="14" t="str">
        <f t="shared" si="73"/>
        <v/>
      </c>
      <c r="CP244" s="8">
        <f t="shared" si="85"/>
        <v>163.44999999999999</v>
      </c>
      <c r="CQ244" s="8">
        <f t="shared" si="74"/>
        <v>3329.7491855873609</v>
      </c>
      <c r="CR244" s="8">
        <f t="shared" si="75"/>
        <v>2024</v>
      </c>
    </row>
    <row r="245" spans="1:96" s="14" customFormat="1">
      <c r="A245" s="14">
        <v>63039</v>
      </c>
      <c r="B245" s="14" t="s">
        <v>471</v>
      </c>
      <c r="C245" s="14">
        <v>3113</v>
      </c>
      <c r="D245" s="14" t="s">
        <v>472</v>
      </c>
      <c r="E245" s="14" t="s">
        <v>171</v>
      </c>
      <c r="F245" s="14" t="s">
        <v>172</v>
      </c>
      <c r="G245" s="14">
        <v>5</v>
      </c>
      <c r="H245" s="14" t="s">
        <v>111</v>
      </c>
      <c r="I245" s="14" t="s">
        <v>88</v>
      </c>
      <c r="K245" s="14" t="s">
        <v>89</v>
      </c>
      <c r="L245" s="14" t="s">
        <v>90</v>
      </c>
      <c r="M245" s="14" t="s">
        <v>90</v>
      </c>
      <c r="N245" s="14">
        <v>50749</v>
      </c>
      <c r="O245" s="14" t="s">
        <v>475</v>
      </c>
      <c r="P245" s="14">
        <v>156</v>
      </c>
      <c r="Q245" s="14">
        <v>0.85</v>
      </c>
      <c r="R245" s="14">
        <v>140.5</v>
      </c>
      <c r="S245" s="14">
        <v>155</v>
      </c>
      <c r="T245" s="14">
        <v>90</v>
      </c>
      <c r="U245" s="14" t="s">
        <v>91</v>
      </c>
      <c r="V245" s="14" t="s">
        <v>92</v>
      </c>
      <c r="W245" s="14" t="s">
        <v>92</v>
      </c>
      <c r="X245" s="14" t="s">
        <v>93</v>
      </c>
      <c r="Y245" s="14" t="s">
        <v>90</v>
      </c>
      <c r="Z245" s="14">
        <v>4</v>
      </c>
      <c r="AA245" s="14">
        <v>1997</v>
      </c>
      <c r="AB245" s="14" t="s">
        <v>92</v>
      </c>
      <c r="AC245" s="14" t="s">
        <v>92</v>
      </c>
      <c r="AD245" s="14" t="s">
        <v>91</v>
      </c>
      <c r="AE245" s="14" t="s">
        <v>113</v>
      </c>
      <c r="AF245" s="14">
        <v>2</v>
      </c>
      <c r="AG245" s="14" t="s">
        <v>90</v>
      </c>
      <c r="AH245" s="14" t="s">
        <v>96</v>
      </c>
      <c r="AR245" s="14" t="s">
        <v>91</v>
      </c>
      <c r="AS245" s="14" t="s">
        <v>91</v>
      </c>
      <c r="AT245" s="14" t="s">
        <v>92</v>
      </c>
      <c r="AU245" s="14" t="s">
        <v>97</v>
      </c>
      <c r="BC245" s="14" t="s">
        <v>92</v>
      </c>
      <c r="BD245" s="14" t="s">
        <v>92</v>
      </c>
      <c r="BE245" s="14" t="s">
        <v>92</v>
      </c>
      <c r="BG245" s="14" t="s">
        <v>92</v>
      </c>
      <c r="BH245" s="14" t="s">
        <v>92</v>
      </c>
      <c r="BI245" s="14" t="s">
        <v>92</v>
      </c>
      <c r="BJ245" s="14" t="s">
        <v>92</v>
      </c>
      <c r="BM245" s="14" t="s">
        <v>92</v>
      </c>
      <c r="BN245" s="14" t="s">
        <v>92</v>
      </c>
      <c r="BO245" s="14" t="s">
        <v>92</v>
      </c>
      <c r="BQ245" s="14" t="s">
        <v>92</v>
      </c>
      <c r="BR245" s="14" t="s">
        <v>92</v>
      </c>
      <c r="BS245" s="14" t="s">
        <v>91</v>
      </c>
      <c r="BT245" s="14" t="s">
        <v>91</v>
      </c>
      <c r="BU245" s="14" t="s">
        <v>91</v>
      </c>
      <c r="BV245" s="14">
        <v>3113</v>
      </c>
      <c r="BW245" s="14">
        <v>41273</v>
      </c>
      <c r="BX245" s="12">
        <f t="shared" si="86"/>
        <v>156</v>
      </c>
      <c r="BY245" s="29">
        <v>2026</v>
      </c>
      <c r="BZ245" s="14">
        <v>20371.668311944701</v>
      </c>
      <c r="CA245" s="14">
        <v>44.160956349850998</v>
      </c>
      <c r="CD245" s="14">
        <v>2041</v>
      </c>
      <c r="CE245" s="14">
        <v>6</v>
      </c>
      <c r="CF245" s="17" t="str">
        <f t="shared" si="81"/>
        <v/>
      </c>
      <c r="CG245" s="17"/>
      <c r="CH245" s="18" t="str">
        <f t="shared" si="70"/>
        <v/>
      </c>
      <c r="CI245" s="14">
        <f t="shared" si="82"/>
        <v>2027</v>
      </c>
      <c r="CJ245" s="14">
        <f t="shared" si="83"/>
        <v>156</v>
      </c>
      <c r="CK245" s="12" t="str">
        <f t="shared" si="84"/>
        <v/>
      </c>
      <c r="CL245" s="18"/>
      <c r="CM245" s="8" t="str">
        <f t="shared" si="71"/>
        <v/>
      </c>
      <c r="CN245" s="38">
        <f t="shared" si="72"/>
        <v>6746.071849999993</v>
      </c>
      <c r="CO245" s="14" t="str">
        <f t="shared" si="73"/>
        <v/>
      </c>
      <c r="CP245" s="8">
        <f t="shared" si="85"/>
        <v>163.44999999999999</v>
      </c>
      <c r="CQ245" s="8">
        <f t="shared" si="74"/>
        <v>3329.7491855873609</v>
      </c>
      <c r="CR245" s="8">
        <f t="shared" si="75"/>
        <v>2024</v>
      </c>
    </row>
    <row r="246" spans="1:96" s="8" customFormat="1">
      <c r="A246" s="8">
        <v>63040</v>
      </c>
      <c r="B246" s="8" t="s">
        <v>476</v>
      </c>
      <c r="C246" s="8">
        <v>3114</v>
      </c>
      <c r="D246" s="8" t="s">
        <v>477</v>
      </c>
      <c r="E246" s="8" t="s">
        <v>171</v>
      </c>
      <c r="F246" s="8" t="s">
        <v>478</v>
      </c>
      <c r="G246" s="8">
        <v>1</v>
      </c>
      <c r="H246" s="8" t="s">
        <v>111</v>
      </c>
      <c r="I246" s="8" t="s">
        <v>88</v>
      </c>
      <c r="K246" s="8" t="s">
        <v>89</v>
      </c>
      <c r="L246" s="8" t="s">
        <v>90</v>
      </c>
      <c r="M246" s="8" t="s">
        <v>90</v>
      </c>
      <c r="N246" s="8">
        <v>50753</v>
      </c>
      <c r="O246" s="8" t="s">
        <v>479</v>
      </c>
      <c r="P246" s="8">
        <v>20</v>
      </c>
      <c r="Q246" s="8">
        <v>0.85</v>
      </c>
      <c r="R246" s="8">
        <v>20.6</v>
      </c>
      <c r="S246" s="8">
        <v>24</v>
      </c>
      <c r="T246" s="8">
        <v>17</v>
      </c>
      <c r="U246" s="8" t="s">
        <v>91</v>
      </c>
      <c r="V246" s="8" t="s">
        <v>92</v>
      </c>
      <c r="W246" s="8" t="s">
        <v>92</v>
      </c>
      <c r="X246" s="8" t="s">
        <v>93</v>
      </c>
      <c r="Y246" s="8" t="s">
        <v>90</v>
      </c>
      <c r="Z246" s="8">
        <v>6</v>
      </c>
      <c r="AA246" s="8">
        <v>1972</v>
      </c>
      <c r="AB246" s="8" t="s">
        <v>92</v>
      </c>
      <c r="AC246" s="8" t="s">
        <v>92</v>
      </c>
      <c r="AD246" s="8" t="s">
        <v>91</v>
      </c>
      <c r="AE246" s="8" t="s">
        <v>113</v>
      </c>
      <c r="AF246" s="8">
        <v>2</v>
      </c>
      <c r="AG246" s="8" t="s">
        <v>90</v>
      </c>
      <c r="AH246" s="8" t="s">
        <v>96</v>
      </c>
      <c r="AR246" s="8" t="s">
        <v>91</v>
      </c>
      <c r="AS246" s="8" t="s">
        <v>91</v>
      </c>
      <c r="AT246" s="8" t="s">
        <v>92</v>
      </c>
      <c r="AU246" s="8" t="s">
        <v>97</v>
      </c>
      <c r="BC246" s="8" t="s">
        <v>92</v>
      </c>
      <c r="BD246" s="8" t="s">
        <v>92</v>
      </c>
      <c r="BE246" s="8" t="s">
        <v>92</v>
      </c>
      <c r="BG246" s="8" t="s">
        <v>92</v>
      </c>
      <c r="BH246" s="8" t="s">
        <v>92</v>
      </c>
      <c r="BI246" s="8" t="s">
        <v>92</v>
      </c>
      <c r="BJ246" s="8" t="s">
        <v>92</v>
      </c>
      <c r="BM246" s="8" t="s">
        <v>92</v>
      </c>
      <c r="BN246" s="8" t="s">
        <v>92</v>
      </c>
      <c r="BO246" s="8" t="s">
        <v>92</v>
      </c>
      <c r="BQ246" s="8" t="s">
        <v>92</v>
      </c>
      <c r="BR246" s="8" t="s">
        <v>92</v>
      </c>
      <c r="BS246" s="8" t="s">
        <v>91</v>
      </c>
      <c r="BT246" s="8" t="s">
        <v>91</v>
      </c>
      <c r="BV246" s="8">
        <v>3114</v>
      </c>
      <c r="BW246" s="8">
        <v>5005</v>
      </c>
      <c r="BX246" s="9">
        <f t="shared" si="86"/>
        <v>20</v>
      </c>
      <c r="BY246" s="29">
        <v>133</v>
      </c>
      <c r="BZ246" s="8">
        <v>37631.578947368398</v>
      </c>
      <c r="CA246" s="8">
        <v>29.718204363919298</v>
      </c>
      <c r="CD246" s="8">
        <v>2002</v>
      </c>
      <c r="CE246" s="8">
        <v>3</v>
      </c>
      <c r="CF246" s="17">
        <f t="shared" si="81"/>
        <v>20</v>
      </c>
      <c r="CG246" s="19">
        <f t="shared" ref="CG246:CG247" si="90">BY246</f>
        <v>133</v>
      </c>
      <c r="CH246" s="18">
        <f t="shared" si="70"/>
        <v>818.06724999999949</v>
      </c>
      <c r="CI246" s="8">
        <f t="shared" si="82"/>
        <v>2002</v>
      </c>
      <c r="CJ246" s="8">
        <f t="shared" si="83"/>
        <v>20</v>
      </c>
      <c r="CK246" s="6">
        <f t="shared" si="84"/>
        <v>20</v>
      </c>
      <c r="CL246" s="26">
        <f t="shared" ref="CL246:CL247" si="91">IF(AND(CK246&lt;&gt;"", CO246 ="Y"),BY246,"")</f>
        <v>133</v>
      </c>
      <c r="CM246" s="8">
        <f t="shared" si="71"/>
        <v>818.06724999999949</v>
      </c>
      <c r="CN246" s="38">
        <f t="shared" si="72"/>
        <v>818.06724999999949</v>
      </c>
      <c r="CO246" s="8" t="str">
        <f t="shared" si="73"/>
        <v>Y</v>
      </c>
      <c r="CP246" s="8">
        <f t="shared" si="85"/>
        <v>163.44999999999999</v>
      </c>
      <c r="CQ246" s="8">
        <f t="shared" si="74"/>
        <v>6150.8815789473647</v>
      </c>
      <c r="CR246" s="8">
        <f t="shared" si="75"/>
        <v>2024</v>
      </c>
    </row>
    <row r="247" spans="1:96" s="8" customFormat="1">
      <c r="A247" s="8">
        <v>63042</v>
      </c>
      <c r="B247" s="8" t="s">
        <v>480</v>
      </c>
      <c r="C247" s="8">
        <v>3116</v>
      </c>
      <c r="D247" s="8" t="s">
        <v>481</v>
      </c>
      <c r="E247" s="8" t="s">
        <v>171</v>
      </c>
      <c r="F247" s="8" t="s">
        <v>482</v>
      </c>
      <c r="G247" s="8">
        <v>1</v>
      </c>
      <c r="H247" s="8" t="s">
        <v>111</v>
      </c>
      <c r="I247" s="8" t="s">
        <v>88</v>
      </c>
      <c r="K247" s="8" t="s">
        <v>89</v>
      </c>
      <c r="L247" s="8" t="s">
        <v>90</v>
      </c>
      <c r="M247" s="8" t="s">
        <v>90</v>
      </c>
      <c r="N247" s="8">
        <v>50760</v>
      </c>
      <c r="O247" s="8" t="s">
        <v>483</v>
      </c>
      <c r="P247" s="8">
        <v>27</v>
      </c>
      <c r="Q247" s="8">
        <v>0.85</v>
      </c>
      <c r="R247" s="8">
        <v>21</v>
      </c>
      <c r="S247" s="8">
        <v>25</v>
      </c>
      <c r="T247" s="8">
        <v>18</v>
      </c>
      <c r="U247" s="8" t="s">
        <v>91</v>
      </c>
      <c r="V247" s="8" t="s">
        <v>92</v>
      </c>
      <c r="W247" s="8" t="s">
        <v>92</v>
      </c>
      <c r="X247" s="8" t="s">
        <v>93</v>
      </c>
      <c r="Y247" s="8" t="s">
        <v>90</v>
      </c>
      <c r="Z247" s="8">
        <v>6</v>
      </c>
      <c r="AA247" s="8">
        <v>1972</v>
      </c>
      <c r="AB247" s="8" t="s">
        <v>92</v>
      </c>
      <c r="AC247" s="8" t="s">
        <v>92</v>
      </c>
      <c r="AD247" s="8" t="s">
        <v>91</v>
      </c>
      <c r="AE247" s="8" t="s">
        <v>113</v>
      </c>
      <c r="AF247" s="8">
        <v>2</v>
      </c>
      <c r="AG247" s="8" t="s">
        <v>90</v>
      </c>
      <c r="AH247" s="8" t="s">
        <v>96</v>
      </c>
      <c r="AR247" s="8" t="s">
        <v>91</v>
      </c>
      <c r="AS247" s="8" t="s">
        <v>91</v>
      </c>
      <c r="AT247" s="8" t="s">
        <v>92</v>
      </c>
      <c r="AU247" s="8" t="s">
        <v>97</v>
      </c>
      <c r="BC247" s="8" t="s">
        <v>92</v>
      </c>
      <c r="BD247" s="8" t="s">
        <v>92</v>
      </c>
      <c r="BE247" s="8" t="s">
        <v>92</v>
      </c>
      <c r="BG247" s="8" t="s">
        <v>92</v>
      </c>
      <c r="BH247" s="8" t="s">
        <v>92</v>
      </c>
      <c r="BI247" s="8" t="s">
        <v>92</v>
      </c>
      <c r="BJ247" s="8" t="s">
        <v>92</v>
      </c>
      <c r="BM247" s="8" t="s">
        <v>92</v>
      </c>
      <c r="BN247" s="8" t="s">
        <v>92</v>
      </c>
      <c r="BO247" s="8" t="s">
        <v>92</v>
      </c>
      <c r="BQ247" s="8" t="s">
        <v>92</v>
      </c>
      <c r="BR247" s="8" t="s">
        <v>92</v>
      </c>
      <c r="BS247" s="8" t="s">
        <v>91</v>
      </c>
      <c r="BT247" s="8" t="s">
        <v>91</v>
      </c>
      <c r="BU247" s="8" t="s">
        <v>91</v>
      </c>
      <c r="BV247" s="8">
        <v>3116</v>
      </c>
      <c r="BW247" s="8">
        <v>48455</v>
      </c>
      <c r="BX247" s="9">
        <f t="shared" si="86"/>
        <v>27</v>
      </c>
      <c r="BY247" s="29">
        <v>2856</v>
      </c>
      <c r="BZ247" s="8">
        <v>16966.036414565799</v>
      </c>
      <c r="CA247" s="8">
        <v>45.513670633453302</v>
      </c>
      <c r="CD247" s="8">
        <v>2017</v>
      </c>
      <c r="CE247" s="8">
        <v>12</v>
      </c>
      <c r="CF247" s="17">
        <f t="shared" si="81"/>
        <v>27</v>
      </c>
      <c r="CG247" s="19">
        <f t="shared" si="90"/>
        <v>2856</v>
      </c>
      <c r="CH247" s="18">
        <f t="shared" si="70"/>
        <v>7919.9697499999857</v>
      </c>
      <c r="CI247" s="8">
        <f t="shared" si="82"/>
        <v>2002</v>
      </c>
      <c r="CJ247" s="8">
        <f t="shared" si="83"/>
        <v>27</v>
      </c>
      <c r="CK247" s="6">
        <f t="shared" si="84"/>
        <v>27</v>
      </c>
      <c r="CL247" s="26">
        <f t="shared" si="91"/>
        <v>2856</v>
      </c>
      <c r="CM247" s="8">
        <f t="shared" si="71"/>
        <v>7919.9697499999857</v>
      </c>
      <c r="CN247" s="38">
        <f t="shared" si="72"/>
        <v>7919.9697499999857</v>
      </c>
      <c r="CO247" s="8" t="str">
        <f t="shared" si="73"/>
        <v>Y</v>
      </c>
      <c r="CP247" s="8">
        <f t="shared" si="85"/>
        <v>163.44999999999999</v>
      </c>
      <c r="CQ247" s="8">
        <f t="shared" si="74"/>
        <v>2773.0986519607795</v>
      </c>
      <c r="CR247" s="8">
        <f t="shared" si="75"/>
        <v>2024</v>
      </c>
    </row>
    <row r="248" spans="1:96" s="8" customFormat="1">
      <c r="A248" s="8">
        <v>63042</v>
      </c>
      <c r="B248" s="8" t="s">
        <v>480</v>
      </c>
      <c r="C248" s="8">
        <v>3116</v>
      </c>
      <c r="D248" s="8" t="s">
        <v>481</v>
      </c>
      <c r="E248" s="8" t="s">
        <v>171</v>
      </c>
      <c r="F248" s="8" t="s">
        <v>482</v>
      </c>
      <c r="G248" s="8">
        <v>2</v>
      </c>
      <c r="H248" s="8" t="s">
        <v>111</v>
      </c>
      <c r="I248" s="8" t="s">
        <v>88</v>
      </c>
      <c r="K248" s="8" t="s">
        <v>89</v>
      </c>
      <c r="L248" s="8" t="s">
        <v>90</v>
      </c>
      <c r="M248" s="8" t="s">
        <v>90</v>
      </c>
      <c r="N248" s="8">
        <v>50761</v>
      </c>
      <c r="O248" s="8" t="s">
        <v>484</v>
      </c>
      <c r="P248" s="8">
        <v>27</v>
      </c>
      <c r="Q248" s="8">
        <v>0.85</v>
      </c>
      <c r="R248" s="8">
        <v>20.2</v>
      </c>
      <c r="S248" s="8">
        <v>25</v>
      </c>
      <c r="T248" s="8">
        <v>18</v>
      </c>
      <c r="U248" s="8" t="s">
        <v>91</v>
      </c>
      <c r="V248" s="8" t="s">
        <v>92</v>
      </c>
      <c r="W248" s="8" t="s">
        <v>92</v>
      </c>
      <c r="X248" s="8" t="s">
        <v>93</v>
      </c>
      <c r="Y248" s="8" t="s">
        <v>90</v>
      </c>
      <c r="Z248" s="8">
        <v>6</v>
      </c>
      <c r="AA248" s="8">
        <v>1972</v>
      </c>
      <c r="AB248" s="8" t="s">
        <v>92</v>
      </c>
      <c r="AC248" s="8" t="s">
        <v>92</v>
      </c>
      <c r="AD248" s="8" t="s">
        <v>91</v>
      </c>
      <c r="AE248" s="8" t="s">
        <v>113</v>
      </c>
      <c r="AF248" s="8">
        <v>2</v>
      </c>
      <c r="AG248" s="8" t="s">
        <v>90</v>
      </c>
      <c r="AH248" s="8" t="s">
        <v>96</v>
      </c>
      <c r="AR248" s="8" t="s">
        <v>91</v>
      </c>
      <c r="AS248" s="8" t="s">
        <v>91</v>
      </c>
      <c r="AT248" s="8" t="s">
        <v>92</v>
      </c>
      <c r="AU248" s="8" t="s">
        <v>97</v>
      </c>
      <c r="BC248" s="8" t="s">
        <v>92</v>
      </c>
      <c r="BD248" s="8" t="s">
        <v>92</v>
      </c>
      <c r="BE248" s="8" t="s">
        <v>92</v>
      </c>
      <c r="BG248" s="8" t="s">
        <v>92</v>
      </c>
      <c r="BH248" s="8" t="s">
        <v>92</v>
      </c>
      <c r="BI248" s="8" t="s">
        <v>92</v>
      </c>
      <c r="BJ248" s="8" t="s">
        <v>92</v>
      </c>
      <c r="BM248" s="8" t="s">
        <v>92</v>
      </c>
      <c r="BN248" s="8" t="s">
        <v>92</v>
      </c>
      <c r="BO248" s="8" t="s">
        <v>92</v>
      </c>
      <c r="BQ248" s="8" t="s">
        <v>92</v>
      </c>
      <c r="BR248" s="8" t="s">
        <v>92</v>
      </c>
      <c r="BS248" s="8" t="s">
        <v>91</v>
      </c>
      <c r="BT248" s="8" t="s">
        <v>91</v>
      </c>
      <c r="BU248" s="8" t="s">
        <v>91</v>
      </c>
      <c r="BV248" s="8">
        <v>3116</v>
      </c>
      <c r="BW248" s="8">
        <v>48455</v>
      </c>
      <c r="BX248" s="9">
        <f t="shared" si="86"/>
        <v>27</v>
      </c>
      <c r="BY248" s="29">
        <v>2856</v>
      </c>
      <c r="BZ248" s="8">
        <v>16966.036414565799</v>
      </c>
      <c r="CA248" s="8">
        <v>45.513670633453302</v>
      </c>
      <c r="CD248" s="8">
        <v>2017</v>
      </c>
      <c r="CE248" s="8">
        <v>12</v>
      </c>
      <c r="CF248" s="17">
        <f t="shared" si="81"/>
        <v>27</v>
      </c>
      <c r="CG248" s="17"/>
      <c r="CH248" s="18" t="str">
        <f t="shared" si="70"/>
        <v/>
      </c>
      <c r="CI248" s="8">
        <f t="shared" si="82"/>
        <v>2002</v>
      </c>
      <c r="CJ248" s="8">
        <f t="shared" si="83"/>
        <v>27</v>
      </c>
      <c r="CK248" s="6">
        <f t="shared" si="84"/>
        <v>27</v>
      </c>
      <c r="CL248" s="26"/>
      <c r="CM248" s="8" t="str">
        <f t="shared" si="71"/>
        <v/>
      </c>
      <c r="CN248" s="38">
        <f t="shared" si="72"/>
        <v>7919.9697499999857</v>
      </c>
      <c r="CO248" s="8" t="str">
        <f t="shared" si="73"/>
        <v/>
      </c>
      <c r="CP248" s="8">
        <f t="shared" si="85"/>
        <v>163.44999999999999</v>
      </c>
      <c r="CQ248" s="8">
        <f t="shared" si="74"/>
        <v>2773.0986519607795</v>
      </c>
      <c r="CR248" s="8">
        <f t="shared" si="75"/>
        <v>2024</v>
      </c>
    </row>
    <row r="249" spans="1:96" s="8" customFormat="1">
      <c r="A249" s="8">
        <v>63043</v>
      </c>
      <c r="B249" s="8" t="s">
        <v>485</v>
      </c>
      <c r="C249" s="8">
        <v>3120</v>
      </c>
      <c r="D249" s="8" t="s">
        <v>486</v>
      </c>
      <c r="E249" s="8" t="s">
        <v>171</v>
      </c>
      <c r="F249" s="8" t="s">
        <v>487</v>
      </c>
      <c r="G249" s="8">
        <v>1</v>
      </c>
      <c r="H249" s="8" t="s">
        <v>87</v>
      </c>
      <c r="I249" s="8" t="s">
        <v>88</v>
      </c>
      <c r="K249" s="8" t="s">
        <v>89</v>
      </c>
      <c r="L249" s="8" t="s">
        <v>90</v>
      </c>
      <c r="M249" s="8" t="s">
        <v>90</v>
      </c>
      <c r="N249" s="8">
        <v>50765</v>
      </c>
      <c r="O249" s="8" t="s">
        <v>488</v>
      </c>
      <c r="P249" s="8">
        <v>24</v>
      </c>
      <c r="Q249" s="8">
        <v>0.85</v>
      </c>
      <c r="R249" s="8">
        <v>20.9</v>
      </c>
      <c r="S249" s="8">
        <v>19</v>
      </c>
      <c r="T249" s="8">
        <v>16</v>
      </c>
      <c r="U249" s="8" t="s">
        <v>91</v>
      </c>
      <c r="V249" s="8" t="s">
        <v>92</v>
      </c>
      <c r="W249" s="8" t="s">
        <v>92</v>
      </c>
      <c r="X249" s="8" t="s">
        <v>93</v>
      </c>
      <c r="Y249" s="8" t="s">
        <v>90</v>
      </c>
      <c r="Z249" s="8">
        <v>5</v>
      </c>
      <c r="AA249" s="8">
        <v>1971</v>
      </c>
      <c r="AB249" s="8" t="s">
        <v>92</v>
      </c>
      <c r="AC249" s="8" t="s">
        <v>92</v>
      </c>
      <c r="AD249" s="8" t="s">
        <v>91</v>
      </c>
      <c r="AE249" s="8" t="s">
        <v>113</v>
      </c>
      <c r="AF249" s="8">
        <v>2</v>
      </c>
      <c r="AG249" s="8" t="s">
        <v>90</v>
      </c>
      <c r="AH249" s="8" t="s">
        <v>95</v>
      </c>
      <c r="AR249" s="8" t="s">
        <v>91</v>
      </c>
      <c r="AS249" s="8" t="s">
        <v>91</v>
      </c>
      <c r="AT249" s="8" t="s">
        <v>92</v>
      </c>
      <c r="AU249" s="8" t="s">
        <v>97</v>
      </c>
      <c r="BC249" s="8" t="s">
        <v>92</v>
      </c>
      <c r="BD249" s="8" t="s">
        <v>92</v>
      </c>
      <c r="BE249" s="8" t="s">
        <v>92</v>
      </c>
      <c r="BG249" s="8" t="s">
        <v>92</v>
      </c>
      <c r="BH249" s="8" t="s">
        <v>92</v>
      </c>
      <c r="BI249" s="8" t="s">
        <v>92</v>
      </c>
      <c r="BJ249" s="8" t="s">
        <v>92</v>
      </c>
      <c r="BM249" s="8" t="s">
        <v>92</v>
      </c>
      <c r="BN249" s="8" t="s">
        <v>92</v>
      </c>
      <c r="BO249" s="8" t="s">
        <v>92</v>
      </c>
      <c r="BQ249" s="8" t="s">
        <v>92</v>
      </c>
      <c r="BR249" s="8" t="s">
        <v>92</v>
      </c>
      <c r="BS249" s="8" t="s">
        <v>91</v>
      </c>
      <c r="BT249" s="8" t="s">
        <v>91</v>
      </c>
      <c r="BU249" s="8" t="s">
        <v>91</v>
      </c>
      <c r="BV249" s="8">
        <v>3120</v>
      </c>
      <c r="BW249" s="8">
        <v>11803</v>
      </c>
      <c r="BX249" s="9">
        <f t="shared" si="86"/>
        <v>24</v>
      </c>
      <c r="BY249" s="29">
        <v>543</v>
      </c>
      <c r="BZ249" s="8">
        <v>21736.648250460399</v>
      </c>
      <c r="CA249" s="8">
        <v>36.067819443899999</v>
      </c>
      <c r="CD249" s="8">
        <v>2007</v>
      </c>
      <c r="CE249" s="8">
        <v>6</v>
      </c>
      <c r="CF249" s="17">
        <f t="shared" si="81"/>
        <v>24</v>
      </c>
      <c r="CG249" s="19">
        <f t="shared" ref="CG249:CG251" si="92">BY249</f>
        <v>543</v>
      </c>
      <c r="CH249" s="18">
        <f t="shared" si="70"/>
        <v>1380.9509999999996</v>
      </c>
      <c r="CI249" s="8">
        <f t="shared" si="82"/>
        <v>2001</v>
      </c>
      <c r="CJ249" s="8">
        <f t="shared" si="83"/>
        <v>24</v>
      </c>
      <c r="CK249" s="6">
        <f t="shared" si="84"/>
        <v>24</v>
      </c>
      <c r="CL249" s="26">
        <f t="shared" ref="CL249:CL251" si="93">IF(AND(CK249&lt;&gt;"", CO249 ="Y"),BY249,"")</f>
        <v>543</v>
      </c>
      <c r="CM249" s="8">
        <f t="shared" si="71"/>
        <v>1380.9509999999996</v>
      </c>
      <c r="CN249" s="38">
        <f t="shared" si="72"/>
        <v>1380.9509999999996</v>
      </c>
      <c r="CO249" s="8" t="str">
        <f t="shared" si="73"/>
        <v>Y</v>
      </c>
      <c r="CP249" s="8">
        <f t="shared" si="85"/>
        <v>117</v>
      </c>
      <c r="CQ249" s="8">
        <f t="shared" si="74"/>
        <v>2543.1878453038667</v>
      </c>
      <c r="CR249" s="8">
        <f t="shared" si="75"/>
        <v>2024</v>
      </c>
    </row>
    <row r="250" spans="1:96" s="8" customFormat="1">
      <c r="A250" s="8">
        <v>63045</v>
      </c>
      <c r="B250" s="8" t="s">
        <v>489</v>
      </c>
      <c r="C250" s="8">
        <v>3132</v>
      </c>
      <c r="D250" s="8" t="s">
        <v>490</v>
      </c>
      <c r="E250" s="8" t="s">
        <v>171</v>
      </c>
      <c r="F250" s="8" t="s">
        <v>490</v>
      </c>
      <c r="G250" s="8">
        <v>3</v>
      </c>
      <c r="H250" s="8" t="s">
        <v>87</v>
      </c>
      <c r="I250" s="8" t="s">
        <v>88</v>
      </c>
      <c r="K250" s="8" t="s">
        <v>89</v>
      </c>
      <c r="L250" s="8" t="s">
        <v>90</v>
      </c>
      <c r="M250" s="8" t="s">
        <v>90</v>
      </c>
      <c r="N250" s="8">
        <v>50803</v>
      </c>
      <c r="O250" s="8">
        <v>50803</v>
      </c>
      <c r="P250" s="8">
        <v>53.1</v>
      </c>
      <c r="Q250" s="8">
        <v>0.85</v>
      </c>
      <c r="R250" s="8">
        <v>62</v>
      </c>
      <c r="S250" s="8">
        <v>50.1</v>
      </c>
      <c r="T250" s="8">
        <v>5</v>
      </c>
      <c r="U250" s="8" t="s">
        <v>91</v>
      </c>
      <c r="V250" s="8" t="s">
        <v>92</v>
      </c>
      <c r="W250" s="8" t="s">
        <v>92</v>
      </c>
      <c r="X250" s="8" t="s">
        <v>93</v>
      </c>
      <c r="Y250" s="8" t="s">
        <v>90</v>
      </c>
      <c r="Z250" s="8">
        <v>9</v>
      </c>
      <c r="AA250" s="8">
        <v>1972</v>
      </c>
      <c r="AB250" s="8" t="s">
        <v>92</v>
      </c>
      <c r="AC250" s="8" t="s">
        <v>92</v>
      </c>
      <c r="AD250" s="8" t="s">
        <v>91</v>
      </c>
      <c r="AE250" s="8" t="s">
        <v>113</v>
      </c>
      <c r="AF250" s="8">
        <v>2</v>
      </c>
      <c r="AG250" s="8" t="s">
        <v>90</v>
      </c>
      <c r="AH250" s="8" t="s">
        <v>95</v>
      </c>
      <c r="AI250" s="8" t="s">
        <v>96</v>
      </c>
      <c r="AR250" s="8" t="s">
        <v>91</v>
      </c>
      <c r="AS250" s="8" t="s">
        <v>91</v>
      </c>
      <c r="AT250" s="8" t="s">
        <v>92</v>
      </c>
      <c r="AU250" s="8" t="s">
        <v>97</v>
      </c>
      <c r="BC250" s="8" t="s">
        <v>92</v>
      </c>
      <c r="BD250" s="8" t="s">
        <v>92</v>
      </c>
      <c r="BE250" s="8" t="s">
        <v>92</v>
      </c>
      <c r="BG250" s="8" t="s">
        <v>92</v>
      </c>
      <c r="BH250" s="8" t="s">
        <v>92</v>
      </c>
      <c r="BI250" s="8" t="s">
        <v>92</v>
      </c>
      <c r="BJ250" s="8" t="s">
        <v>92</v>
      </c>
      <c r="BM250" s="8" t="s">
        <v>92</v>
      </c>
      <c r="BN250" s="8" t="s">
        <v>92</v>
      </c>
      <c r="BO250" s="8" t="s">
        <v>92</v>
      </c>
      <c r="BQ250" s="8" t="s">
        <v>92</v>
      </c>
      <c r="BR250" s="8" t="s">
        <v>92</v>
      </c>
      <c r="BS250" s="8" t="s">
        <v>98</v>
      </c>
      <c r="BT250" s="8" t="s">
        <v>91</v>
      </c>
      <c r="BU250" s="8" t="s">
        <v>98</v>
      </c>
      <c r="BV250" s="8">
        <v>3132</v>
      </c>
      <c r="BW250" s="8">
        <v>130040</v>
      </c>
      <c r="BX250" s="9">
        <f t="shared" si="86"/>
        <v>53.1</v>
      </c>
      <c r="BY250" s="29">
        <v>7126.9989999999998</v>
      </c>
      <c r="BZ250" s="8">
        <v>18246.108916249301</v>
      </c>
      <c r="CA250" s="8">
        <v>44.3975000000666</v>
      </c>
      <c r="CD250" s="8">
        <v>2017</v>
      </c>
      <c r="CE250" s="8">
        <v>2</v>
      </c>
      <c r="CF250" s="17">
        <f t="shared" si="81"/>
        <v>53.1</v>
      </c>
      <c r="CG250" s="19">
        <f t="shared" si="92"/>
        <v>7126.9989999999998</v>
      </c>
      <c r="CH250" s="18">
        <f t="shared" si="70"/>
        <v>15214.679999999984</v>
      </c>
      <c r="CI250" s="8">
        <f t="shared" si="82"/>
        <v>2002</v>
      </c>
      <c r="CJ250" s="8">
        <f t="shared" si="83"/>
        <v>53.1</v>
      </c>
      <c r="CK250" s="6">
        <f t="shared" si="84"/>
        <v>53.1</v>
      </c>
      <c r="CL250" s="26">
        <f t="shared" si="93"/>
        <v>7126.9989999999998</v>
      </c>
      <c r="CM250" s="8">
        <f t="shared" si="71"/>
        <v>15214.679999999984</v>
      </c>
      <c r="CN250" s="38">
        <f t="shared" si="72"/>
        <v>15214.679999999984</v>
      </c>
      <c r="CO250" s="8" t="str">
        <f t="shared" si="73"/>
        <v>Y</v>
      </c>
      <c r="CP250" s="8">
        <f t="shared" si="85"/>
        <v>117</v>
      </c>
      <c r="CQ250" s="8">
        <f t="shared" si="74"/>
        <v>2134.7947432011683</v>
      </c>
      <c r="CR250" s="8">
        <f t="shared" si="75"/>
        <v>2024</v>
      </c>
    </row>
    <row r="251" spans="1:96" s="8" customFormat="1">
      <c r="A251" s="8">
        <v>22001</v>
      </c>
      <c r="B251" s="8" t="s">
        <v>491</v>
      </c>
      <c r="C251" s="8">
        <v>3152</v>
      </c>
      <c r="D251" s="8" t="s">
        <v>491</v>
      </c>
      <c r="E251" s="8" t="s">
        <v>171</v>
      </c>
      <c r="F251" s="8" t="s">
        <v>492</v>
      </c>
      <c r="G251" s="8" t="s">
        <v>173</v>
      </c>
      <c r="H251" s="8" t="s">
        <v>111</v>
      </c>
      <c r="I251" s="8" t="s">
        <v>88</v>
      </c>
      <c r="K251" s="8" t="s">
        <v>89</v>
      </c>
      <c r="L251" s="8" t="s">
        <v>90</v>
      </c>
      <c r="M251" s="8" t="s">
        <v>90</v>
      </c>
      <c r="N251" s="8" t="s">
        <v>493</v>
      </c>
      <c r="O251" s="8" t="s">
        <v>493</v>
      </c>
      <c r="P251" s="8">
        <v>23.6</v>
      </c>
      <c r="Q251" s="8">
        <v>0.85</v>
      </c>
      <c r="R251" s="8">
        <v>18</v>
      </c>
      <c r="S251" s="8">
        <v>18</v>
      </c>
      <c r="T251" s="8">
        <v>2</v>
      </c>
      <c r="U251" s="8" t="s">
        <v>91</v>
      </c>
      <c r="V251" s="8" t="s">
        <v>92</v>
      </c>
      <c r="W251" s="8" t="s">
        <v>92</v>
      </c>
      <c r="X251" s="8" t="s">
        <v>118</v>
      </c>
      <c r="Y251" s="8" t="s">
        <v>98</v>
      </c>
      <c r="Z251" s="8">
        <v>11</v>
      </c>
      <c r="AA251" s="8">
        <v>1971</v>
      </c>
      <c r="AB251" s="8" t="s">
        <v>92</v>
      </c>
      <c r="AC251" s="8" t="s">
        <v>92</v>
      </c>
      <c r="AD251" s="8" t="s">
        <v>91</v>
      </c>
      <c r="AE251" s="8" t="s">
        <v>113</v>
      </c>
      <c r="AF251" s="8">
        <v>2</v>
      </c>
      <c r="AG251" s="8" t="s">
        <v>90</v>
      </c>
      <c r="AH251" s="8" t="s">
        <v>96</v>
      </c>
      <c r="AR251" s="8" t="s">
        <v>91</v>
      </c>
      <c r="AS251" s="8" t="s">
        <v>91</v>
      </c>
      <c r="AT251" s="8" t="s">
        <v>92</v>
      </c>
      <c r="AU251" s="8" t="s">
        <v>97</v>
      </c>
      <c r="BC251" s="8" t="s">
        <v>92</v>
      </c>
      <c r="BD251" s="8" t="s">
        <v>92</v>
      </c>
      <c r="BE251" s="8" t="s">
        <v>92</v>
      </c>
      <c r="BG251" s="8" t="s">
        <v>92</v>
      </c>
      <c r="BH251" s="8" t="s">
        <v>92</v>
      </c>
      <c r="BI251" s="8" t="s">
        <v>92</v>
      </c>
      <c r="BJ251" s="8" t="s">
        <v>92</v>
      </c>
      <c r="BM251" s="8" t="s">
        <v>92</v>
      </c>
      <c r="BN251" s="8" t="s">
        <v>92</v>
      </c>
      <c r="BO251" s="8" t="s">
        <v>92</v>
      </c>
      <c r="BQ251" s="8" t="s">
        <v>92</v>
      </c>
      <c r="BR251" s="8" t="s">
        <v>92</v>
      </c>
      <c r="BS251" s="8" t="s">
        <v>91</v>
      </c>
      <c r="BT251" s="8" t="s">
        <v>91</v>
      </c>
      <c r="BU251" s="8" t="s">
        <v>91</v>
      </c>
      <c r="BV251" s="8">
        <v>3152</v>
      </c>
      <c r="BW251" s="8">
        <v>4177</v>
      </c>
      <c r="BX251" s="9">
        <f t="shared" si="86"/>
        <v>23.6</v>
      </c>
      <c r="BY251" s="29">
        <v>136</v>
      </c>
      <c r="BZ251" s="8">
        <v>30713.2352941176</v>
      </c>
      <c r="CA251" s="8">
        <v>28.936210318696801</v>
      </c>
      <c r="CD251" s="8">
        <v>2000</v>
      </c>
      <c r="CE251" s="8">
        <v>10</v>
      </c>
      <c r="CF251" s="17">
        <f t="shared" si="81"/>
        <v>23.6</v>
      </c>
      <c r="CG251" s="19">
        <f t="shared" si="92"/>
        <v>136</v>
      </c>
      <c r="CH251" s="18">
        <f t="shared" si="70"/>
        <v>682.73064999999883</v>
      </c>
      <c r="CI251" s="8">
        <f t="shared" si="82"/>
        <v>2001</v>
      </c>
      <c r="CJ251" s="8">
        <f t="shared" si="83"/>
        <v>23.6</v>
      </c>
      <c r="CK251" s="6">
        <f t="shared" si="84"/>
        <v>23.6</v>
      </c>
      <c r="CL251" s="26">
        <f t="shared" si="93"/>
        <v>136</v>
      </c>
      <c r="CM251" s="8">
        <f t="shared" si="71"/>
        <v>682.73064999999883</v>
      </c>
      <c r="CN251" s="38">
        <f t="shared" si="72"/>
        <v>682.73064999999883</v>
      </c>
      <c r="CO251" s="8" t="str">
        <f t="shared" si="73"/>
        <v>Y</v>
      </c>
      <c r="CP251" s="8">
        <f t="shared" si="85"/>
        <v>163.44999999999999</v>
      </c>
      <c r="CQ251" s="8">
        <f t="shared" si="74"/>
        <v>5020.0783088235212</v>
      </c>
      <c r="CR251" s="8">
        <f t="shared" si="75"/>
        <v>2024</v>
      </c>
    </row>
    <row r="252" spans="1:96" s="8" customFormat="1">
      <c r="A252" s="8">
        <v>22001</v>
      </c>
      <c r="B252" s="8" t="s">
        <v>491</v>
      </c>
      <c r="C252" s="8">
        <v>3152</v>
      </c>
      <c r="D252" s="8" t="s">
        <v>491</v>
      </c>
      <c r="E252" s="8" t="s">
        <v>171</v>
      </c>
      <c r="F252" s="8" t="s">
        <v>492</v>
      </c>
      <c r="G252" s="8" t="s">
        <v>174</v>
      </c>
      <c r="H252" s="8" t="s">
        <v>111</v>
      </c>
      <c r="I252" s="8" t="s">
        <v>88</v>
      </c>
      <c r="K252" s="8" t="s">
        <v>89</v>
      </c>
      <c r="L252" s="8" t="s">
        <v>90</v>
      </c>
      <c r="M252" s="8" t="s">
        <v>90</v>
      </c>
      <c r="N252" s="8" t="s">
        <v>493</v>
      </c>
      <c r="O252" s="8" t="s">
        <v>493</v>
      </c>
      <c r="P252" s="8">
        <v>23.6</v>
      </c>
      <c r="Q252" s="8">
        <v>0.85</v>
      </c>
      <c r="R252" s="8">
        <v>18</v>
      </c>
      <c r="S252" s="8">
        <v>18</v>
      </c>
      <c r="T252" s="8">
        <v>2</v>
      </c>
      <c r="U252" s="8" t="s">
        <v>91</v>
      </c>
      <c r="V252" s="8" t="s">
        <v>92</v>
      </c>
      <c r="W252" s="8" t="s">
        <v>92</v>
      </c>
      <c r="X252" s="8" t="s">
        <v>118</v>
      </c>
      <c r="Y252" s="8" t="s">
        <v>98</v>
      </c>
      <c r="Z252" s="8">
        <v>11</v>
      </c>
      <c r="AA252" s="8">
        <v>1971</v>
      </c>
      <c r="AB252" s="8" t="s">
        <v>92</v>
      </c>
      <c r="AC252" s="8" t="s">
        <v>92</v>
      </c>
      <c r="AD252" s="8" t="s">
        <v>91</v>
      </c>
      <c r="AE252" s="8" t="s">
        <v>113</v>
      </c>
      <c r="AF252" s="8">
        <v>2</v>
      </c>
      <c r="AG252" s="8" t="s">
        <v>90</v>
      </c>
      <c r="AH252" s="8" t="s">
        <v>96</v>
      </c>
      <c r="AR252" s="8" t="s">
        <v>91</v>
      </c>
      <c r="AS252" s="8" t="s">
        <v>91</v>
      </c>
      <c r="AT252" s="8" t="s">
        <v>92</v>
      </c>
      <c r="AU252" s="8" t="s">
        <v>97</v>
      </c>
      <c r="BC252" s="8" t="s">
        <v>92</v>
      </c>
      <c r="BD252" s="8" t="s">
        <v>92</v>
      </c>
      <c r="BE252" s="8" t="s">
        <v>92</v>
      </c>
      <c r="BG252" s="8" t="s">
        <v>92</v>
      </c>
      <c r="BH252" s="8" t="s">
        <v>92</v>
      </c>
      <c r="BI252" s="8" t="s">
        <v>92</v>
      </c>
      <c r="BJ252" s="8" t="s">
        <v>92</v>
      </c>
      <c r="BM252" s="8" t="s">
        <v>92</v>
      </c>
      <c r="BN252" s="8" t="s">
        <v>92</v>
      </c>
      <c r="BO252" s="8" t="s">
        <v>92</v>
      </c>
      <c r="BQ252" s="8" t="s">
        <v>92</v>
      </c>
      <c r="BR252" s="8" t="s">
        <v>92</v>
      </c>
      <c r="BS252" s="8" t="s">
        <v>91</v>
      </c>
      <c r="BT252" s="8" t="s">
        <v>91</v>
      </c>
      <c r="BU252" s="8" t="s">
        <v>91</v>
      </c>
      <c r="BV252" s="8">
        <v>3152</v>
      </c>
      <c r="BW252" s="8">
        <v>4177</v>
      </c>
      <c r="BX252" s="9">
        <f t="shared" si="86"/>
        <v>23.6</v>
      </c>
      <c r="BY252" s="29">
        <v>136</v>
      </c>
      <c r="BZ252" s="8">
        <v>30713.2352941176</v>
      </c>
      <c r="CA252" s="8">
        <v>28.936210318696801</v>
      </c>
      <c r="CD252" s="8">
        <v>2000</v>
      </c>
      <c r="CE252" s="8">
        <v>10</v>
      </c>
      <c r="CF252" s="17">
        <f t="shared" si="81"/>
        <v>23.6</v>
      </c>
      <c r="CG252" s="17"/>
      <c r="CH252" s="18" t="str">
        <f t="shared" si="70"/>
        <v/>
      </c>
      <c r="CI252" s="8">
        <f t="shared" si="82"/>
        <v>2001</v>
      </c>
      <c r="CJ252" s="8">
        <f t="shared" si="83"/>
        <v>23.6</v>
      </c>
      <c r="CK252" s="6">
        <f t="shared" si="84"/>
        <v>23.6</v>
      </c>
      <c r="CL252" s="26"/>
      <c r="CM252" s="8" t="str">
        <f t="shared" si="71"/>
        <v/>
      </c>
      <c r="CN252" s="38">
        <f t="shared" si="72"/>
        <v>682.73064999999883</v>
      </c>
      <c r="CO252" s="8" t="str">
        <f t="shared" si="73"/>
        <v/>
      </c>
      <c r="CP252" s="8">
        <f t="shared" si="85"/>
        <v>163.44999999999999</v>
      </c>
      <c r="CQ252" s="8">
        <f t="shared" si="74"/>
        <v>5020.0783088235212</v>
      </c>
      <c r="CR252" s="8">
        <f t="shared" si="75"/>
        <v>2024</v>
      </c>
    </row>
    <row r="253" spans="1:96" s="8" customFormat="1">
      <c r="A253" s="8">
        <v>6035</v>
      </c>
      <c r="B253" s="8" t="s">
        <v>494</v>
      </c>
      <c r="C253" s="8">
        <v>3157</v>
      </c>
      <c r="D253" s="8" t="s">
        <v>495</v>
      </c>
      <c r="E253" s="8" t="s">
        <v>171</v>
      </c>
      <c r="F253" s="8" t="s">
        <v>496</v>
      </c>
      <c r="G253" s="8">
        <v>7</v>
      </c>
      <c r="H253" s="8" t="s">
        <v>111</v>
      </c>
      <c r="I253" s="8" t="s">
        <v>88</v>
      </c>
      <c r="K253" s="8" t="s">
        <v>89</v>
      </c>
      <c r="L253" s="8" t="s">
        <v>90</v>
      </c>
      <c r="M253" s="8" t="s">
        <v>90</v>
      </c>
      <c r="N253" s="8" t="s">
        <v>497</v>
      </c>
      <c r="O253" s="8" t="s">
        <v>497</v>
      </c>
      <c r="P253" s="8">
        <v>18.600000000000001</v>
      </c>
      <c r="Q253" s="8">
        <v>0.85</v>
      </c>
      <c r="R253" s="8">
        <v>13</v>
      </c>
      <c r="S253" s="8">
        <v>18</v>
      </c>
      <c r="T253" s="8">
        <v>5</v>
      </c>
      <c r="U253" s="8" t="s">
        <v>91</v>
      </c>
      <c r="V253" s="8" t="s">
        <v>92</v>
      </c>
      <c r="W253" s="8" t="s">
        <v>92</v>
      </c>
      <c r="X253" s="8" t="s">
        <v>93</v>
      </c>
      <c r="Y253" s="8" t="s">
        <v>90</v>
      </c>
      <c r="Z253" s="8">
        <v>2</v>
      </c>
      <c r="AA253" s="8">
        <v>1969</v>
      </c>
      <c r="AB253" s="8" t="s">
        <v>92</v>
      </c>
      <c r="AC253" s="8" t="s">
        <v>92</v>
      </c>
      <c r="AD253" s="8" t="s">
        <v>91</v>
      </c>
      <c r="AE253" s="8" t="s">
        <v>113</v>
      </c>
      <c r="AF253" s="8">
        <v>2</v>
      </c>
      <c r="AG253" s="8" t="s">
        <v>90</v>
      </c>
      <c r="AH253" s="8" t="s">
        <v>96</v>
      </c>
      <c r="AR253" s="8" t="s">
        <v>91</v>
      </c>
      <c r="AS253" s="8" t="s">
        <v>91</v>
      </c>
      <c r="AT253" s="8" t="s">
        <v>92</v>
      </c>
      <c r="AU253" s="8" t="s">
        <v>119</v>
      </c>
      <c r="BC253" s="8" t="s">
        <v>92</v>
      </c>
      <c r="BD253" s="8" t="s">
        <v>92</v>
      </c>
      <c r="BE253" s="8" t="s">
        <v>92</v>
      </c>
      <c r="BG253" s="8" t="s">
        <v>92</v>
      </c>
      <c r="BH253" s="8" t="s">
        <v>92</v>
      </c>
      <c r="BI253" s="8" t="s">
        <v>92</v>
      </c>
      <c r="BJ253" s="8" t="s">
        <v>92</v>
      </c>
      <c r="BM253" s="8" t="s">
        <v>92</v>
      </c>
      <c r="BN253" s="8" t="s">
        <v>92</v>
      </c>
      <c r="BO253" s="8" t="s">
        <v>92</v>
      </c>
      <c r="BQ253" s="8" t="s">
        <v>92</v>
      </c>
      <c r="BR253" s="8" t="s">
        <v>92</v>
      </c>
      <c r="BS253" s="8" t="s">
        <v>91</v>
      </c>
      <c r="BV253" s="8">
        <v>3157</v>
      </c>
      <c r="BW253" s="8">
        <v>1681</v>
      </c>
      <c r="BX253" s="9">
        <f t="shared" si="86"/>
        <v>18.600000000000001</v>
      </c>
      <c r="BY253" s="29">
        <v>94</v>
      </c>
      <c r="BZ253" s="8">
        <v>17882.978723404201</v>
      </c>
      <c r="CA253" s="8">
        <v>44.552755771625698</v>
      </c>
      <c r="CD253" s="8">
        <v>2013</v>
      </c>
      <c r="CE253" s="8">
        <v>9</v>
      </c>
      <c r="CF253" s="17">
        <f t="shared" si="81"/>
        <v>18.600000000000001</v>
      </c>
      <c r="CG253" s="19">
        <f>BY253</f>
        <v>94</v>
      </c>
      <c r="CH253" s="18">
        <f t="shared" si="70"/>
        <v>274.75944999999916</v>
      </c>
      <c r="CI253" s="8">
        <f t="shared" si="82"/>
        <v>1999</v>
      </c>
      <c r="CJ253" s="8">
        <f t="shared" si="83"/>
        <v>18.600000000000001</v>
      </c>
      <c r="CK253" s="6">
        <f t="shared" si="84"/>
        <v>18.600000000000001</v>
      </c>
      <c r="CL253" s="26">
        <f>IF(AND(CK253&lt;&gt;"", CO253 ="Y"),BY253,"")</f>
        <v>94</v>
      </c>
      <c r="CM253" s="8">
        <f t="shared" si="71"/>
        <v>274.75944999999916</v>
      </c>
      <c r="CN253" s="38">
        <f t="shared" si="72"/>
        <v>274.75944999999916</v>
      </c>
      <c r="CO253" s="8" t="str">
        <f t="shared" si="73"/>
        <v>Y</v>
      </c>
      <c r="CP253" s="8">
        <f t="shared" si="85"/>
        <v>163.44999999999999</v>
      </c>
      <c r="CQ253" s="8">
        <f t="shared" si="74"/>
        <v>2922.9728723404164</v>
      </c>
      <c r="CR253" s="8">
        <f t="shared" si="75"/>
        <v>2024</v>
      </c>
    </row>
    <row r="254" spans="1:96" s="8" customFormat="1">
      <c r="A254" s="8">
        <v>6035</v>
      </c>
      <c r="B254" s="8" t="s">
        <v>494</v>
      </c>
      <c r="C254" s="8">
        <v>3157</v>
      </c>
      <c r="D254" s="8" t="s">
        <v>495</v>
      </c>
      <c r="E254" s="8" t="s">
        <v>171</v>
      </c>
      <c r="F254" s="8" t="s">
        <v>496</v>
      </c>
      <c r="G254" s="8">
        <v>8</v>
      </c>
      <c r="H254" s="8" t="s">
        <v>111</v>
      </c>
      <c r="I254" s="8" t="s">
        <v>88</v>
      </c>
      <c r="K254" s="8" t="s">
        <v>89</v>
      </c>
      <c r="L254" s="8" t="s">
        <v>90</v>
      </c>
      <c r="M254" s="8" t="s">
        <v>90</v>
      </c>
      <c r="N254" s="8" t="s">
        <v>498</v>
      </c>
      <c r="O254" s="8" t="s">
        <v>498</v>
      </c>
      <c r="P254" s="8">
        <v>18.600000000000001</v>
      </c>
      <c r="Q254" s="8">
        <v>0.85</v>
      </c>
      <c r="R254" s="8">
        <v>13</v>
      </c>
      <c r="S254" s="8">
        <v>18</v>
      </c>
      <c r="T254" s="8">
        <v>5</v>
      </c>
      <c r="U254" s="8" t="s">
        <v>91</v>
      </c>
      <c r="V254" s="8" t="s">
        <v>92</v>
      </c>
      <c r="W254" s="8" t="s">
        <v>92</v>
      </c>
      <c r="X254" s="8" t="s">
        <v>93</v>
      </c>
      <c r="Y254" s="8" t="s">
        <v>90</v>
      </c>
      <c r="Z254" s="8">
        <v>5</v>
      </c>
      <c r="AA254" s="8">
        <v>1969</v>
      </c>
      <c r="AB254" s="8" t="s">
        <v>92</v>
      </c>
      <c r="AC254" s="8" t="s">
        <v>92</v>
      </c>
      <c r="AD254" s="8" t="s">
        <v>91</v>
      </c>
      <c r="AE254" s="8" t="s">
        <v>113</v>
      </c>
      <c r="AF254" s="8">
        <v>2</v>
      </c>
      <c r="AG254" s="8" t="s">
        <v>90</v>
      </c>
      <c r="AH254" s="8" t="s">
        <v>96</v>
      </c>
      <c r="AR254" s="8" t="s">
        <v>91</v>
      </c>
      <c r="AS254" s="8" t="s">
        <v>91</v>
      </c>
      <c r="AT254" s="8" t="s">
        <v>92</v>
      </c>
      <c r="AU254" s="8" t="s">
        <v>119</v>
      </c>
      <c r="BC254" s="8" t="s">
        <v>92</v>
      </c>
      <c r="BD254" s="8" t="s">
        <v>92</v>
      </c>
      <c r="BE254" s="8" t="s">
        <v>92</v>
      </c>
      <c r="BG254" s="8" t="s">
        <v>92</v>
      </c>
      <c r="BH254" s="8" t="s">
        <v>92</v>
      </c>
      <c r="BI254" s="8" t="s">
        <v>92</v>
      </c>
      <c r="BJ254" s="8" t="s">
        <v>92</v>
      </c>
      <c r="BM254" s="8" t="s">
        <v>92</v>
      </c>
      <c r="BN254" s="8" t="s">
        <v>92</v>
      </c>
      <c r="BO254" s="8" t="s">
        <v>92</v>
      </c>
      <c r="BQ254" s="8" t="s">
        <v>92</v>
      </c>
      <c r="BR254" s="8" t="s">
        <v>92</v>
      </c>
      <c r="BS254" s="8" t="s">
        <v>91</v>
      </c>
      <c r="BV254" s="8">
        <v>3157</v>
      </c>
      <c r="BW254" s="8">
        <v>1681</v>
      </c>
      <c r="BX254" s="9">
        <f t="shared" si="86"/>
        <v>18.600000000000001</v>
      </c>
      <c r="BY254" s="29">
        <v>94</v>
      </c>
      <c r="BZ254" s="8">
        <v>17882.978723404201</v>
      </c>
      <c r="CA254" s="8">
        <v>44.552755771625698</v>
      </c>
      <c r="CD254" s="8">
        <v>2013</v>
      </c>
      <c r="CE254" s="8">
        <v>12</v>
      </c>
      <c r="CF254" s="17">
        <f t="shared" si="81"/>
        <v>18.600000000000001</v>
      </c>
      <c r="CG254" s="17"/>
      <c r="CH254" s="18" t="str">
        <f t="shared" si="70"/>
        <v/>
      </c>
      <c r="CI254" s="8">
        <f t="shared" si="82"/>
        <v>1999</v>
      </c>
      <c r="CJ254" s="8">
        <f t="shared" si="83"/>
        <v>18.600000000000001</v>
      </c>
      <c r="CK254" s="6">
        <f t="shared" si="84"/>
        <v>18.600000000000001</v>
      </c>
      <c r="CL254" s="26"/>
      <c r="CM254" s="8" t="str">
        <f t="shared" si="71"/>
        <v/>
      </c>
      <c r="CN254" s="38">
        <f t="shared" si="72"/>
        <v>274.75944999999916</v>
      </c>
      <c r="CO254" s="8" t="str">
        <f t="shared" si="73"/>
        <v/>
      </c>
      <c r="CP254" s="8">
        <f t="shared" si="85"/>
        <v>163.44999999999999</v>
      </c>
      <c r="CQ254" s="8">
        <f t="shared" si="74"/>
        <v>2922.9728723404164</v>
      </c>
      <c r="CR254" s="8">
        <f t="shared" si="75"/>
        <v>2024</v>
      </c>
    </row>
    <row r="255" spans="1:96" s="8" customFormat="1">
      <c r="A255" s="8">
        <v>6035</v>
      </c>
      <c r="B255" s="8" t="s">
        <v>494</v>
      </c>
      <c r="C255" s="8">
        <v>3157</v>
      </c>
      <c r="D255" s="8" t="s">
        <v>495</v>
      </c>
      <c r="E255" s="8" t="s">
        <v>171</v>
      </c>
      <c r="F255" s="8" t="s">
        <v>496</v>
      </c>
      <c r="G255" s="8">
        <v>9</v>
      </c>
      <c r="H255" s="8" t="s">
        <v>111</v>
      </c>
      <c r="I255" s="8" t="s">
        <v>88</v>
      </c>
      <c r="K255" s="8" t="s">
        <v>89</v>
      </c>
      <c r="L255" s="8" t="s">
        <v>90</v>
      </c>
      <c r="M255" s="8" t="s">
        <v>90</v>
      </c>
      <c r="N255" s="8" t="s">
        <v>499</v>
      </c>
      <c r="O255" s="8" t="s">
        <v>499</v>
      </c>
      <c r="P255" s="8">
        <v>18.600000000000001</v>
      </c>
      <c r="Q255" s="8">
        <v>0.85</v>
      </c>
      <c r="R255" s="8">
        <v>13</v>
      </c>
      <c r="S255" s="8">
        <v>18</v>
      </c>
      <c r="T255" s="8">
        <v>5</v>
      </c>
      <c r="U255" s="8" t="s">
        <v>91</v>
      </c>
      <c r="V255" s="8" t="s">
        <v>92</v>
      </c>
      <c r="W255" s="8" t="s">
        <v>92</v>
      </c>
      <c r="X255" s="8" t="s">
        <v>93</v>
      </c>
      <c r="Y255" s="8" t="s">
        <v>90</v>
      </c>
      <c r="Z255" s="8">
        <v>3</v>
      </c>
      <c r="AA255" s="8">
        <v>1969</v>
      </c>
      <c r="AB255" s="8" t="s">
        <v>92</v>
      </c>
      <c r="AC255" s="8" t="s">
        <v>92</v>
      </c>
      <c r="AD255" s="8" t="s">
        <v>91</v>
      </c>
      <c r="AE255" s="8" t="s">
        <v>113</v>
      </c>
      <c r="AF255" s="8">
        <v>2</v>
      </c>
      <c r="AG255" s="8" t="s">
        <v>90</v>
      </c>
      <c r="AH255" s="8" t="s">
        <v>96</v>
      </c>
      <c r="AR255" s="8" t="s">
        <v>91</v>
      </c>
      <c r="AS255" s="8" t="s">
        <v>91</v>
      </c>
      <c r="AT255" s="8" t="s">
        <v>92</v>
      </c>
      <c r="AU255" s="8" t="s">
        <v>119</v>
      </c>
      <c r="BC255" s="8" t="s">
        <v>92</v>
      </c>
      <c r="BD255" s="8" t="s">
        <v>92</v>
      </c>
      <c r="BE255" s="8" t="s">
        <v>92</v>
      </c>
      <c r="BG255" s="8" t="s">
        <v>92</v>
      </c>
      <c r="BH255" s="8" t="s">
        <v>92</v>
      </c>
      <c r="BI255" s="8" t="s">
        <v>92</v>
      </c>
      <c r="BJ255" s="8" t="s">
        <v>92</v>
      </c>
      <c r="BM255" s="8" t="s">
        <v>92</v>
      </c>
      <c r="BN255" s="8" t="s">
        <v>92</v>
      </c>
      <c r="BO255" s="8" t="s">
        <v>92</v>
      </c>
      <c r="BQ255" s="8" t="s">
        <v>92</v>
      </c>
      <c r="BR255" s="8" t="s">
        <v>92</v>
      </c>
      <c r="BS255" s="8" t="s">
        <v>91</v>
      </c>
      <c r="BV255" s="8">
        <v>3157</v>
      </c>
      <c r="BW255" s="8">
        <v>1681</v>
      </c>
      <c r="BX255" s="9">
        <f t="shared" si="86"/>
        <v>18.600000000000001</v>
      </c>
      <c r="BY255" s="29">
        <v>94</v>
      </c>
      <c r="BZ255" s="8">
        <v>17882.978723404201</v>
      </c>
      <c r="CA255" s="8">
        <v>44.552755771625698</v>
      </c>
      <c r="CD255" s="8">
        <v>2013</v>
      </c>
      <c r="CE255" s="8">
        <v>10</v>
      </c>
      <c r="CF255" s="17">
        <f t="shared" si="81"/>
        <v>18.600000000000001</v>
      </c>
      <c r="CG255" s="17"/>
      <c r="CH255" s="18" t="str">
        <f t="shared" si="70"/>
        <v/>
      </c>
      <c r="CI255" s="8">
        <f t="shared" si="82"/>
        <v>1999</v>
      </c>
      <c r="CJ255" s="8">
        <f t="shared" si="83"/>
        <v>18.600000000000001</v>
      </c>
      <c r="CK255" s="6">
        <f t="shared" si="84"/>
        <v>18.600000000000001</v>
      </c>
      <c r="CL255" s="26"/>
      <c r="CM255" s="8" t="str">
        <f t="shared" si="71"/>
        <v/>
      </c>
      <c r="CN255" s="38">
        <f t="shared" si="72"/>
        <v>274.75944999999916</v>
      </c>
      <c r="CO255" s="8" t="str">
        <f t="shared" si="73"/>
        <v/>
      </c>
      <c r="CP255" s="8">
        <f t="shared" si="85"/>
        <v>163.44999999999999</v>
      </c>
      <c r="CQ255" s="8">
        <f t="shared" si="74"/>
        <v>2922.9728723404164</v>
      </c>
      <c r="CR255" s="8">
        <f t="shared" si="75"/>
        <v>2024</v>
      </c>
    </row>
    <row r="256" spans="1:96" s="8" customFormat="1">
      <c r="A256" s="8">
        <v>6035</v>
      </c>
      <c r="B256" s="8" t="s">
        <v>494</v>
      </c>
      <c r="C256" s="8">
        <v>3160</v>
      </c>
      <c r="D256" s="8" t="s">
        <v>500</v>
      </c>
      <c r="E256" s="8" t="s">
        <v>171</v>
      </c>
      <c r="F256" s="8" t="s">
        <v>388</v>
      </c>
      <c r="G256" s="8">
        <v>10</v>
      </c>
      <c r="H256" s="8" t="s">
        <v>111</v>
      </c>
      <c r="I256" s="8" t="s">
        <v>88</v>
      </c>
      <c r="K256" s="8" t="s">
        <v>89</v>
      </c>
      <c r="L256" s="8" t="s">
        <v>90</v>
      </c>
      <c r="M256" s="8" t="s">
        <v>90</v>
      </c>
      <c r="N256" s="8" t="s">
        <v>501</v>
      </c>
      <c r="O256" s="8" t="s">
        <v>501</v>
      </c>
      <c r="P256" s="8">
        <v>18.600000000000001</v>
      </c>
      <c r="Q256" s="8">
        <v>0.85</v>
      </c>
      <c r="R256" s="8">
        <v>13</v>
      </c>
      <c r="S256" s="8">
        <v>18</v>
      </c>
      <c r="T256" s="8">
        <v>5</v>
      </c>
      <c r="U256" s="8" t="s">
        <v>91</v>
      </c>
      <c r="V256" s="8" t="s">
        <v>92</v>
      </c>
      <c r="W256" s="8" t="s">
        <v>92</v>
      </c>
      <c r="X256" s="8" t="s">
        <v>93</v>
      </c>
      <c r="Y256" s="8" t="s">
        <v>90</v>
      </c>
      <c r="Z256" s="8">
        <v>5</v>
      </c>
      <c r="AA256" s="8">
        <v>1969</v>
      </c>
      <c r="AB256" s="8" t="s">
        <v>92</v>
      </c>
      <c r="AC256" s="8" t="s">
        <v>92</v>
      </c>
      <c r="AD256" s="8" t="s">
        <v>91</v>
      </c>
      <c r="AE256" s="8" t="s">
        <v>113</v>
      </c>
      <c r="AF256" s="8">
        <v>2</v>
      </c>
      <c r="AG256" s="8" t="s">
        <v>90</v>
      </c>
      <c r="AH256" s="8" t="s">
        <v>96</v>
      </c>
      <c r="AR256" s="8" t="s">
        <v>91</v>
      </c>
      <c r="AS256" s="8" t="s">
        <v>91</v>
      </c>
      <c r="AT256" s="8" t="s">
        <v>92</v>
      </c>
      <c r="AU256" s="8" t="s">
        <v>119</v>
      </c>
      <c r="BC256" s="8" t="s">
        <v>92</v>
      </c>
      <c r="BD256" s="8" t="s">
        <v>92</v>
      </c>
      <c r="BE256" s="8" t="s">
        <v>92</v>
      </c>
      <c r="BG256" s="8" t="s">
        <v>92</v>
      </c>
      <c r="BH256" s="8" t="s">
        <v>92</v>
      </c>
      <c r="BI256" s="8" t="s">
        <v>92</v>
      </c>
      <c r="BJ256" s="8" t="s">
        <v>92</v>
      </c>
      <c r="BM256" s="8" t="s">
        <v>92</v>
      </c>
      <c r="BN256" s="8" t="s">
        <v>92</v>
      </c>
      <c r="BO256" s="8" t="s">
        <v>92</v>
      </c>
      <c r="BQ256" s="8" t="s">
        <v>92</v>
      </c>
      <c r="BR256" s="8" t="s">
        <v>92</v>
      </c>
      <c r="BS256" s="8" t="s">
        <v>91</v>
      </c>
      <c r="BV256" s="8">
        <v>3160</v>
      </c>
      <c r="BW256" s="8">
        <v>6370</v>
      </c>
      <c r="BX256" s="9">
        <f t="shared" si="86"/>
        <v>18.600000000000001</v>
      </c>
      <c r="BY256" s="29">
        <v>202</v>
      </c>
      <c r="BZ256" s="8">
        <v>31534.653465346499</v>
      </c>
      <c r="CA256" s="8">
        <v>44.472777778556598</v>
      </c>
      <c r="CD256" s="8">
        <v>2013</v>
      </c>
      <c r="CE256" s="8">
        <v>11</v>
      </c>
      <c r="CF256" s="17">
        <f t="shared" si="81"/>
        <v>18.600000000000001</v>
      </c>
      <c r="CG256" s="19">
        <f>BY256</f>
        <v>202</v>
      </c>
      <c r="CH256" s="18">
        <f t="shared" si="70"/>
        <v>1041.1764999999987</v>
      </c>
      <c r="CI256" s="8">
        <f t="shared" si="82"/>
        <v>1999</v>
      </c>
      <c r="CJ256" s="8">
        <f t="shared" si="83"/>
        <v>18.600000000000001</v>
      </c>
      <c r="CK256" s="6">
        <f t="shared" si="84"/>
        <v>18.600000000000001</v>
      </c>
      <c r="CL256" s="26">
        <f>IF(AND(CK256&lt;&gt;"", CO256 ="Y"),BY256,"")</f>
        <v>202</v>
      </c>
      <c r="CM256" s="8">
        <f t="shared" si="71"/>
        <v>1041.1764999999987</v>
      </c>
      <c r="CN256" s="38">
        <f t="shared" si="72"/>
        <v>1041.1764999999987</v>
      </c>
      <c r="CO256" s="8" t="str">
        <f t="shared" si="73"/>
        <v>Y</v>
      </c>
      <c r="CP256" s="8">
        <f t="shared" si="85"/>
        <v>163.44999999999999</v>
      </c>
      <c r="CQ256" s="8">
        <f t="shared" si="74"/>
        <v>5154.3391089108845</v>
      </c>
      <c r="CR256" s="8">
        <f t="shared" si="75"/>
        <v>2024</v>
      </c>
    </row>
    <row r="257" spans="1:96" s="8" customFormat="1">
      <c r="A257" s="8">
        <v>6035</v>
      </c>
      <c r="B257" s="8" t="s">
        <v>494</v>
      </c>
      <c r="C257" s="8">
        <v>3160</v>
      </c>
      <c r="D257" s="8" t="s">
        <v>500</v>
      </c>
      <c r="E257" s="8" t="s">
        <v>171</v>
      </c>
      <c r="F257" s="8" t="s">
        <v>388</v>
      </c>
      <c r="G257" s="8">
        <v>11</v>
      </c>
      <c r="H257" s="8" t="s">
        <v>111</v>
      </c>
      <c r="I257" s="8" t="s">
        <v>88</v>
      </c>
      <c r="K257" s="8" t="s">
        <v>89</v>
      </c>
      <c r="L257" s="8" t="s">
        <v>90</v>
      </c>
      <c r="M257" s="8" t="s">
        <v>90</v>
      </c>
      <c r="N257" s="8" t="s">
        <v>502</v>
      </c>
      <c r="O257" s="8" t="s">
        <v>502</v>
      </c>
      <c r="P257" s="8">
        <v>18.600000000000001</v>
      </c>
      <c r="Q257" s="8">
        <v>0.85</v>
      </c>
      <c r="R257" s="8">
        <v>13</v>
      </c>
      <c r="S257" s="8">
        <v>18</v>
      </c>
      <c r="T257" s="8">
        <v>5</v>
      </c>
      <c r="U257" s="8" t="s">
        <v>91</v>
      </c>
      <c r="V257" s="8" t="s">
        <v>92</v>
      </c>
      <c r="W257" s="8" t="s">
        <v>92</v>
      </c>
      <c r="X257" s="8" t="s">
        <v>93</v>
      </c>
      <c r="Y257" s="8" t="s">
        <v>90</v>
      </c>
      <c r="Z257" s="8">
        <v>4</v>
      </c>
      <c r="AA257" s="8">
        <v>1969</v>
      </c>
      <c r="AB257" s="8" t="s">
        <v>92</v>
      </c>
      <c r="AC257" s="8" t="s">
        <v>92</v>
      </c>
      <c r="AD257" s="8" t="s">
        <v>91</v>
      </c>
      <c r="AE257" s="8" t="s">
        <v>113</v>
      </c>
      <c r="AF257" s="8">
        <v>2</v>
      </c>
      <c r="AG257" s="8" t="s">
        <v>90</v>
      </c>
      <c r="AH257" s="8" t="s">
        <v>96</v>
      </c>
      <c r="AR257" s="8" t="s">
        <v>91</v>
      </c>
      <c r="AS257" s="8" t="s">
        <v>91</v>
      </c>
      <c r="AT257" s="8" t="s">
        <v>92</v>
      </c>
      <c r="AU257" s="8" t="s">
        <v>119</v>
      </c>
      <c r="BC257" s="8" t="s">
        <v>92</v>
      </c>
      <c r="BD257" s="8" t="s">
        <v>92</v>
      </c>
      <c r="BE257" s="8" t="s">
        <v>92</v>
      </c>
      <c r="BG257" s="8" t="s">
        <v>92</v>
      </c>
      <c r="BH257" s="8" t="s">
        <v>92</v>
      </c>
      <c r="BI257" s="8" t="s">
        <v>92</v>
      </c>
      <c r="BJ257" s="8" t="s">
        <v>92</v>
      </c>
      <c r="BM257" s="8" t="s">
        <v>92</v>
      </c>
      <c r="BN257" s="8" t="s">
        <v>92</v>
      </c>
      <c r="BO257" s="8" t="s">
        <v>92</v>
      </c>
      <c r="BQ257" s="8" t="s">
        <v>92</v>
      </c>
      <c r="BR257" s="8" t="s">
        <v>92</v>
      </c>
      <c r="BS257" s="8" t="s">
        <v>91</v>
      </c>
      <c r="BV257" s="8">
        <v>3160</v>
      </c>
      <c r="BW257" s="8">
        <v>6370</v>
      </c>
      <c r="BX257" s="9">
        <f t="shared" si="86"/>
        <v>18.600000000000001</v>
      </c>
      <c r="BY257" s="29">
        <v>202</v>
      </c>
      <c r="BZ257" s="8">
        <v>31534.653465346499</v>
      </c>
      <c r="CA257" s="8">
        <v>44.472777778556598</v>
      </c>
      <c r="CD257" s="8">
        <v>2013</v>
      </c>
      <c r="CE257" s="8">
        <v>10</v>
      </c>
      <c r="CF257" s="17">
        <f t="shared" si="81"/>
        <v>18.600000000000001</v>
      </c>
      <c r="CG257" s="17"/>
      <c r="CH257" s="18" t="str">
        <f t="shared" si="70"/>
        <v/>
      </c>
      <c r="CI257" s="8">
        <f t="shared" si="82"/>
        <v>1999</v>
      </c>
      <c r="CJ257" s="8">
        <f t="shared" si="83"/>
        <v>18.600000000000001</v>
      </c>
      <c r="CK257" s="6">
        <f t="shared" si="84"/>
        <v>18.600000000000001</v>
      </c>
      <c r="CL257" s="26"/>
      <c r="CM257" s="8" t="str">
        <f t="shared" si="71"/>
        <v/>
      </c>
      <c r="CN257" s="38">
        <f t="shared" si="72"/>
        <v>1041.1764999999987</v>
      </c>
      <c r="CO257" s="8" t="str">
        <f t="shared" si="73"/>
        <v/>
      </c>
      <c r="CP257" s="8">
        <f t="shared" si="85"/>
        <v>163.44999999999999</v>
      </c>
      <c r="CQ257" s="8">
        <f t="shared" si="74"/>
        <v>5154.3391089108845</v>
      </c>
      <c r="CR257" s="8">
        <f t="shared" si="75"/>
        <v>2024</v>
      </c>
    </row>
    <row r="258" spans="1:96" s="8" customFormat="1">
      <c r="A258" s="8">
        <v>6035</v>
      </c>
      <c r="B258" s="8" t="s">
        <v>494</v>
      </c>
      <c r="C258" s="8">
        <v>3160</v>
      </c>
      <c r="D258" s="8" t="s">
        <v>500</v>
      </c>
      <c r="E258" s="8" t="s">
        <v>171</v>
      </c>
      <c r="F258" s="8" t="s">
        <v>388</v>
      </c>
      <c r="G258" s="8">
        <v>12</v>
      </c>
      <c r="H258" s="8" t="s">
        <v>111</v>
      </c>
      <c r="I258" s="8" t="s">
        <v>88</v>
      </c>
      <c r="K258" s="8" t="s">
        <v>89</v>
      </c>
      <c r="L258" s="8" t="s">
        <v>90</v>
      </c>
      <c r="M258" s="8" t="s">
        <v>90</v>
      </c>
      <c r="N258" s="8" t="s">
        <v>503</v>
      </c>
      <c r="O258" s="8" t="s">
        <v>503</v>
      </c>
      <c r="P258" s="8">
        <v>18.600000000000001</v>
      </c>
      <c r="Q258" s="8">
        <v>0.85</v>
      </c>
      <c r="R258" s="8">
        <v>13</v>
      </c>
      <c r="S258" s="8">
        <v>18</v>
      </c>
      <c r="T258" s="8">
        <v>5</v>
      </c>
      <c r="U258" s="8" t="s">
        <v>91</v>
      </c>
      <c r="V258" s="8" t="s">
        <v>92</v>
      </c>
      <c r="W258" s="8" t="s">
        <v>92</v>
      </c>
      <c r="X258" s="8" t="s">
        <v>93</v>
      </c>
      <c r="Y258" s="8" t="s">
        <v>90</v>
      </c>
      <c r="Z258" s="8">
        <v>5</v>
      </c>
      <c r="AA258" s="8">
        <v>1969</v>
      </c>
      <c r="AB258" s="8" t="s">
        <v>92</v>
      </c>
      <c r="AC258" s="8" t="s">
        <v>92</v>
      </c>
      <c r="AD258" s="8" t="s">
        <v>91</v>
      </c>
      <c r="AE258" s="8" t="s">
        <v>113</v>
      </c>
      <c r="AF258" s="8">
        <v>2</v>
      </c>
      <c r="AG258" s="8" t="s">
        <v>90</v>
      </c>
      <c r="AH258" s="8" t="s">
        <v>96</v>
      </c>
      <c r="AR258" s="8" t="s">
        <v>91</v>
      </c>
      <c r="AS258" s="8" t="s">
        <v>91</v>
      </c>
      <c r="AT258" s="8" t="s">
        <v>92</v>
      </c>
      <c r="AU258" s="8" t="s">
        <v>119</v>
      </c>
      <c r="BC258" s="8" t="s">
        <v>92</v>
      </c>
      <c r="BD258" s="8" t="s">
        <v>92</v>
      </c>
      <c r="BE258" s="8" t="s">
        <v>92</v>
      </c>
      <c r="BG258" s="8" t="s">
        <v>92</v>
      </c>
      <c r="BH258" s="8" t="s">
        <v>92</v>
      </c>
      <c r="BI258" s="8" t="s">
        <v>92</v>
      </c>
      <c r="BJ258" s="8" t="s">
        <v>92</v>
      </c>
      <c r="BM258" s="8" t="s">
        <v>92</v>
      </c>
      <c r="BN258" s="8" t="s">
        <v>92</v>
      </c>
      <c r="BO258" s="8" t="s">
        <v>92</v>
      </c>
      <c r="BQ258" s="8" t="s">
        <v>92</v>
      </c>
      <c r="BR258" s="8" t="s">
        <v>92</v>
      </c>
      <c r="BS258" s="8" t="s">
        <v>91</v>
      </c>
      <c r="BV258" s="8">
        <v>3160</v>
      </c>
      <c r="BW258" s="8">
        <v>6370</v>
      </c>
      <c r="BX258" s="9">
        <f t="shared" si="86"/>
        <v>18.600000000000001</v>
      </c>
      <c r="BY258" s="29">
        <v>202</v>
      </c>
      <c r="BZ258" s="8">
        <v>31534.653465346499</v>
      </c>
      <c r="CA258" s="8">
        <v>44.472777778556598</v>
      </c>
      <c r="CD258" s="8">
        <v>2013</v>
      </c>
      <c r="CE258" s="8">
        <v>11</v>
      </c>
      <c r="CF258" s="17">
        <f t="shared" si="81"/>
        <v>18.600000000000001</v>
      </c>
      <c r="CG258" s="17"/>
      <c r="CH258" s="18" t="str">
        <f t="shared" si="70"/>
        <v/>
      </c>
      <c r="CI258" s="8">
        <f t="shared" si="82"/>
        <v>1999</v>
      </c>
      <c r="CJ258" s="8">
        <f t="shared" si="83"/>
        <v>18.600000000000001</v>
      </c>
      <c r="CK258" s="6">
        <f t="shared" si="84"/>
        <v>18.600000000000001</v>
      </c>
      <c r="CL258" s="26"/>
      <c r="CM258" s="8" t="str">
        <f t="shared" si="71"/>
        <v/>
      </c>
      <c r="CN258" s="38">
        <f t="shared" si="72"/>
        <v>1041.1764999999987</v>
      </c>
      <c r="CO258" s="8" t="str">
        <f t="shared" si="73"/>
        <v/>
      </c>
      <c r="CP258" s="8">
        <f t="shared" si="85"/>
        <v>163.44999999999999</v>
      </c>
      <c r="CQ258" s="8">
        <f t="shared" si="74"/>
        <v>5154.3391089108845</v>
      </c>
      <c r="CR258" s="8">
        <f t="shared" si="75"/>
        <v>2024</v>
      </c>
    </row>
    <row r="259" spans="1:96" s="8" customFormat="1">
      <c r="A259" s="8">
        <v>6035</v>
      </c>
      <c r="B259" s="8" t="s">
        <v>494</v>
      </c>
      <c r="C259" s="8">
        <v>3160</v>
      </c>
      <c r="D259" s="8" t="s">
        <v>500</v>
      </c>
      <c r="E259" s="8" t="s">
        <v>171</v>
      </c>
      <c r="F259" s="8" t="s">
        <v>388</v>
      </c>
      <c r="G259" s="8">
        <v>9</v>
      </c>
      <c r="H259" s="8" t="s">
        <v>111</v>
      </c>
      <c r="I259" s="8" t="s">
        <v>88</v>
      </c>
      <c r="K259" s="8" t="s">
        <v>89</v>
      </c>
      <c r="L259" s="8" t="s">
        <v>90</v>
      </c>
      <c r="M259" s="8" t="s">
        <v>90</v>
      </c>
      <c r="N259" s="8" t="s">
        <v>504</v>
      </c>
      <c r="O259" s="8" t="s">
        <v>504</v>
      </c>
      <c r="P259" s="8">
        <v>21.2</v>
      </c>
      <c r="Q259" s="8">
        <v>0.85</v>
      </c>
      <c r="R259" s="8">
        <v>17</v>
      </c>
      <c r="S259" s="8">
        <v>20</v>
      </c>
      <c r="T259" s="8">
        <v>5</v>
      </c>
      <c r="U259" s="8" t="s">
        <v>91</v>
      </c>
      <c r="V259" s="8" t="s">
        <v>92</v>
      </c>
      <c r="W259" s="8" t="s">
        <v>92</v>
      </c>
      <c r="X259" s="8" t="s">
        <v>93</v>
      </c>
      <c r="Y259" s="8" t="s">
        <v>90</v>
      </c>
      <c r="Z259" s="8">
        <v>7</v>
      </c>
      <c r="AA259" s="8">
        <v>1970</v>
      </c>
      <c r="AB259" s="8" t="s">
        <v>92</v>
      </c>
      <c r="AC259" s="8" t="s">
        <v>92</v>
      </c>
      <c r="AD259" s="8" t="s">
        <v>91</v>
      </c>
      <c r="AE259" s="8" t="s">
        <v>113</v>
      </c>
      <c r="AF259" s="8">
        <v>2</v>
      </c>
      <c r="AG259" s="8" t="s">
        <v>90</v>
      </c>
      <c r="AH259" s="8" t="s">
        <v>96</v>
      </c>
      <c r="AR259" s="8" t="s">
        <v>91</v>
      </c>
      <c r="AS259" s="8" t="s">
        <v>91</v>
      </c>
      <c r="AT259" s="8" t="s">
        <v>92</v>
      </c>
      <c r="AU259" s="8" t="s">
        <v>119</v>
      </c>
      <c r="BC259" s="8" t="s">
        <v>92</v>
      </c>
      <c r="BD259" s="8" t="s">
        <v>92</v>
      </c>
      <c r="BE259" s="8" t="s">
        <v>92</v>
      </c>
      <c r="BG259" s="8" t="s">
        <v>92</v>
      </c>
      <c r="BH259" s="8" t="s">
        <v>92</v>
      </c>
      <c r="BI259" s="8" t="s">
        <v>92</v>
      </c>
      <c r="BJ259" s="8" t="s">
        <v>92</v>
      </c>
      <c r="BM259" s="8" t="s">
        <v>92</v>
      </c>
      <c r="BN259" s="8" t="s">
        <v>92</v>
      </c>
      <c r="BO259" s="8" t="s">
        <v>92</v>
      </c>
      <c r="BQ259" s="8" t="s">
        <v>92</v>
      </c>
      <c r="BR259" s="8" t="s">
        <v>92</v>
      </c>
      <c r="BS259" s="8" t="s">
        <v>91</v>
      </c>
      <c r="BV259" s="8">
        <v>3160</v>
      </c>
      <c r="BW259" s="8">
        <v>6370</v>
      </c>
      <c r="BX259" s="9">
        <f t="shared" si="86"/>
        <v>21.2</v>
      </c>
      <c r="BY259" s="29">
        <v>202</v>
      </c>
      <c r="BZ259" s="8">
        <v>31534.653465346499</v>
      </c>
      <c r="CA259" s="8">
        <v>30.418591269850701</v>
      </c>
      <c r="CD259" s="8">
        <v>2000</v>
      </c>
      <c r="CE259" s="8">
        <v>12</v>
      </c>
      <c r="CF259" s="17">
        <f t="shared" si="81"/>
        <v>21.2</v>
      </c>
      <c r="CG259" s="17"/>
      <c r="CH259" s="18" t="str">
        <f t="shared" ref="CH259:CH322" si="94">IF(CG259&lt;&gt;"",CG259*CQ259/1000,"")</f>
        <v/>
      </c>
      <c r="CI259" s="8">
        <f t="shared" si="82"/>
        <v>2000</v>
      </c>
      <c r="CJ259" s="8">
        <f t="shared" si="83"/>
        <v>21.2</v>
      </c>
      <c r="CK259" s="6">
        <f t="shared" si="84"/>
        <v>21.2</v>
      </c>
      <c r="CL259" s="26"/>
      <c r="CM259" s="8" t="str">
        <f t="shared" ref="CM259:CM322" si="95">IF(CL259&lt;&gt;"",CL259*CQ259/1000,"")</f>
        <v/>
      </c>
      <c r="CN259" s="38">
        <f t="shared" ref="CN259:CN322" si="96">BY259*CQ259/1000</f>
        <v>1041.1764999999987</v>
      </c>
      <c r="CO259" s="8" t="str">
        <f t="shared" ref="CO259:CO322" si="97">IF(C259&lt;&gt;C258,"Y","")</f>
        <v/>
      </c>
      <c r="CP259" s="8">
        <f t="shared" si="85"/>
        <v>163.44999999999999</v>
      </c>
      <c r="CQ259" s="8">
        <f t="shared" ref="CQ259:CQ322" si="98">CP259*BZ259/1000</f>
        <v>5154.3391089108845</v>
      </c>
      <c r="CR259" s="8">
        <f t="shared" ref="CR259:CR322" si="99">IF(CQ259&gt; 1700,2024, IF(CQ259&gt;1300,2027, IF(CQ259&gt;1000,2035,"")))</f>
        <v>2024</v>
      </c>
    </row>
    <row r="260" spans="1:96" s="8" customFormat="1">
      <c r="A260" s="8">
        <v>6035</v>
      </c>
      <c r="B260" s="8" t="s">
        <v>494</v>
      </c>
      <c r="C260" s="8">
        <v>3161</v>
      </c>
      <c r="D260" s="8" t="s">
        <v>505</v>
      </c>
      <c r="E260" s="8" t="s">
        <v>171</v>
      </c>
      <c r="F260" s="8" t="s">
        <v>506</v>
      </c>
      <c r="G260" s="8">
        <v>10</v>
      </c>
      <c r="H260" s="8" t="s">
        <v>111</v>
      </c>
      <c r="I260" s="8" t="s">
        <v>88</v>
      </c>
      <c r="K260" s="8" t="s">
        <v>89</v>
      </c>
      <c r="L260" s="8" t="s">
        <v>90</v>
      </c>
      <c r="M260" s="8" t="s">
        <v>90</v>
      </c>
      <c r="N260" s="8" t="s">
        <v>507</v>
      </c>
      <c r="O260" s="8" t="s">
        <v>507</v>
      </c>
      <c r="P260" s="8">
        <v>18.600000000000001</v>
      </c>
      <c r="Q260" s="8">
        <v>0.85</v>
      </c>
      <c r="R260" s="8">
        <v>13</v>
      </c>
      <c r="S260" s="8">
        <v>18</v>
      </c>
      <c r="T260" s="8">
        <v>5</v>
      </c>
      <c r="U260" s="8" t="s">
        <v>91</v>
      </c>
      <c r="V260" s="8" t="s">
        <v>92</v>
      </c>
      <c r="W260" s="8" t="s">
        <v>92</v>
      </c>
      <c r="X260" s="8" t="s">
        <v>93</v>
      </c>
      <c r="Y260" s="8" t="s">
        <v>90</v>
      </c>
      <c r="Z260" s="8">
        <v>5</v>
      </c>
      <c r="AA260" s="8">
        <v>1967</v>
      </c>
      <c r="AB260" s="8" t="s">
        <v>92</v>
      </c>
      <c r="AC260" s="8" t="s">
        <v>92</v>
      </c>
      <c r="AD260" s="8" t="s">
        <v>91</v>
      </c>
      <c r="AE260" s="8" t="s">
        <v>113</v>
      </c>
      <c r="AF260" s="8">
        <v>2</v>
      </c>
      <c r="AG260" s="8" t="s">
        <v>90</v>
      </c>
      <c r="AH260" s="8" t="s">
        <v>96</v>
      </c>
      <c r="AR260" s="8" t="s">
        <v>91</v>
      </c>
      <c r="AS260" s="8" t="s">
        <v>91</v>
      </c>
      <c r="AT260" s="8" t="s">
        <v>92</v>
      </c>
      <c r="AU260" s="8" t="s">
        <v>119</v>
      </c>
      <c r="BC260" s="8" t="s">
        <v>92</v>
      </c>
      <c r="BD260" s="8" t="s">
        <v>92</v>
      </c>
      <c r="BE260" s="8" t="s">
        <v>92</v>
      </c>
      <c r="BG260" s="8" t="s">
        <v>92</v>
      </c>
      <c r="BH260" s="8" t="s">
        <v>92</v>
      </c>
      <c r="BI260" s="8" t="s">
        <v>92</v>
      </c>
      <c r="BJ260" s="8" t="s">
        <v>92</v>
      </c>
      <c r="BM260" s="8" t="s">
        <v>92</v>
      </c>
      <c r="BN260" s="8" t="s">
        <v>92</v>
      </c>
      <c r="BO260" s="8" t="s">
        <v>92</v>
      </c>
      <c r="BQ260" s="8" t="s">
        <v>92</v>
      </c>
      <c r="BR260" s="8" t="s">
        <v>92</v>
      </c>
      <c r="BS260" s="8" t="s">
        <v>91</v>
      </c>
      <c r="BV260" s="8">
        <v>3161</v>
      </c>
      <c r="BW260" s="8">
        <v>15677</v>
      </c>
      <c r="BX260" s="9">
        <f t="shared" si="86"/>
        <v>18.600000000000001</v>
      </c>
      <c r="BY260" s="29">
        <v>160</v>
      </c>
      <c r="BZ260" s="8">
        <v>97981.25</v>
      </c>
      <c r="CA260" s="8">
        <v>46.579791668866598</v>
      </c>
      <c r="CD260" s="8">
        <v>2013</v>
      </c>
      <c r="CE260" s="8">
        <v>12</v>
      </c>
      <c r="CF260" s="17">
        <f t="shared" si="81"/>
        <v>18.600000000000001</v>
      </c>
      <c r="CG260" s="19">
        <f>BY260</f>
        <v>160</v>
      </c>
      <c r="CH260" s="18">
        <f t="shared" si="94"/>
        <v>2562.4056499999997</v>
      </c>
      <c r="CI260" s="8">
        <f t="shared" si="82"/>
        <v>1997</v>
      </c>
      <c r="CJ260" s="8">
        <f t="shared" si="83"/>
        <v>18.600000000000001</v>
      </c>
      <c r="CK260" s="6">
        <f t="shared" si="84"/>
        <v>18.600000000000001</v>
      </c>
      <c r="CL260" s="26">
        <f>IF(AND(CK260&lt;&gt;"", CO260 ="Y"),BY260,"")</f>
        <v>160</v>
      </c>
      <c r="CM260" s="8">
        <f t="shared" si="95"/>
        <v>2562.4056499999997</v>
      </c>
      <c r="CN260" s="38">
        <f t="shared" si="96"/>
        <v>2562.4056499999997</v>
      </c>
      <c r="CO260" s="8" t="str">
        <f t="shared" si="97"/>
        <v>Y</v>
      </c>
      <c r="CP260" s="8">
        <f t="shared" si="85"/>
        <v>163.44999999999999</v>
      </c>
      <c r="CQ260" s="8">
        <f t="shared" si="98"/>
        <v>16015.035312499998</v>
      </c>
      <c r="CR260" s="8">
        <f t="shared" si="99"/>
        <v>2024</v>
      </c>
    </row>
    <row r="261" spans="1:96" s="8" customFormat="1">
      <c r="A261" s="8">
        <v>6035</v>
      </c>
      <c r="B261" s="8" t="s">
        <v>494</v>
      </c>
      <c r="C261" s="8">
        <v>3161</v>
      </c>
      <c r="D261" s="8" t="s">
        <v>505</v>
      </c>
      <c r="E261" s="8" t="s">
        <v>171</v>
      </c>
      <c r="F261" s="8" t="s">
        <v>506</v>
      </c>
      <c r="G261" s="8">
        <v>20</v>
      </c>
      <c r="H261" s="8" t="s">
        <v>111</v>
      </c>
      <c r="I261" s="8" t="s">
        <v>88</v>
      </c>
      <c r="K261" s="8" t="s">
        <v>89</v>
      </c>
      <c r="L261" s="8" t="s">
        <v>90</v>
      </c>
      <c r="M261" s="8" t="s">
        <v>90</v>
      </c>
      <c r="N261" s="8" t="s">
        <v>508</v>
      </c>
      <c r="O261" s="8" t="s">
        <v>508</v>
      </c>
      <c r="P261" s="8">
        <v>18.600000000000001</v>
      </c>
      <c r="Q261" s="8">
        <v>0.85</v>
      </c>
      <c r="R261" s="8">
        <v>13</v>
      </c>
      <c r="S261" s="8">
        <v>18</v>
      </c>
      <c r="T261" s="8">
        <v>5</v>
      </c>
      <c r="U261" s="8" t="s">
        <v>91</v>
      </c>
      <c r="V261" s="8" t="s">
        <v>92</v>
      </c>
      <c r="W261" s="8" t="s">
        <v>92</v>
      </c>
      <c r="X261" s="8" t="s">
        <v>93</v>
      </c>
      <c r="Y261" s="8" t="s">
        <v>90</v>
      </c>
      <c r="Z261" s="8">
        <v>10</v>
      </c>
      <c r="AA261" s="8">
        <v>1967</v>
      </c>
      <c r="AB261" s="8" t="s">
        <v>92</v>
      </c>
      <c r="AC261" s="8" t="s">
        <v>92</v>
      </c>
      <c r="AD261" s="8" t="s">
        <v>91</v>
      </c>
      <c r="AE261" s="8" t="s">
        <v>113</v>
      </c>
      <c r="AF261" s="8">
        <v>2</v>
      </c>
      <c r="AG261" s="8" t="s">
        <v>90</v>
      </c>
      <c r="AH261" s="8" t="s">
        <v>96</v>
      </c>
      <c r="AR261" s="8" t="s">
        <v>91</v>
      </c>
      <c r="AS261" s="8" t="s">
        <v>91</v>
      </c>
      <c r="AT261" s="8">
        <v>0</v>
      </c>
      <c r="AU261" s="8" t="s">
        <v>119</v>
      </c>
      <c r="BC261" s="8" t="s">
        <v>92</v>
      </c>
      <c r="BD261" s="8" t="s">
        <v>92</v>
      </c>
      <c r="BE261" s="8" t="s">
        <v>92</v>
      </c>
      <c r="BG261" s="8" t="s">
        <v>92</v>
      </c>
      <c r="BH261" s="8" t="s">
        <v>92</v>
      </c>
      <c r="BI261" s="8" t="s">
        <v>92</v>
      </c>
      <c r="BJ261" s="8" t="s">
        <v>92</v>
      </c>
      <c r="BM261" s="8" t="s">
        <v>92</v>
      </c>
      <c r="BN261" s="8" t="s">
        <v>92</v>
      </c>
      <c r="BO261" s="8" t="s">
        <v>92</v>
      </c>
      <c r="BQ261" s="8" t="s">
        <v>92</v>
      </c>
      <c r="BR261" s="8" t="s">
        <v>92</v>
      </c>
      <c r="BS261" s="8" t="s">
        <v>91</v>
      </c>
      <c r="BV261" s="8">
        <v>3161</v>
      </c>
      <c r="BW261" s="8">
        <v>15677</v>
      </c>
      <c r="BX261" s="9">
        <f t="shared" si="86"/>
        <v>18.600000000000001</v>
      </c>
      <c r="BY261" s="29">
        <v>160</v>
      </c>
      <c r="BZ261" s="8">
        <v>97981.25</v>
      </c>
      <c r="CA261" s="8">
        <v>46.579791668866598</v>
      </c>
      <c r="CD261" s="8">
        <v>2014</v>
      </c>
      <c r="CE261" s="8">
        <v>5</v>
      </c>
      <c r="CF261" s="17">
        <f t="shared" si="81"/>
        <v>18.600000000000001</v>
      </c>
      <c r="CG261" s="17"/>
      <c r="CH261" s="18" t="str">
        <f t="shared" si="94"/>
        <v/>
      </c>
      <c r="CI261" s="8">
        <f t="shared" si="82"/>
        <v>1997</v>
      </c>
      <c r="CJ261" s="8">
        <f t="shared" si="83"/>
        <v>18.600000000000001</v>
      </c>
      <c r="CK261" s="6">
        <f t="shared" si="84"/>
        <v>18.600000000000001</v>
      </c>
      <c r="CL261" s="26"/>
      <c r="CM261" s="8" t="str">
        <f t="shared" si="95"/>
        <v/>
      </c>
      <c r="CN261" s="38">
        <f t="shared" si="96"/>
        <v>2562.4056499999997</v>
      </c>
      <c r="CO261" s="8" t="str">
        <f t="shared" si="97"/>
        <v/>
      </c>
      <c r="CP261" s="8">
        <f t="shared" si="85"/>
        <v>163.44999999999999</v>
      </c>
      <c r="CQ261" s="8">
        <f t="shared" si="98"/>
        <v>16015.035312499998</v>
      </c>
      <c r="CR261" s="8">
        <f t="shared" si="99"/>
        <v>2024</v>
      </c>
    </row>
    <row r="262" spans="1:96" s="8" customFormat="1">
      <c r="A262" s="8">
        <v>6035</v>
      </c>
      <c r="B262" s="8" t="s">
        <v>494</v>
      </c>
      <c r="C262" s="8">
        <v>3161</v>
      </c>
      <c r="D262" s="8" t="s">
        <v>505</v>
      </c>
      <c r="E262" s="8" t="s">
        <v>171</v>
      </c>
      <c r="F262" s="8" t="s">
        <v>506</v>
      </c>
      <c r="G262" s="8">
        <v>30</v>
      </c>
      <c r="H262" s="8" t="s">
        <v>111</v>
      </c>
      <c r="I262" s="8" t="s">
        <v>88</v>
      </c>
      <c r="K262" s="8" t="s">
        <v>89</v>
      </c>
      <c r="L262" s="8" t="s">
        <v>90</v>
      </c>
      <c r="M262" s="8" t="s">
        <v>90</v>
      </c>
      <c r="N262" s="8" t="s">
        <v>509</v>
      </c>
      <c r="O262" s="8" t="s">
        <v>509</v>
      </c>
      <c r="P262" s="8">
        <v>21.2</v>
      </c>
      <c r="Q262" s="8">
        <v>0.85</v>
      </c>
      <c r="R262" s="8">
        <v>17</v>
      </c>
      <c r="S262" s="8">
        <v>20</v>
      </c>
      <c r="T262" s="8">
        <v>5</v>
      </c>
      <c r="U262" s="8" t="s">
        <v>91</v>
      </c>
      <c r="V262" s="8" t="s">
        <v>92</v>
      </c>
      <c r="W262" s="8" t="s">
        <v>92</v>
      </c>
      <c r="X262" s="8" t="s">
        <v>93</v>
      </c>
      <c r="Y262" s="8" t="s">
        <v>90</v>
      </c>
      <c r="Z262" s="8">
        <v>3</v>
      </c>
      <c r="AA262" s="8">
        <v>1970</v>
      </c>
      <c r="AB262" s="8" t="s">
        <v>92</v>
      </c>
      <c r="AC262" s="8" t="s">
        <v>92</v>
      </c>
      <c r="AD262" s="8" t="s">
        <v>91</v>
      </c>
      <c r="AE262" s="8" t="s">
        <v>113</v>
      </c>
      <c r="AF262" s="8">
        <v>2</v>
      </c>
      <c r="AG262" s="8" t="s">
        <v>90</v>
      </c>
      <c r="AH262" s="8" t="s">
        <v>96</v>
      </c>
      <c r="AR262" s="8" t="s">
        <v>91</v>
      </c>
      <c r="AS262" s="8" t="s">
        <v>91</v>
      </c>
      <c r="AT262" s="8" t="s">
        <v>92</v>
      </c>
      <c r="AU262" s="8" t="s">
        <v>119</v>
      </c>
      <c r="BC262" s="8" t="s">
        <v>92</v>
      </c>
      <c r="BD262" s="8" t="s">
        <v>92</v>
      </c>
      <c r="BE262" s="8" t="s">
        <v>92</v>
      </c>
      <c r="BG262" s="8" t="s">
        <v>92</v>
      </c>
      <c r="BH262" s="8" t="s">
        <v>92</v>
      </c>
      <c r="BI262" s="8" t="s">
        <v>92</v>
      </c>
      <c r="BJ262" s="8" t="s">
        <v>92</v>
      </c>
      <c r="BM262" s="8" t="s">
        <v>92</v>
      </c>
      <c r="BN262" s="8" t="s">
        <v>92</v>
      </c>
      <c r="BO262" s="8" t="s">
        <v>92</v>
      </c>
      <c r="BQ262" s="8" t="s">
        <v>92</v>
      </c>
      <c r="BR262" s="8" t="s">
        <v>92</v>
      </c>
      <c r="BS262" s="8" t="s">
        <v>91</v>
      </c>
      <c r="BV262" s="8">
        <v>3161</v>
      </c>
      <c r="BW262" s="8">
        <v>15677</v>
      </c>
      <c r="BX262" s="9">
        <f t="shared" si="86"/>
        <v>21.2</v>
      </c>
      <c r="BY262" s="29">
        <v>160</v>
      </c>
      <c r="BZ262" s="8">
        <v>97981.25</v>
      </c>
      <c r="CA262" s="8">
        <v>31.120960317131399</v>
      </c>
      <c r="CD262" s="8">
        <v>2001</v>
      </c>
      <c r="CE262" s="8">
        <v>4</v>
      </c>
      <c r="CF262" s="17">
        <f t="shared" si="81"/>
        <v>21.2</v>
      </c>
      <c r="CG262" s="17"/>
      <c r="CH262" s="18" t="str">
        <f t="shared" si="94"/>
        <v/>
      </c>
      <c r="CI262" s="8">
        <f t="shared" si="82"/>
        <v>2000</v>
      </c>
      <c r="CJ262" s="8">
        <f t="shared" si="83"/>
        <v>21.2</v>
      </c>
      <c r="CK262" s="6">
        <f t="shared" si="84"/>
        <v>21.2</v>
      </c>
      <c r="CL262" s="26"/>
      <c r="CM262" s="8" t="str">
        <f t="shared" si="95"/>
        <v/>
      </c>
      <c r="CN262" s="38">
        <f t="shared" si="96"/>
        <v>2562.4056499999997</v>
      </c>
      <c r="CO262" s="8" t="str">
        <f t="shared" si="97"/>
        <v/>
      </c>
      <c r="CP262" s="8">
        <f t="shared" si="85"/>
        <v>163.44999999999999</v>
      </c>
      <c r="CQ262" s="8">
        <f t="shared" si="98"/>
        <v>16015.035312499998</v>
      </c>
      <c r="CR262" s="8">
        <f t="shared" si="99"/>
        <v>2024</v>
      </c>
    </row>
    <row r="263" spans="1:96" s="8" customFormat="1">
      <c r="A263" s="8">
        <v>6035</v>
      </c>
      <c r="B263" s="8" t="s">
        <v>494</v>
      </c>
      <c r="C263" s="8">
        <v>3161</v>
      </c>
      <c r="D263" s="8" t="s">
        <v>505</v>
      </c>
      <c r="E263" s="8" t="s">
        <v>171</v>
      </c>
      <c r="F263" s="8" t="s">
        <v>506</v>
      </c>
      <c r="G263" s="8">
        <v>40</v>
      </c>
      <c r="H263" s="8" t="s">
        <v>111</v>
      </c>
      <c r="I263" s="8" t="s">
        <v>88</v>
      </c>
      <c r="K263" s="8" t="s">
        <v>89</v>
      </c>
      <c r="L263" s="8" t="s">
        <v>90</v>
      </c>
      <c r="M263" s="8" t="s">
        <v>90</v>
      </c>
      <c r="N263" s="8" t="s">
        <v>510</v>
      </c>
      <c r="O263" s="8" t="s">
        <v>510</v>
      </c>
      <c r="P263" s="8">
        <v>21.2</v>
      </c>
      <c r="Q263" s="8">
        <v>0.85</v>
      </c>
      <c r="R263" s="8">
        <v>17</v>
      </c>
      <c r="S263" s="8">
        <v>20</v>
      </c>
      <c r="T263" s="8">
        <v>5</v>
      </c>
      <c r="U263" s="8" t="s">
        <v>91</v>
      </c>
      <c r="V263" s="8" t="s">
        <v>92</v>
      </c>
      <c r="W263" s="8" t="s">
        <v>92</v>
      </c>
      <c r="X263" s="8" t="s">
        <v>93</v>
      </c>
      <c r="Y263" s="8" t="s">
        <v>90</v>
      </c>
      <c r="Z263" s="8">
        <v>6</v>
      </c>
      <c r="AA263" s="8">
        <v>1970</v>
      </c>
      <c r="AB263" s="8" t="s">
        <v>92</v>
      </c>
      <c r="AC263" s="8" t="s">
        <v>92</v>
      </c>
      <c r="AD263" s="8" t="s">
        <v>91</v>
      </c>
      <c r="AE263" s="8" t="s">
        <v>113</v>
      </c>
      <c r="AF263" s="8">
        <v>2</v>
      </c>
      <c r="AG263" s="8" t="s">
        <v>90</v>
      </c>
      <c r="AH263" s="8" t="s">
        <v>96</v>
      </c>
      <c r="AR263" s="8" t="s">
        <v>91</v>
      </c>
      <c r="AS263" s="8" t="s">
        <v>91</v>
      </c>
      <c r="AT263" s="8">
        <v>0</v>
      </c>
      <c r="AU263" s="8" t="s">
        <v>119</v>
      </c>
      <c r="BC263" s="8" t="s">
        <v>92</v>
      </c>
      <c r="BD263" s="8" t="s">
        <v>92</v>
      </c>
      <c r="BE263" s="8" t="s">
        <v>92</v>
      </c>
      <c r="BG263" s="8" t="s">
        <v>92</v>
      </c>
      <c r="BH263" s="8" t="s">
        <v>92</v>
      </c>
      <c r="BI263" s="8" t="s">
        <v>92</v>
      </c>
      <c r="BJ263" s="8" t="s">
        <v>92</v>
      </c>
      <c r="BM263" s="8" t="s">
        <v>92</v>
      </c>
      <c r="BN263" s="8" t="s">
        <v>92</v>
      </c>
      <c r="BO263" s="8" t="s">
        <v>92</v>
      </c>
      <c r="BQ263" s="8" t="s">
        <v>92</v>
      </c>
      <c r="BR263" s="8" t="s">
        <v>92</v>
      </c>
      <c r="BS263" s="8" t="s">
        <v>91</v>
      </c>
      <c r="BV263" s="8">
        <v>3161</v>
      </c>
      <c r="BW263" s="8">
        <v>15677</v>
      </c>
      <c r="BX263" s="9">
        <f t="shared" si="86"/>
        <v>21.2</v>
      </c>
      <c r="BY263" s="29">
        <v>160</v>
      </c>
      <c r="BZ263" s="8">
        <v>97981.25</v>
      </c>
      <c r="CA263" s="8">
        <v>31.120960317131399</v>
      </c>
      <c r="CD263" s="8">
        <v>2001</v>
      </c>
      <c r="CE263" s="8">
        <v>7</v>
      </c>
      <c r="CF263" s="17">
        <f t="shared" si="81"/>
        <v>21.2</v>
      </c>
      <c r="CG263" s="17"/>
      <c r="CH263" s="18" t="str">
        <f t="shared" si="94"/>
        <v/>
      </c>
      <c r="CI263" s="8">
        <f t="shared" si="82"/>
        <v>2000</v>
      </c>
      <c r="CJ263" s="8">
        <f t="shared" si="83"/>
        <v>21.2</v>
      </c>
      <c r="CK263" s="6">
        <f t="shared" si="84"/>
        <v>21.2</v>
      </c>
      <c r="CL263" s="26"/>
      <c r="CM263" s="8" t="str">
        <f t="shared" si="95"/>
        <v/>
      </c>
      <c r="CN263" s="38">
        <f t="shared" si="96"/>
        <v>2562.4056499999997</v>
      </c>
      <c r="CO263" s="8" t="str">
        <f t="shared" si="97"/>
        <v/>
      </c>
      <c r="CP263" s="8">
        <f t="shared" si="85"/>
        <v>163.44999999999999</v>
      </c>
      <c r="CQ263" s="8">
        <f t="shared" si="98"/>
        <v>16015.035312499998</v>
      </c>
      <c r="CR263" s="8">
        <f t="shared" si="99"/>
        <v>2024</v>
      </c>
    </row>
    <row r="264" spans="1:96" s="8" customFormat="1">
      <c r="A264" s="8">
        <v>6035</v>
      </c>
      <c r="B264" s="8" t="s">
        <v>494</v>
      </c>
      <c r="C264" s="8">
        <v>3162</v>
      </c>
      <c r="D264" s="8" t="s">
        <v>511</v>
      </c>
      <c r="E264" s="8" t="s">
        <v>171</v>
      </c>
      <c r="F264" s="8" t="s">
        <v>512</v>
      </c>
      <c r="G264" s="8">
        <v>1</v>
      </c>
      <c r="H264" s="8" t="s">
        <v>111</v>
      </c>
      <c r="I264" s="8" t="s">
        <v>88</v>
      </c>
      <c r="K264" s="8" t="s">
        <v>89</v>
      </c>
      <c r="L264" s="8" t="s">
        <v>90</v>
      </c>
      <c r="M264" s="8" t="s">
        <v>90</v>
      </c>
      <c r="N264" s="8" t="s">
        <v>513</v>
      </c>
      <c r="O264" s="8" t="s">
        <v>513</v>
      </c>
      <c r="P264" s="8">
        <v>21.2</v>
      </c>
      <c r="Q264" s="8">
        <v>0.85</v>
      </c>
      <c r="R264" s="8">
        <v>17</v>
      </c>
      <c r="S264" s="8">
        <v>20</v>
      </c>
      <c r="T264" s="8">
        <v>5</v>
      </c>
      <c r="U264" s="8" t="s">
        <v>91</v>
      </c>
      <c r="V264" s="8" t="s">
        <v>92</v>
      </c>
      <c r="W264" s="8" t="s">
        <v>92</v>
      </c>
      <c r="X264" s="8" t="s">
        <v>93</v>
      </c>
      <c r="Y264" s="8" t="s">
        <v>90</v>
      </c>
      <c r="Z264" s="8">
        <v>5</v>
      </c>
      <c r="AA264" s="8">
        <v>1970</v>
      </c>
      <c r="AB264" s="8" t="s">
        <v>92</v>
      </c>
      <c r="AC264" s="8" t="s">
        <v>92</v>
      </c>
      <c r="AD264" s="8" t="s">
        <v>91</v>
      </c>
      <c r="AE264" s="8" t="s">
        <v>113</v>
      </c>
      <c r="AF264" s="8">
        <v>2</v>
      </c>
      <c r="AG264" s="8" t="s">
        <v>90</v>
      </c>
      <c r="AH264" s="8" t="s">
        <v>96</v>
      </c>
      <c r="AR264" s="8" t="s">
        <v>91</v>
      </c>
      <c r="AS264" s="8" t="s">
        <v>91</v>
      </c>
      <c r="AT264" s="8" t="s">
        <v>92</v>
      </c>
      <c r="AU264" s="8" t="s">
        <v>119</v>
      </c>
      <c r="BC264" s="8" t="s">
        <v>92</v>
      </c>
      <c r="BD264" s="8" t="s">
        <v>92</v>
      </c>
      <c r="BE264" s="8" t="s">
        <v>92</v>
      </c>
      <c r="BG264" s="8" t="s">
        <v>92</v>
      </c>
      <c r="BH264" s="8" t="s">
        <v>92</v>
      </c>
      <c r="BI264" s="8" t="s">
        <v>92</v>
      </c>
      <c r="BJ264" s="8" t="s">
        <v>92</v>
      </c>
      <c r="BM264" s="8" t="s">
        <v>92</v>
      </c>
      <c r="BN264" s="8" t="s">
        <v>92</v>
      </c>
      <c r="BO264" s="8" t="s">
        <v>92</v>
      </c>
      <c r="BQ264" s="8" t="s">
        <v>92</v>
      </c>
      <c r="BR264" s="8" t="s">
        <v>92</v>
      </c>
      <c r="BS264" s="8" t="s">
        <v>91</v>
      </c>
      <c r="BV264" s="8">
        <v>3162</v>
      </c>
      <c r="BW264" s="8">
        <v>3689</v>
      </c>
      <c r="BX264" s="9">
        <f t="shared" si="86"/>
        <v>21.2</v>
      </c>
      <c r="BY264" s="29">
        <v>187</v>
      </c>
      <c r="BZ264" s="8">
        <v>19727.272727272699</v>
      </c>
      <c r="CA264" s="8">
        <v>44.571535713269</v>
      </c>
      <c r="CD264" s="8">
        <v>2014</v>
      </c>
      <c r="CE264" s="8">
        <v>12</v>
      </c>
      <c r="CF264" s="17">
        <f t="shared" si="81"/>
        <v>21.2</v>
      </c>
      <c r="CG264" s="19">
        <f>BY264</f>
        <v>187</v>
      </c>
      <c r="CH264" s="18">
        <f t="shared" si="94"/>
        <v>602.96704999999906</v>
      </c>
      <c r="CI264" s="8">
        <f t="shared" si="82"/>
        <v>2000</v>
      </c>
      <c r="CJ264" s="8">
        <f t="shared" si="83"/>
        <v>21.2</v>
      </c>
      <c r="CK264" s="6">
        <f t="shared" si="84"/>
        <v>21.2</v>
      </c>
      <c r="CL264" s="26">
        <f>IF(AND(CK264&lt;&gt;"", CO264 ="Y"),BY264,"")</f>
        <v>187</v>
      </c>
      <c r="CM264" s="8">
        <f t="shared" si="95"/>
        <v>602.96704999999906</v>
      </c>
      <c r="CN264" s="38">
        <f t="shared" si="96"/>
        <v>602.96704999999906</v>
      </c>
      <c r="CO264" s="8" t="str">
        <f t="shared" si="97"/>
        <v>Y</v>
      </c>
      <c r="CP264" s="8">
        <f t="shared" si="85"/>
        <v>163.44999999999999</v>
      </c>
      <c r="CQ264" s="8">
        <f t="shared" si="98"/>
        <v>3224.4227272727226</v>
      </c>
      <c r="CR264" s="8">
        <f t="shared" si="99"/>
        <v>2024</v>
      </c>
    </row>
    <row r="265" spans="1:96" s="8" customFormat="1">
      <c r="A265" s="8">
        <v>6035</v>
      </c>
      <c r="B265" s="8" t="s">
        <v>494</v>
      </c>
      <c r="C265" s="8">
        <v>3162</v>
      </c>
      <c r="D265" s="8" t="s">
        <v>511</v>
      </c>
      <c r="E265" s="8" t="s">
        <v>171</v>
      </c>
      <c r="F265" s="8" t="s">
        <v>512</v>
      </c>
      <c r="G265" s="8">
        <v>2</v>
      </c>
      <c r="H265" s="8" t="s">
        <v>111</v>
      </c>
      <c r="I265" s="8" t="s">
        <v>88</v>
      </c>
      <c r="K265" s="8" t="s">
        <v>89</v>
      </c>
      <c r="L265" s="8" t="s">
        <v>90</v>
      </c>
      <c r="M265" s="8" t="s">
        <v>90</v>
      </c>
      <c r="N265" s="8" t="s">
        <v>514</v>
      </c>
      <c r="O265" s="8" t="s">
        <v>514</v>
      </c>
      <c r="P265" s="8">
        <v>21.2</v>
      </c>
      <c r="Q265" s="8">
        <v>0.85</v>
      </c>
      <c r="R265" s="8">
        <v>17</v>
      </c>
      <c r="S265" s="8">
        <v>20</v>
      </c>
      <c r="T265" s="8">
        <v>5</v>
      </c>
      <c r="U265" s="8" t="s">
        <v>91</v>
      </c>
      <c r="V265" s="8" t="s">
        <v>92</v>
      </c>
      <c r="W265" s="8" t="s">
        <v>92</v>
      </c>
      <c r="X265" s="8" t="s">
        <v>93</v>
      </c>
      <c r="Y265" s="8" t="s">
        <v>90</v>
      </c>
      <c r="Z265" s="8">
        <v>5</v>
      </c>
      <c r="AA265" s="8">
        <v>1970</v>
      </c>
      <c r="AB265" s="8" t="s">
        <v>92</v>
      </c>
      <c r="AC265" s="8" t="s">
        <v>92</v>
      </c>
      <c r="AD265" s="8" t="s">
        <v>91</v>
      </c>
      <c r="AE265" s="8" t="s">
        <v>113</v>
      </c>
      <c r="AF265" s="8">
        <v>2</v>
      </c>
      <c r="AG265" s="8" t="s">
        <v>90</v>
      </c>
      <c r="AH265" s="8" t="s">
        <v>96</v>
      </c>
      <c r="AR265" s="8" t="s">
        <v>91</v>
      </c>
      <c r="AS265" s="8" t="s">
        <v>91</v>
      </c>
      <c r="AT265" s="8" t="s">
        <v>92</v>
      </c>
      <c r="AU265" s="8" t="s">
        <v>119</v>
      </c>
      <c r="BC265" s="8" t="s">
        <v>92</v>
      </c>
      <c r="BD265" s="8" t="s">
        <v>92</v>
      </c>
      <c r="BE265" s="8" t="s">
        <v>92</v>
      </c>
      <c r="BG265" s="8" t="s">
        <v>92</v>
      </c>
      <c r="BH265" s="8" t="s">
        <v>92</v>
      </c>
      <c r="BI265" s="8" t="s">
        <v>92</v>
      </c>
      <c r="BJ265" s="8" t="s">
        <v>92</v>
      </c>
      <c r="BM265" s="8" t="s">
        <v>92</v>
      </c>
      <c r="BN265" s="8" t="s">
        <v>92</v>
      </c>
      <c r="BO265" s="8" t="s">
        <v>92</v>
      </c>
      <c r="BQ265" s="8" t="s">
        <v>92</v>
      </c>
      <c r="BR265" s="8" t="s">
        <v>92</v>
      </c>
      <c r="BS265" s="8" t="s">
        <v>91</v>
      </c>
      <c r="BV265" s="8">
        <v>3162</v>
      </c>
      <c r="BW265" s="8">
        <v>3689</v>
      </c>
      <c r="BX265" s="9">
        <f t="shared" si="86"/>
        <v>21.2</v>
      </c>
      <c r="BY265" s="29">
        <v>187</v>
      </c>
      <c r="BZ265" s="8">
        <v>19727.272727272699</v>
      </c>
      <c r="CA265" s="8">
        <v>44.571535713269</v>
      </c>
      <c r="CD265" s="8">
        <v>2014</v>
      </c>
      <c r="CE265" s="8">
        <v>12</v>
      </c>
      <c r="CF265" s="17">
        <f t="shared" si="81"/>
        <v>21.2</v>
      </c>
      <c r="CG265" s="17"/>
      <c r="CH265" s="18" t="str">
        <f t="shared" si="94"/>
        <v/>
      </c>
      <c r="CI265" s="8">
        <f t="shared" si="82"/>
        <v>2000</v>
      </c>
      <c r="CJ265" s="8">
        <f t="shared" si="83"/>
        <v>21.2</v>
      </c>
      <c r="CK265" s="6">
        <f t="shared" si="84"/>
        <v>21.2</v>
      </c>
      <c r="CL265" s="26"/>
      <c r="CM265" s="8" t="str">
        <f t="shared" si="95"/>
        <v/>
      </c>
      <c r="CN265" s="38">
        <f t="shared" si="96"/>
        <v>602.96704999999906</v>
      </c>
      <c r="CO265" s="8" t="str">
        <f t="shared" si="97"/>
        <v/>
      </c>
      <c r="CP265" s="8">
        <f t="shared" si="85"/>
        <v>163.44999999999999</v>
      </c>
      <c r="CQ265" s="8">
        <f t="shared" si="98"/>
        <v>3224.4227272727226</v>
      </c>
      <c r="CR265" s="8">
        <f t="shared" si="99"/>
        <v>2024</v>
      </c>
    </row>
    <row r="266" spans="1:96" s="8" customFormat="1">
      <c r="A266" s="8">
        <v>6035</v>
      </c>
      <c r="B266" s="8" t="s">
        <v>494</v>
      </c>
      <c r="C266" s="8">
        <v>3162</v>
      </c>
      <c r="D266" s="8" t="s">
        <v>511</v>
      </c>
      <c r="E266" s="8" t="s">
        <v>171</v>
      </c>
      <c r="F266" s="8" t="s">
        <v>512</v>
      </c>
      <c r="G266" s="8">
        <v>3</v>
      </c>
      <c r="H266" s="8" t="s">
        <v>111</v>
      </c>
      <c r="I266" s="8" t="s">
        <v>88</v>
      </c>
      <c r="K266" s="8" t="s">
        <v>89</v>
      </c>
      <c r="L266" s="8" t="s">
        <v>90</v>
      </c>
      <c r="M266" s="8" t="s">
        <v>90</v>
      </c>
      <c r="N266" s="8" t="s">
        <v>515</v>
      </c>
      <c r="O266" s="8" t="s">
        <v>515</v>
      </c>
      <c r="P266" s="8">
        <v>21.2</v>
      </c>
      <c r="Q266" s="8">
        <v>0.85</v>
      </c>
      <c r="R266" s="8">
        <v>17</v>
      </c>
      <c r="S266" s="8">
        <v>20</v>
      </c>
      <c r="T266" s="8">
        <v>5</v>
      </c>
      <c r="U266" s="8" t="s">
        <v>91</v>
      </c>
      <c r="V266" s="8" t="s">
        <v>92</v>
      </c>
      <c r="W266" s="8" t="s">
        <v>92</v>
      </c>
      <c r="X266" s="8" t="s">
        <v>93</v>
      </c>
      <c r="Y266" s="8" t="s">
        <v>90</v>
      </c>
      <c r="Z266" s="8">
        <v>6</v>
      </c>
      <c r="AA266" s="8">
        <v>1970</v>
      </c>
      <c r="AB266" s="8" t="s">
        <v>92</v>
      </c>
      <c r="AC266" s="8" t="s">
        <v>92</v>
      </c>
      <c r="AD266" s="8" t="s">
        <v>91</v>
      </c>
      <c r="AE266" s="8" t="s">
        <v>113</v>
      </c>
      <c r="AF266" s="8">
        <v>2</v>
      </c>
      <c r="AG266" s="8" t="s">
        <v>90</v>
      </c>
      <c r="AH266" s="8" t="s">
        <v>96</v>
      </c>
      <c r="AR266" s="8" t="s">
        <v>91</v>
      </c>
      <c r="AS266" s="8" t="s">
        <v>91</v>
      </c>
      <c r="AT266" s="8" t="s">
        <v>92</v>
      </c>
      <c r="AU266" s="8" t="s">
        <v>119</v>
      </c>
      <c r="BC266" s="8" t="s">
        <v>92</v>
      </c>
      <c r="BD266" s="8" t="s">
        <v>92</v>
      </c>
      <c r="BE266" s="8" t="s">
        <v>92</v>
      </c>
      <c r="BG266" s="8" t="s">
        <v>92</v>
      </c>
      <c r="BH266" s="8" t="s">
        <v>92</v>
      </c>
      <c r="BI266" s="8" t="s">
        <v>92</v>
      </c>
      <c r="BJ266" s="8" t="s">
        <v>92</v>
      </c>
      <c r="BM266" s="8" t="s">
        <v>92</v>
      </c>
      <c r="BN266" s="8" t="s">
        <v>92</v>
      </c>
      <c r="BO266" s="8" t="s">
        <v>92</v>
      </c>
      <c r="BQ266" s="8" t="s">
        <v>92</v>
      </c>
      <c r="BR266" s="8" t="s">
        <v>92</v>
      </c>
      <c r="BS266" s="8" t="s">
        <v>91</v>
      </c>
      <c r="BV266" s="8">
        <v>3162</v>
      </c>
      <c r="BW266" s="8">
        <v>3689</v>
      </c>
      <c r="BX266" s="9">
        <f t="shared" si="86"/>
        <v>21.2</v>
      </c>
      <c r="BY266" s="29">
        <v>187</v>
      </c>
      <c r="BZ266" s="8">
        <v>19727.272727272699</v>
      </c>
      <c r="CA266" s="8">
        <v>44.571535713269</v>
      </c>
      <c r="CD266" s="8">
        <v>2015</v>
      </c>
      <c r="CE266" s="8">
        <v>1</v>
      </c>
      <c r="CF266" s="17">
        <f t="shared" si="81"/>
        <v>21.2</v>
      </c>
      <c r="CG266" s="17"/>
      <c r="CH266" s="18" t="str">
        <f t="shared" si="94"/>
        <v/>
      </c>
      <c r="CI266" s="8">
        <f t="shared" si="82"/>
        <v>2000</v>
      </c>
      <c r="CJ266" s="8">
        <f t="shared" si="83"/>
        <v>21.2</v>
      </c>
      <c r="CK266" s="6">
        <f t="shared" si="84"/>
        <v>21.2</v>
      </c>
      <c r="CL266" s="26"/>
      <c r="CM266" s="8" t="str">
        <f t="shared" si="95"/>
        <v/>
      </c>
      <c r="CN266" s="38">
        <f t="shared" si="96"/>
        <v>602.96704999999906</v>
      </c>
      <c r="CO266" s="8" t="str">
        <f t="shared" si="97"/>
        <v/>
      </c>
      <c r="CP266" s="8">
        <f t="shared" si="85"/>
        <v>163.44999999999999</v>
      </c>
      <c r="CQ266" s="8">
        <f t="shared" si="98"/>
        <v>3224.4227272727226</v>
      </c>
      <c r="CR266" s="8">
        <f t="shared" si="99"/>
        <v>2024</v>
      </c>
    </row>
    <row r="267" spans="1:96" s="8" customFormat="1">
      <c r="A267" s="8">
        <v>6035</v>
      </c>
      <c r="B267" s="8" t="s">
        <v>494</v>
      </c>
      <c r="C267" s="8">
        <v>3163</v>
      </c>
      <c r="D267" s="8" t="s">
        <v>516</v>
      </c>
      <c r="E267" s="8" t="s">
        <v>171</v>
      </c>
      <c r="F267" s="8" t="s">
        <v>141</v>
      </c>
      <c r="G267" s="8">
        <v>1</v>
      </c>
      <c r="H267" s="8" t="s">
        <v>111</v>
      </c>
      <c r="I267" s="8" t="s">
        <v>88</v>
      </c>
      <c r="K267" s="8" t="s">
        <v>89</v>
      </c>
      <c r="L267" s="8" t="s">
        <v>90</v>
      </c>
      <c r="M267" s="8" t="s">
        <v>90</v>
      </c>
      <c r="N267" s="8" t="s">
        <v>517</v>
      </c>
      <c r="O267" s="8" t="s">
        <v>517</v>
      </c>
      <c r="P267" s="8">
        <v>21.2</v>
      </c>
      <c r="Q267" s="8">
        <v>0.85</v>
      </c>
      <c r="R267" s="8">
        <v>17</v>
      </c>
      <c r="S267" s="8">
        <v>20</v>
      </c>
      <c r="T267" s="8">
        <v>5</v>
      </c>
      <c r="U267" s="8" t="s">
        <v>91</v>
      </c>
      <c r="V267" s="8" t="s">
        <v>92</v>
      </c>
      <c r="W267" s="8" t="s">
        <v>92</v>
      </c>
      <c r="X267" s="8" t="s">
        <v>93</v>
      </c>
      <c r="Y267" s="8" t="s">
        <v>90</v>
      </c>
      <c r="Z267" s="8">
        <v>6</v>
      </c>
      <c r="AA267" s="8">
        <v>1970</v>
      </c>
      <c r="AB267" s="8" t="s">
        <v>92</v>
      </c>
      <c r="AC267" s="8" t="s">
        <v>92</v>
      </c>
      <c r="AD267" s="8" t="s">
        <v>91</v>
      </c>
      <c r="AE267" s="8" t="s">
        <v>113</v>
      </c>
      <c r="AF267" s="8">
        <v>2</v>
      </c>
      <c r="AG267" s="8" t="s">
        <v>90</v>
      </c>
      <c r="AH267" s="8" t="s">
        <v>96</v>
      </c>
      <c r="AR267" s="8" t="s">
        <v>91</v>
      </c>
      <c r="AS267" s="8" t="s">
        <v>91</v>
      </c>
      <c r="AT267" s="8" t="s">
        <v>92</v>
      </c>
      <c r="AU267" s="8" t="s">
        <v>119</v>
      </c>
      <c r="BC267" s="8" t="s">
        <v>92</v>
      </c>
      <c r="BD267" s="8" t="s">
        <v>92</v>
      </c>
      <c r="BE267" s="8" t="s">
        <v>92</v>
      </c>
      <c r="BG267" s="8" t="s">
        <v>92</v>
      </c>
      <c r="BH267" s="8" t="s">
        <v>92</v>
      </c>
      <c r="BI267" s="8" t="s">
        <v>92</v>
      </c>
      <c r="BJ267" s="8" t="s">
        <v>92</v>
      </c>
      <c r="BM267" s="8" t="s">
        <v>92</v>
      </c>
      <c r="BN267" s="8" t="s">
        <v>92</v>
      </c>
      <c r="BO267" s="8" t="s">
        <v>92</v>
      </c>
      <c r="BQ267" s="8" t="s">
        <v>92</v>
      </c>
      <c r="BR267" s="8" t="s">
        <v>92</v>
      </c>
      <c r="BS267" s="8" t="s">
        <v>91</v>
      </c>
      <c r="BV267" s="8">
        <v>3163</v>
      </c>
      <c r="BW267" s="8">
        <v>39515</v>
      </c>
      <c r="BX267" s="9">
        <f t="shared" si="86"/>
        <v>21.2</v>
      </c>
      <c r="BY267" s="29">
        <v>2683</v>
      </c>
      <c r="BZ267" s="8">
        <v>14727.916511367799</v>
      </c>
      <c r="CA267" s="8">
        <v>32.855347221008302</v>
      </c>
      <c r="CD267" s="8">
        <v>2003</v>
      </c>
      <c r="CE267" s="8">
        <v>4</v>
      </c>
      <c r="CF267" s="17">
        <f t="shared" si="81"/>
        <v>21.2</v>
      </c>
      <c r="CG267" s="19">
        <f>BY267</f>
        <v>2683</v>
      </c>
      <c r="CH267" s="18">
        <f t="shared" si="94"/>
        <v>6458.7267499999671</v>
      </c>
      <c r="CI267" s="8">
        <f t="shared" si="82"/>
        <v>2000</v>
      </c>
      <c r="CJ267" s="8">
        <f t="shared" si="83"/>
        <v>21.2</v>
      </c>
      <c r="CK267" s="6">
        <f t="shared" si="84"/>
        <v>21.2</v>
      </c>
      <c r="CL267" s="26">
        <f>IF(AND(CK267&lt;&gt;"", CO267 ="Y"),BY267,"")</f>
        <v>2683</v>
      </c>
      <c r="CM267" s="8">
        <f t="shared" si="95"/>
        <v>6458.7267499999671</v>
      </c>
      <c r="CN267" s="38">
        <f t="shared" si="96"/>
        <v>6458.7267499999671</v>
      </c>
      <c r="CO267" s="8" t="str">
        <f t="shared" si="97"/>
        <v>Y</v>
      </c>
      <c r="CP267" s="8">
        <f t="shared" si="85"/>
        <v>163.44999999999999</v>
      </c>
      <c r="CQ267" s="8">
        <f t="shared" si="98"/>
        <v>2407.2779537830666</v>
      </c>
      <c r="CR267" s="8">
        <f t="shared" si="99"/>
        <v>2024</v>
      </c>
    </row>
    <row r="268" spans="1:96" s="8" customFormat="1">
      <c r="A268" s="8">
        <v>6035</v>
      </c>
      <c r="B268" s="8" t="s">
        <v>494</v>
      </c>
      <c r="C268" s="8">
        <v>3163</v>
      </c>
      <c r="D268" s="8" t="s">
        <v>516</v>
      </c>
      <c r="E268" s="8" t="s">
        <v>171</v>
      </c>
      <c r="F268" s="8" t="s">
        <v>141</v>
      </c>
      <c r="G268" s="8">
        <v>2</v>
      </c>
      <c r="H268" s="8" t="s">
        <v>111</v>
      </c>
      <c r="I268" s="8" t="s">
        <v>88</v>
      </c>
      <c r="K268" s="8" t="s">
        <v>89</v>
      </c>
      <c r="L268" s="8" t="s">
        <v>90</v>
      </c>
      <c r="M268" s="8" t="s">
        <v>90</v>
      </c>
      <c r="N268" s="8" t="s">
        <v>518</v>
      </c>
      <c r="O268" s="8" t="s">
        <v>518</v>
      </c>
      <c r="P268" s="8">
        <v>21.2</v>
      </c>
      <c r="Q268" s="8">
        <v>0.85</v>
      </c>
      <c r="R268" s="8">
        <v>17</v>
      </c>
      <c r="S268" s="8">
        <v>20</v>
      </c>
      <c r="T268" s="8">
        <v>5</v>
      </c>
      <c r="U268" s="8" t="s">
        <v>91</v>
      </c>
      <c r="V268" s="8" t="s">
        <v>92</v>
      </c>
      <c r="W268" s="8" t="s">
        <v>92</v>
      </c>
      <c r="X268" s="8" t="s">
        <v>93</v>
      </c>
      <c r="Y268" s="8" t="s">
        <v>90</v>
      </c>
      <c r="Z268" s="8">
        <v>5</v>
      </c>
      <c r="AA268" s="8">
        <v>1970</v>
      </c>
      <c r="AB268" s="8" t="s">
        <v>92</v>
      </c>
      <c r="AC268" s="8" t="s">
        <v>92</v>
      </c>
      <c r="AD268" s="8" t="s">
        <v>91</v>
      </c>
      <c r="AE268" s="8" t="s">
        <v>113</v>
      </c>
      <c r="AF268" s="8">
        <v>2</v>
      </c>
      <c r="AG268" s="8" t="s">
        <v>90</v>
      </c>
      <c r="AH268" s="8" t="s">
        <v>96</v>
      </c>
      <c r="AR268" s="8" t="s">
        <v>91</v>
      </c>
      <c r="AS268" s="8" t="s">
        <v>91</v>
      </c>
      <c r="AT268" s="8" t="s">
        <v>92</v>
      </c>
      <c r="AU268" s="8" t="s">
        <v>119</v>
      </c>
      <c r="BC268" s="8" t="s">
        <v>92</v>
      </c>
      <c r="BD268" s="8" t="s">
        <v>92</v>
      </c>
      <c r="BE268" s="8" t="s">
        <v>92</v>
      </c>
      <c r="BG268" s="8" t="s">
        <v>92</v>
      </c>
      <c r="BH268" s="8" t="s">
        <v>92</v>
      </c>
      <c r="BI268" s="8" t="s">
        <v>92</v>
      </c>
      <c r="BJ268" s="8" t="s">
        <v>92</v>
      </c>
      <c r="BM268" s="8" t="s">
        <v>92</v>
      </c>
      <c r="BN268" s="8" t="s">
        <v>92</v>
      </c>
      <c r="BO268" s="8" t="s">
        <v>92</v>
      </c>
      <c r="BQ268" s="8" t="s">
        <v>92</v>
      </c>
      <c r="BR268" s="8" t="s">
        <v>92</v>
      </c>
      <c r="BS268" s="8" t="s">
        <v>91</v>
      </c>
      <c r="BV268" s="8">
        <v>3163</v>
      </c>
      <c r="BW268" s="8">
        <v>39515</v>
      </c>
      <c r="BX268" s="9">
        <f t="shared" si="86"/>
        <v>21.2</v>
      </c>
      <c r="BY268" s="29">
        <v>2683</v>
      </c>
      <c r="BZ268" s="8">
        <v>14727.916511367799</v>
      </c>
      <c r="CA268" s="8">
        <v>32.855347221008302</v>
      </c>
      <c r="CD268" s="8">
        <v>2003</v>
      </c>
      <c r="CE268" s="8">
        <v>3</v>
      </c>
      <c r="CF268" s="17">
        <f t="shared" si="81"/>
        <v>21.2</v>
      </c>
      <c r="CG268" s="17"/>
      <c r="CH268" s="18" t="str">
        <f t="shared" si="94"/>
        <v/>
      </c>
      <c r="CI268" s="8">
        <f t="shared" si="82"/>
        <v>2000</v>
      </c>
      <c r="CJ268" s="8">
        <f t="shared" si="83"/>
        <v>21.2</v>
      </c>
      <c r="CK268" s="6">
        <f t="shared" si="84"/>
        <v>21.2</v>
      </c>
      <c r="CL268" s="26"/>
      <c r="CM268" s="8" t="str">
        <f t="shared" si="95"/>
        <v/>
      </c>
      <c r="CN268" s="38">
        <f t="shared" si="96"/>
        <v>6458.7267499999671</v>
      </c>
      <c r="CO268" s="8" t="str">
        <f t="shared" si="97"/>
        <v/>
      </c>
      <c r="CP268" s="8">
        <f t="shared" si="85"/>
        <v>163.44999999999999</v>
      </c>
      <c r="CQ268" s="8">
        <f t="shared" si="98"/>
        <v>2407.2779537830666</v>
      </c>
      <c r="CR268" s="8">
        <f t="shared" si="99"/>
        <v>2024</v>
      </c>
    </row>
    <row r="269" spans="1:96" s="8" customFormat="1">
      <c r="A269" s="8">
        <v>6035</v>
      </c>
      <c r="B269" s="8" t="s">
        <v>494</v>
      </c>
      <c r="C269" s="8">
        <v>3163</v>
      </c>
      <c r="D269" s="8" t="s">
        <v>516</v>
      </c>
      <c r="E269" s="8" t="s">
        <v>171</v>
      </c>
      <c r="F269" s="8" t="s">
        <v>141</v>
      </c>
      <c r="G269" s="8">
        <v>3</v>
      </c>
      <c r="H269" s="8" t="s">
        <v>111</v>
      </c>
      <c r="I269" s="8" t="s">
        <v>88</v>
      </c>
      <c r="K269" s="8" t="s">
        <v>89</v>
      </c>
      <c r="L269" s="8" t="s">
        <v>90</v>
      </c>
      <c r="M269" s="8" t="s">
        <v>90</v>
      </c>
      <c r="N269" s="8" t="s">
        <v>519</v>
      </c>
      <c r="O269" s="8" t="s">
        <v>519</v>
      </c>
      <c r="P269" s="8">
        <v>21.2</v>
      </c>
      <c r="Q269" s="8">
        <v>0.85</v>
      </c>
      <c r="R269" s="8">
        <v>17</v>
      </c>
      <c r="S269" s="8">
        <v>20</v>
      </c>
      <c r="T269" s="8">
        <v>5</v>
      </c>
      <c r="U269" s="8" t="s">
        <v>91</v>
      </c>
      <c r="V269" s="8" t="s">
        <v>92</v>
      </c>
      <c r="W269" s="8" t="s">
        <v>92</v>
      </c>
      <c r="X269" s="8" t="s">
        <v>93</v>
      </c>
      <c r="Y269" s="8" t="s">
        <v>90</v>
      </c>
      <c r="Z269" s="8">
        <v>6</v>
      </c>
      <c r="AA269" s="8">
        <v>1970</v>
      </c>
      <c r="AB269" s="8" t="s">
        <v>92</v>
      </c>
      <c r="AC269" s="8" t="s">
        <v>92</v>
      </c>
      <c r="AD269" s="8" t="s">
        <v>91</v>
      </c>
      <c r="AE269" s="8" t="s">
        <v>113</v>
      </c>
      <c r="AF269" s="8">
        <v>2</v>
      </c>
      <c r="AG269" s="8" t="s">
        <v>90</v>
      </c>
      <c r="AH269" s="8" t="s">
        <v>96</v>
      </c>
      <c r="AR269" s="8" t="s">
        <v>91</v>
      </c>
      <c r="AS269" s="8" t="s">
        <v>91</v>
      </c>
      <c r="AT269" s="8" t="s">
        <v>92</v>
      </c>
      <c r="AU269" s="8" t="s">
        <v>119</v>
      </c>
      <c r="BC269" s="8" t="s">
        <v>92</v>
      </c>
      <c r="BD269" s="8" t="s">
        <v>92</v>
      </c>
      <c r="BE269" s="8" t="s">
        <v>92</v>
      </c>
      <c r="BG269" s="8" t="s">
        <v>92</v>
      </c>
      <c r="BH269" s="8" t="s">
        <v>92</v>
      </c>
      <c r="BI269" s="8" t="s">
        <v>92</v>
      </c>
      <c r="BJ269" s="8" t="s">
        <v>92</v>
      </c>
      <c r="BM269" s="8" t="s">
        <v>92</v>
      </c>
      <c r="BN269" s="8" t="s">
        <v>92</v>
      </c>
      <c r="BO269" s="8" t="s">
        <v>92</v>
      </c>
      <c r="BQ269" s="8" t="s">
        <v>92</v>
      </c>
      <c r="BR269" s="8" t="s">
        <v>92</v>
      </c>
      <c r="BS269" s="8" t="s">
        <v>91</v>
      </c>
      <c r="BV269" s="8">
        <v>3163</v>
      </c>
      <c r="BW269" s="8">
        <v>39515</v>
      </c>
      <c r="BX269" s="9">
        <f t="shared" si="86"/>
        <v>21.2</v>
      </c>
      <c r="BY269" s="29">
        <v>2683</v>
      </c>
      <c r="BZ269" s="8">
        <v>14727.916511367799</v>
      </c>
      <c r="CA269" s="8">
        <v>32.855347221008302</v>
      </c>
      <c r="CD269" s="8">
        <v>2003</v>
      </c>
      <c r="CE269" s="8">
        <v>4</v>
      </c>
      <c r="CF269" s="17">
        <f t="shared" si="81"/>
        <v>21.2</v>
      </c>
      <c r="CG269" s="17"/>
      <c r="CH269" s="18" t="str">
        <f t="shared" si="94"/>
        <v/>
      </c>
      <c r="CI269" s="8">
        <f t="shared" si="82"/>
        <v>2000</v>
      </c>
      <c r="CJ269" s="8">
        <f t="shared" si="83"/>
        <v>21.2</v>
      </c>
      <c r="CK269" s="6">
        <f t="shared" si="84"/>
        <v>21.2</v>
      </c>
      <c r="CL269" s="26"/>
      <c r="CM269" s="8" t="str">
        <f t="shared" si="95"/>
        <v/>
      </c>
      <c r="CN269" s="38">
        <f t="shared" si="96"/>
        <v>6458.7267499999671</v>
      </c>
      <c r="CO269" s="8" t="str">
        <f t="shared" si="97"/>
        <v/>
      </c>
      <c r="CP269" s="8">
        <f t="shared" si="85"/>
        <v>163.44999999999999</v>
      </c>
      <c r="CQ269" s="8">
        <f t="shared" si="98"/>
        <v>2407.2779537830666</v>
      </c>
      <c r="CR269" s="8">
        <f t="shared" si="99"/>
        <v>2024</v>
      </c>
    </row>
    <row r="270" spans="1:96" s="8" customFormat="1">
      <c r="A270" s="8">
        <v>6035</v>
      </c>
      <c r="B270" s="8" t="s">
        <v>494</v>
      </c>
      <c r="C270" s="8">
        <v>3168</v>
      </c>
      <c r="D270" s="8" t="s">
        <v>520</v>
      </c>
      <c r="E270" s="8" t="s">
        <v>171</v>
      </c>
      <c r="F270" s="8" t="s">
        <v>388</v>
      </c>
      <c r="G270" s="8">
        <v>91</v>
      </c>
      <c r="H270" s="8" t="s">
        <v>111</v>
      </c>
      <c r="I270" s="8" t="s">
        <v>88</v>
      </c>
      <c r="K270" s="8" t="s">
        <v>89</v>
      </c>
      <c r="L270" s="8" t="s">
        <v>90</v>
      </c>
      <c r="M270" s="8" t="s">
        <v>90</v>
      </c>
      <c r="N270" s="8" t="s">
        <v>521</v>
      </c>
      <c r="O270" s="8" t="s">
        <v>521</v>
      </c>
      <c r="P270" s="8">
        <v>65.8</v>
      </c>
      <c r="Q270" s="8">
        <v>0.9</v>
      </c>
      <c r="R270" s="8">
        <v>49</v>
      </c>
      <c r="S270" s="8">
        <v>66</v>
      </c>
      <c r="T270" s="8">
        <v>20</v>
      </c>
      <c r="U270" s="8" t="s">
        <v>91</v>
      </c>
      <c r="V270" s="8" t="s">
        <v>92</v>
      </c>
      <c r="W270" s="8" t="s">
        <v>92</v>
      </c>
      <c r="X270" s="8" t="s">
        <v>93</v>
      </c>
      <c r="Y270" s="8" t="s">
        <v>90</v>
      </c>
      <c r="Z270" s="8">
        <v>6</v>
      </c>
      <c r="AA270" s="8">
        <v>1973</v>
      </c>
      <c r="AB270" s="8" t="s">
        <v>92</v>
      </c>
      <c r="AC270" s="8" t="s">
        <v>92</v>
      </c>
      <c r="AD270" s="8" t="s">
        <v>91</v>
      </c>
      <c r="AE270" s="8" t="s">
        <v>113</v>
      </c>
      <c r="AF270" s="8">
        <v>2</v>
      </c>
      <c r="AG270" s="8" t="s">
        <v>90</v>
      </c>
      <c r="AH270" s="8" t="s">
        <v>96</v>
      </c>
      <c r="AR270" s="8" t="s">
        <v>91</v>
      </c>
      <c r="AS270" s="8" t="s">
        <v>91</v>
      </c>
      <c r="AT270" s="8" t="s">
        <v>92</v>
      </c>
      <c r="AU270" s="8" t="s">
        <v>97</v>
      </c>
      <c r="BC270" s="8" t="s">
        <v>92</v>
      </c>
      <c r="BD270" s="8" t="s">
        <v>92</v>
      </c>
      <c r="BE270" s="8" t="s">
        <v>92</v>
      </c>
      <c r="BG270" s="8" t="s">
        <v>92</v>
      </c>
      <c r="BH270" s="8" t="s">
        <v>92</v>
      </c>
      <c r="BI270" s="8" t="s">
        <v>92</v>
      </c>
      <c r="BJ270" s="8" t="s">
        <v>92</v>
      </c>
      <c r="BM270" s="8" t="s">
        <v>92</v>
      </c>
      <c r="BN270" s="8" t="s">
        <v>92</v>
      </c>
      <c r="BO270" s="8" t="s">
        <v>92</v>
      </c>
      <c r="BQ270" s="8" t="s">
        <v>92</v>
      </c>
      <c r="BR270" s="8" t="s">
        <v>92</v>
      </c>
      <c r="BS270" s="8" t="s">
        <v>91</v>
      </c>
      <c r="BV270" s="8">
        <v>3168</v>
      </c>
      <c r="BW270" s="8">
        <v>9441</v>
      </c>
      <c r="BX270" s="9">
        <f t="shared" si="86"/>
        <v>65.8</v>
      </c>
      <c r="BY270" s="29">
        <v>678</v>
      </c>
      <c r="BZ270" s="8">
        <v>13924.7787610619</v>
      </c>
      <c r="CA270" s="8">
        <v>42.004166663600003</v>
      </c>
      <c r="CD270" s="8">
        <v>2015</v>
      </c>
      <c r="CE270" s="8">
        <v>6</v>
      </c>
      <c r="CF270" s="17">
        <f t="shared" si="81"/>
        <v>65.8</v>
      </c>
      <c r="CG270" s="19">
        <f>BY270</f>
        <v>678</v>
      </c>
      <c r="CH270" s="18">
        <f t="shared" si="94"/>
        <v>1543.1314499999949</v>
      </c>
      <c r="CI270" s="8">
        <f t="shared" si="82"/>
        <v>2003</v>
      </c>
      <c r="CJ270" s="8">
        <f t="shared" si="83"/>
        <v>65.8</v>
      </c>
      <c r="CK270" s="6">
        <f t="shared" si="84"/>
        <v>65.8</v>
      </c>
      <c r="CL270" s="26">
        <f>IF(AND(CK270&lt;&gt;"", CO270 ="Y"),BY270,"")</f>
        <v>678</v>
      </c>
      <c r="CM270" s="8">
        <f t="shared" si="95"/>
        <v>1543.1314499999949</v>
      </c>
      <c r="CN270" s="38">
        <f t="shared" si="96"/>
        <v>1543.1314499999949</v>
      </c>
      <c r="CO270" s="8" t="str">
        <f t="shared" si="97"/>
        <v>Y</v>
      </c>
      <c r="CP270" s="8">
        <f t="shared" si="85"/>
        <v>163.44999999999999</v>
      </c>
      <c r="CQ270" s="8">
        <f t="shared" si="98"/>
        <v>2276.0050884955676</v>
      </c>
      <c r="CR270" s="8">
        <f t="shared" si="99"/>
        <v>2024</v>
      </c>
    </row>
    <row r="271" spans="1:96" s="8" customFormat="1">
      <c r="A271" s="8">
        <v>6035</v>
      </c>
      <c r="B271" s="8" t="s">
        <v>494</v>
      </c>
      <c r="C271" s="8">
        <v>3168</v>
      </c>
      <c r="D271" s="8" t="s">
        <v>520</v>
      </c>
      <c r="E271" s="8" t="s">
        <v>171</v>
      </c>
      <c r="F271" s="8" t="s">
        <v>388</v>
      </c>
      <c r="G271" s="8">
        <v>92</v>
      </c>
      <c r="H271" s="8" t="s">
        <v>111</v>
      </c>
      <c r="I271" s="8" t="s">
        <v>88</v>
      </c>
      <c r="K271" s="8" t="s">
        <v>89</v>
      </c>
      <c r="L271" s="8" t="s">
        <v>90</v>
      </c>
      <c r="M271" s="8" t="s">
        <v>90</v>
      </c>
      <c r="N271" s="8" t="s">
        <v>522</v>
      </c>
      <c r="O271" s="8" t="s">
        <v>522</v>
      </c>
      <c r="P271" s="8">
        <v>65.8</v>
      </c>
      <c r="Q271" s="8">
        <v>0.9</v>
      </c>
      <c r="R271" s="8">
        <v>49</v>
      </c>
      <c r="S271" s="8">
        <v>66</v>
      </c>
      <c r="T271" s="8">
        <v>20</v>
      </c>
      <c r="U271" s="8" t="s">
        <v>91</v>
      </c>
      <c r="V271" s="8" t="s">
        <v>92</v>
      </c>
      <c r="W271" s="8" t="s">
        <v>92</v>
      </c>
      <c r="X271" s="8" t="s">
        <v>93</v>
      </c>
      <c r="Y271" s="8" t="s">
        <v>90</v>
      </c>
      <c r="Z271" s="8">
        <v>6</v>
      </c>
      <c r="AA271" s="8">
        <v>1973</v>
      </c>
      <c r="AB271" s="8" t="s">
        <v>92</v>
      </c>
      <c r="AC271" s="8" t="s">
        <v>92</v>
      </c>
      <c r="AD271" s="8" t="s">
        <v>91</v>
      </c>
      <c r="AE271" s="8" t="s">
        <v>113</v>
      </c>
      <c r="AF271" s="8">
        <v>2</v>
      </c>
      <c r="AG271" s="8" t="s">
        <v>90</v>
      </c>
      <c r="AH271" s="8" t="s">
        <v>96</v>
      </c>
      <c r="AR271" s="8" t="s">
        <v>91</v>
      </c>
      <c r="AS271" s="8" t="s">
        <v>91</v>
      </c>
      <c r="AT271" s="8" t="s">
        <v>92</v>
      </c>
      <c r="AU271" s="8" t="s">
        <v>97</v>
      </c>
      <c r="BC271" s="8" t="s">
        <v>92</v>
      </c>
      <c r="BD271" s="8" t="s">
        <v>92</v>
      </c>
      <c r="BE271" s="8" t="s">
        <v>92</v>
      </c>
      <c r="BG271" s="8" t="s">
        <v>92</v>
      </c>
      <c r="BH271" s="8" t="s">
        <v>92</v>
      </c>
      <c r="BI271" s="8" t="s">
        <v>92</v>
      </c>
      <c r="BJ271" s="8" t="s">
        <v>92</v>
      </c>
      <c r="BM271" s="8" t="s">
        <v>92</v>
      </c>
      <c r="BN271" s="8" t="s">
        <v>92</v>
      </c>
      <c r="BO271" s="8" t="s">
        <v>92</v>
      </c>
      <c r="BQ271" s="8" t="s">
        <v>92</v>
      </c>
      <c r="BR271" s="8" t="s">
        <v>92</v>
      </c>
      <c r="BS271" s="8" t="s">
        <v>91</v>
      </c>
      <c r="BV271" s="8">
        <v>3168</v>
      </c>
      <c r="BW271" s="8">
        <v>9441</v>
      </c>
      <c r="BX271" s="9">
        <f t="shared" si="86"/>
        <v>65.8</v>
      </c>
      <c r="BY271" s="29">
        <v>678</v>
      </c>
      <c r="BZ271" s="8">
        <v>13924.7787610619</v>
      </c>
      <c r="CA271" s="8">
        <v>42.004166663600003</v>
      </c>
      <c r="CD271" s="8">
        <v>2015</v>
      </c>
      <c r="CE271" s="8">
        <v>6</v>
      </c>
      <c r="CF271" s="17">
        <f t="shared" si="81"/>
        <v>65.8</v>
      </c>
      <c r="CG271" s="17"/>
      <c r="CH271" s="18" t="str">
        <f t="shared" si="94"/>
        <v/>
      </c>
      <c r="CI271" s="8">
        <f t="shared" si="82"/>
        <v>2003</v>
      </c>
      <c r="CJ271" s="8">
        <f t="shared" si="83"/>
        <v>65.8</v>
      </c>
      <c r="CK271" s="6">
        <f t="shared" si="84"/>
        <v>65.8</v>
      </c>
      <c r="CL271" s="26"/>
      <c r="CM271" s="8" t="str">
        <f t="shared" si="95"/>
        <v/>
      </c>
      <c r="CN271" s="38">
        <f t="shared" si="96"/>
        <v>1543.1314499999949</v>
      </c>
      <c r="CO271" s="8" t="str">
        <f t="shared" si="97"/>
        <v/>
      </c>
      <c r="CP271" s="8">
        <f t="shared" si="85"/>
        <v>163.44999999999999</v>
      </c>
      <c r="CQ271" s="8">
        <f t="shared" si="98"/>
        <v>2276.0050884955676</v>
      </c>
      <c r="CR271" s="8">
        <f t="shared" si="99"/>
        <v>2024</v>
      </c>
    </row>
    <row r="272" spans="1:96" s="8" customFormat="1">
      <c r="A272" s="8">
        <v>6035</v>
      </c>
      <c r="B272" s="8" t="s">
        <v>494</v>
      </c>
      <c r="C272" s="8">
        <v>3169</v>
      </c>
      <c r="D272" s="8" t="s">
        <v>523</v>
      </c>
      <c r="E272" s="8" t="s">
        <v>171</v>
      </c>
      <c r="F272" s="8" t="s">
        <v>388</v>
      </c>
      <c r="G272" s="8">
        <v>10</v>
      </c>
      <c r="H272" s="8" t="s">
        <v>111</v>
      </c>
      <c r="I272" s="8" t="s">
        <v>88</v>
      </c>
      <c r="K272" s="8" t="s">
        <v>89</v>
      </c>
      <c r="L272" s="8" t="s">
        <v>90</v>
      </c>
      <c r="M272" s="8" t="s">
        <v>90</v>
      </c>
      <c r="N272" s="8" t="s">
        <v>524</v>
      </c>
      <c r="O272" s="8" t="s">
        <v>524</v>
      </c>
      <c r="P272" s="8">
        <v>18.600000000000001</v>
      </c>
      <c r="Q272" s="8">
        <v>0.85</v>
      </c>
      <c r="R272" s="8">
        <v>13</v>
      </c>
      <c r="S272" s="8">
        <v>18</v>
      </c>
      <c r="T272" s="8">
        <v>5</v>
      </c>
      <c r="U272" s="8" t="s">
        <v>91</v>
      </c>
      <c r="V272" s="8" t="s">
        <v>92</v>
      </c>
      <c r="W272" s="8" t="s">
        <v>92</v>
      </c>
      <c r="X272" s="8" t="s">
        <v>93</v>
      </c>
      <c r="Y272" s="8" t="s">
        <v>90</v>
      </c>
      <c r="Z272" s="8">
        <v>5</v>
      </c>
      <c r="AA272" s="8">
        <v>1969</v>
      </c>
      <c r="AB272" s="8" t="s">
        <v>92</v>
      </c>
      <c r="AC272" s="8" t="s">
        <v>92</v>
      </c>
      <c r="AD272" s="8" t="s">
        <v>91</v>
      </c>
      <c r="AE272" s="8" t="s">
        <v>113</v>
      </c>
      <c r="AF272" s="8">
        <v>2</v>
      </c>
      <c r="AG272" s="8" t="s">
        <v>90</v>
      </c>
      <c r="AH272" s="8" t="s">
        <v>96</v>
      </c>
      <c r="AR272" s="8" t="s">
        <v>91</v>
      </c>
      <c r="AS272" s="8" t="s">
        <v>91</v>
      </c>
      <c r="AT272" s="8" t="s">
        <v>92</v>
      </c>
      <c r="AU272" s="8" t="s">
        <v>119</v>
      </c>
      <c r="BC272" s="8" t="s">
        <v>92</v>
      </c>
      <c r="BD272" s="8" t="s">
        <v>92</v>
      </c>
      <c r="BE272" s="8" t="s">
        <v>92</v>
      </c>
      <c r="BG272" s="8" t="s">
        <v>92</v>
      </c>
      <c r="BH272" s="8" t="s">
        <v>92</v>
      </c>
      <c r="BI272" s="8" t="s">
        <v>92</v>
      </c>
      <c r="BJ272" s="8" t="s">
        <v>92</v>
      </c>
      <c r="BM272" s="8" t="s">
        <v>92</v>
      </c>
      <c r="BN272" s="8" t="s">
        <v>92</v>
      </c>
      <c r="BO272" s="8" t="s">
        <v>92</v>
      </c>
      <c r="BQ272" s="8" t="s">
        <v>92</v>
      </c>
      <c r="BR272" s="8" t="s">
        <v>92</v>
      </c>
      <c r="BS272" s="8" t="s">
        <v>91</v>
      </c>
      <c r="BV272" s="8">
        <v>3169</v>
      </c>
      <c r="BW272" s="8">
        <v>2867</v>
      </c>
      <c r="BX272" s="9">
        <f t="shared" si="86"/>
        <v>18.600000000000001</v>
      </c>
      <c r="BY272" s="29">
        <v>183</v>
      </c>
      <c r="BZ272" s="8">
        <v>15666.666666666601</v>
      </c>
      <c r="CA272" s="8">
        <v>46.858333332800001</v>
      </c>
      <c r="CD272" s="8">
        <v>2016</v>
      </c>
      <c r="CE272" s="8">
        <v>3</v>
      </c>
      <c r="CF272" s="17">
        <f t="shared" si="81"/>
        <v>18.600000000000001</v>
      </c>
      <c r="CG272" s="19">
        <f>BY272</f>
        <v>183</v>
      </c>
      <c r="CH272" s="18">
        <f t="shared" si="94"/>
        <v>468.61114999999796</v>
      </c>
      <c r="CI272" s="8">
        <f t="shared" si="82"/>
        <v>1999</v>
      </c>
      <c r="CJ272" s="8">
        <f t="shared" si="83"/>
        <v>18.600000000000001</v>
      </c>
      <c r="CK272" s="6">
        <f t="shared" si="84"/>
        <v>18.600000000000001</v>
      </c>
      <c r="CL272" s="26">
        <f>IF(AND(CK272&lt;&gt;"", CO272 ="Y"),BY272,"")</f>
        <v>183</v>
      </c>
      <c r="CM272" s="8">
        <f t="shared" si="95"/>
        <v>468.61114999999796</v>
      </c>
      <c r="CN272" s="38">
        <f t="shared" si="96"/>
        <v>468.61114999999796</v>
      </c>
      <c r="CO272" s="8" t="str">
        <f t="shared" si="97"/>
        <v>Y</v>
      </c>
      <c r="CP272" s="8">
        <f t="shared" si="85"/>
        <v>163.44999999999999</v>
      </c>
      <c r="CQ272" s="8">
        <f t="shared" si="98"/>
        <v>2560.7166666666558</v>
      </c>
      <c r="CR272" s="8">
        <f t="shared" si="99"/>
        <v>2024</v>
      </c>
    </row>
    <row r="273" spans="1:96" s="8" customFormat="1">
      <c r="A273" s="8">
        <v>6035</v>
      </c>
      <c r="B273" s="8" t="s">
        <v>494</v>
      </c>
      <c r="C273" s="8">
        <v>3169</v>
      </c>
      <c r="D273" s="8" t="s">
        <v>523</v>
      </c>
      <c r="E273" s="8" t="s">
        <v>171</v>
      </c>
      <c r="F273" s="8" t="s">
        <v>388</v>
      </c>
      <c r="G273" s="8">
        <v>11</v>
      </c>
      <c r="H273" s="8" t="s">
        <v>111</v>
      </c>
      <c r="I273" s="8" t="s">
        <v>88</v>
      </c>
      <c r="K273" s="8" t="s">
        <v>89</v>
      </c>
      <c r="L273" s="8" t="s">
        <v>90</v>
      </c>
      <c r="M273" s="8" t="s">
        <v>90</v>
      </c>
      <c r="N273" s="8" t="s">
        <v>525</v>
      </c>
      <c r="O273" s="8" t="s">
        <v>525</v>
      </c>
      <c r="P273" s="8">
        <v>21.2</v>
      </c>
      <c r="Q273" s="8">
        <v>0.85</v>
      </c>
      <c r="R273" s="8">
        <v>17</v>
      </c>
      <c r="S273" s="8">
        <v>20</v>
      </c>
      <c r="T273" s="8">
        <v>5</v>
      </c>
      <c r="U273" s="8" t="s">
        <v>91</v>
      </c>
      <c r="V273" s="8" t="s">
        <v>92</v>
      </c>
      <c r="W273" s="8" t="s">
        <v>92</v>
      </c>
      <c r="X273" s="8" t="s">
        <v>93</v>
      </c>
      <c r="Y273" s="8" t="s">
        <v>90</v>
      </c>
      <c r="Z273" s="8">
        <v>6</v>
      </c>
      <c r="AA273" s="8">
        <v>1971</v>
      </c>
      <c r="AB273" s="8" t="s">
        <v>92</v>
      </c>
      <c r="AC273" s="8" t="s">
        <v>92</v>
      </c>
      <c r="AD273" s="8" t="s">
        <v>91</v>
      </c>
      <c r="AE273" s="8" t="s">
        <v>113</v>
      </c>
      <c r="AF273" s="8">
        <v>2</v>
      </c>
      <c r="AG273" s="8" t="s">
        <v>90</v>
      </c>
      <c r="AH273" s="8" t="s">
        <v>96</v>
      </c>
      <c r="AR273" s="8" t="s">
        <v>91</v>
      </c>
      <c r="AS273" s="8" t="s">
        <v>91</v>
      </c>
      <c r="AT273" s="8" t="s">
        <v>92</v>
      </c>
      <c r="AU273" s="8" t="s">
        <v>119</v>
      </c>
      <c r="BC273" s="8" t="s">
        <v>92</v>
      </c>
      <c r="BD273" s="8" t="s">
        <v>92</v>
      </c>
      <c r="BE273" s="8" t="s">
        <v>92</v>
      </c>
      <c r="BG273" s="8" t="s">
        <v>92</v>
      </c>
      <c r="BH273" s="8" t="s">
        <v>92</v>
      </c>
      <c r="BI273" s="8" t="s">
        <v>92</v>
      </c>
      <c r="BJ273" s="8" t="s">
        <v>92</v>
      </c>
      <c r="BM273" s="8" t="s">
        <v>92</v>
      </c>
      <c r="BN273" s="8" t="s">
        <v>92</v>
      </c>
      <c r="BO273" s="8" t="s">
        <v>92</v>
      </c>
      <c r="BQ273" s="8" t="s">
        <v>92</v>
      </c>
      <c r="BR273" s="8" t="s">
        <v>92</v>
      </c>
      <c r="BS273" s="8" t="s">
        <v>91</v>
      </c>
      <c r="BV273" s="8">
        <v>3169</v>
      </c>
      <c r="BW273" s="8">
        <v>2867</v>
      </c>
      <c r="BX273" s="9">
        <f t="shared" si="86"/>
        <v>21.2</v>
      </c>
      <c r="BY273" s="29">
        <v>183</v>
      </c>
      <c r="BZ273" s="8">
        <v>15666.666666666601</v>
      </c>
      <c r="CA273" s="8">
        <v>36.178693179965599</v>
      </c>
      <c r="CD273" s="8">
        <v>2007</v>
      </c>
      <c r="CE273" s="8">
        <v>8</v>
      </c>
      <c r="CF273" s="17">
        <f t="shared" si="81"/>
        <v>21.2</v>
      </c>
      <c r="CG273" s="17"/>
      <c r="CH273" s="18" t="str">
        <f t="shared" si="94"/>
        <v/>
      </c>
      <c r="CI273" s="8">
        <f t="shared" si="82"/>
        <v>2001</v>
      </c>
      <c r="CJ273" s="8">
        <f t="shared" si="83"/>
        <v>21.2</v>
      </c>
      <c r="CK273" s="6">
        <f t="shared" si="84"/>
        <v>21.2</v>
      </c>
      <c r="CL273" s="26"/>
      <c r="CM273" s="8" t="str">
        <f t="shared" si="95"/>
        <v/>
      </c>
      <c r="CN273" s="38">
        <f t="shared" si="96"/>
        <v>468.61114999999796</v>
      </c>
      <c r="CO273" s="8" t="str">
        <f t="shared" si="97"/>
        <v/>
      </c>
      <c r="CP273" s="8">
        <f t="shared" si="85"/>
        <v>163.44999999999999</v>
      </c>
      <c r="CQ273" s="8">
        <f t="shared" si="98"/>
        <v>2560.7166666666558</v>
      </c>
      <c r="CR273" s="8">
        <f t="shared" si="99"/>
        <v>2024</v>
      </c>
    </row>
    <row r="274" spans="1:96" s="8" customFormat="1">
      <c r="A274" s="8">
        <v>6035</v>
      </c>
      <c r="B274" s="8" t="s">
        <v>494</v>
      </c>
      <c r="C274" s="8">
        <v>3170</v>
      </c>
      <c r="D274" s="8" t="s">
        <v>526</v>
      </c>
      <c r="E274" s="8" t="s">
        <v>171</v>
      </c>
      <c r="F274" s="8" t="s">
        <v>388</v>
      </c>
      <c r="G274" s="8">
        <v>3</v>
      </c>
      <c r="H274" s="8" t="s">
        <v>111</v>
      </c>
      <c r="I274" s="8" t="s">
        <v>88</v>
      </c>
      <c r="K274" s="8" t="s">
        <v>89</v>
      </c>
      <c r="L274" s="8" t="s">
        <v>90</v>
      </c>
      <c r="M274" s="8" t="s">
        <v>90</v>
      </c>
      <c r="N274" s="8" t="s">
        <v>527</v>
      </c>
      <c r="O274" s="8" t="s">
        <v>527</v>
      </c>
      <c r="P274" s="8">
        <v>18.600000000000001</v>
      </c>
      <c r="Q274" s="8">
        <v>0.85</v>
      </c>
      <c r="R274" s="8">
        <v>13</v>
      </c>
      <c r="S274" s="8">
        <v>18</v>
      </c>
      <c r="T274" s="8">
        <v>5</v>
      </c>
      <c r="U274" s="8" t="s">
        <v>91</v>
      </c>
      <c r="V274" s="8" t="s">
        <v>92</v>
      </c>
      <c r="W274" s="8" t="s">
        <v>92</v>
      </c>
      <c r="X274" s="8" t="s">
        <v>93</v>
      </c>
      <c r="Y274" s="8" t="s">
        <v>90</v>
      </c>
      <c r="Z274" s="8">
        <v>6</v>
      </c>
      <c r="AA274" s="8">
        <v>1967</v>
      </c>
      <c r="AB274" s="8" t="s">
        <v>92</v>
      </c>
      <c r="AC274" s="8" t="s">
        <v>92</v>
      </c>
      <c r="AD274" s="8" t="s">
        <v>91</v>
      </c>
      <c r="AE274" s="8" t="s">
        <v>113</v>
      </c>
      <c r="AF274" s="8">
        <v>2</v>
      </c>
      <c r="AG274" s="8" t="s">
        <v>90</v>
      </c>
      <c r="AH274" s="8" t="s">
        <v>96</v>
      </c>
      <c r="AR274" s="8" t="s">
        <v>91</v>
      </c>
      <c r="AS274" s="8" t="s">
        <v>91</v>
      </c>
      <c r="AT274" s="8" t="s">
        <v>92</v>
      </c>
      <c r="AU274" s="8" t="s">
        <v>119</v>
      </c>
      <c r="BC274" s="8" t="s">
        <v>92</v>
      </c>
      <c r="BD274" s="8" t="s">
        <v>92</v>
      </c>
      <c r="BE274" s="8" t="s">
        <v>92</v>
      </c>
      <c r="BG274" s="8" t="s">
        <v>92</v>
      </c>
      <c r="BH274" s="8" t="s">
        <v>92</v>
      </c>
      <c r="BI274" s="8" t="s">
        <v>92</v>
      </c>
      <c r="BJ274" s="8" t="s">
        <v>92</v>
      </c>
      <c r="BM274" s="8" t="s">
        <v>92</v>
      </c>
      <c r="BN274" s="8" t="s">
        <v>92</v>
      </c>
      <c r="BO274" s="8" t="s">
        <v>92</v>
      </c>
      <c r="BQ274" s="8" t="s">
        <v>92</v>
      </c>
      <c r="BR274" s="8" t="s">
        <v>92</v>
      </c>
      <c r="BS274" s="8" t="s">
        <v>91</v>
      </c>
      <c r="BT274" s="8" t="s">
        <v>91</v>
      </c>
      <c r="BV274" s="8">
        <v>3170</v>
      </c>
      <c r="BW274" s="8">
        <v>5408</v>
      </c>
      <c r="BX274" s="9">
        <f t="shared" si="86"/>
        <v>18.600000000000001</v>
      </c>
      <c r="BY274" s="29">
        <v>168</v>
      </c>
      <c r="BZ274" s="8">
        <v>32190.4761904761</v>
      </c>
      <c r="CA274" s="8">
        <v>44.472777778556598</v>
      </c>
      <c r="CD274" s="8">
        <v>2011</v>
      </c>
      <c r="CE274" s="8">
        <v>12</v>
      </c>
      <c r="CF274" s="17">
        <f t="shared" si="81"/>
        <v>18.600000000000001</v>
      </c>
      <c r="CG274" s="19">
        <f>BY274</f>
        <v>168</v>
      </c>
      <c r="CH274" s="18">
        <f t="shared" si="94"/>
        <v>883.93759999999759</v>
      </c>
      <c r="CI274" s="8">
        <f t="shared" si="82"/>
        <v>1997</v>
      </c>
      <c r="CJ274" s="8">
        <f t="shared" si="83"/>
        <v>18.600000000000001</v>
      </c>
      <c r="CK274" s="6">
        <f t="shared" si="84"/>
        <v>18.600000000000001</v>
      </c>
      <c r="CL274" s="26">
        <f>IF(AND(CK274&lt;&gt;"", CO274 ="Y"),BY274,"")</f>
        <v>168</v>
      </c>
      <c r="CM274" s="8">
        <f t="shared" si="95"/>
        <v>883.93759999999759</v>
      </c>
      <c r="CN274" s="38">
        <f t="shared" si="96"/>
        <v>883.93759999999759</v>
      </c>
      <c r="CO274" s="8" t="str">
        <f t="shared" si="97"/>
        <v>Y</v>
      </c>
      <c r="CP274" s="8">
        <f t="shared" si="85"/>
        <v>163.44999999999999</v>
      </c>
      <c r="CQ274" s="8">
        <f t="shared" si="98"/>
        <v>5261.5333333333183</v>
      </c>
      <c r="CR274" s="8">
        <f t="shared" si="99"/>
        <v>2024</v>
      </c>
    </row>
    <row r="275" spans="1:96" s="8" customFormat="1">
      <c r="A275" s="8">
        <v>6035</v>
      </c>
      <c r="B275" s="8" t="s">
        <v>494</v>
      </c>
      <c r="C275" s="8">
        <v>3170</v>
      </c>
      <c r="D275" s="8" t="s">
        <v>526</v>
      </c>
      <c r="E275" s="8" t="s">
        <v>171</v>
      </c>
      <c r="F275" s="8" t="s">
        <v>388</v>
      </c>
      <c r="G275" s="8">
        <v>4</v>
      </c>
      <c r="H275" s="8" t="s">
        <v>111</v>
      </c>
      <c r="I275" s="8" t="s">
        <v>88</v>
      </c>
      <c r="K275" s="8" t="s">
        <v>89</v>
      </c>
      <c r="L275" s="8" t="s">
        <v>90</v>
      </c>
      <c r="M275" s="8" t="s">
        <v>90</v>
      </c>
      <c r="N275" s="8" t="s">
        <v>528</v>
      </c>
      <c r="O275" s="8" t="s">
        <v>528</v>
      </c>
      <c r="P275" s="8">
        <v>18.600000000000001</v>
      </c>
      <c r="Q275" s="8">
        <v>0.85</v>
      </c>
      <c r="R275" s="8">
        <v>13</v>
      </c>
      <c r="S275" s="8">
        <v>18</v>
      </c>
      <c r="T275" s="8">
        <v>5</v>
      </c>
      <c r="U275" s="8" t="s">
        <v>91</v>
      </c>
      <c r="V275" s="8" t="s">
        <v>92</v>
      </c>
      <c r="W275" s="8" t="s">
        <v>92</v>
      </c>
      <c r="X275" s="8" t="s">
        <v>93</v>
      </c>
      <c r="Y275" s="8" t="s">
        <v>90</v>
      </c>
      <c r="Z275" s="8">
        <v>10</v>
      </c>
      <c r="AA275" s="8">
        <v>1967</v>
      </c>
      <c r="AB275" s="8" t="s">
        <v>92</v>
      </c>
      <c r="AC275" s="8" t="s">
        <v>92</v>
      </c>
      <c r="AD275" s="8" t="s">
        <v>91</v>
      </c>
      <c r="AE275" s="8" t="s">
        <v>113</v>
      </c>
      <c r="AF275" s="8">
        <v>2</v>
      </c>
      <c r="AG275" s="8" t="s">
        <v>90</v>
      </c>
      <c r="AH275" s="8" t="s">
        <v>96</v>
      </c>
      <c r="AR275" s="8" t="s">
        <v>91</v>
      </c>
      <c r="AS275" s="8" t="s">
        <v>91</v>
      </c>
      <c r="AT275" s="8" t="s">
        <v>92</v>
      </c>
      <c r="AU275" s="8" t="s">
        <v>119</v>
      </c>
      <c r="BC275" s="8" t="s">
        <v>92</v>
      </c>
      <c r="BD275" s="8" t="s">
        <v>92</v>
      </c>
      <c r="BE275" s="8" t="s">
        <v>92</v>
      </c>
      <c r="BG275" s="8" t="s">
        <v>92</v>
      </c>
      <c r="BH275" s="8" t="s">
        <v>92</v>
      </c>
      <c r="BI275" s="8" t="s">
        <v>92</v>
      </c>
      <c r="BJ275" s="8" t="s">
        <v>92</v>
      </c>
      <c r="BM275" s="8" t="s">
        <v>92</v>
      </c>
      <c r="BN275" s="8" t="s">
        <v>92</v>
      </c>
      <c r="BO275" s="8" t="s">
        <v>92</v>
      </c>
      <c r="BQ275" s="8" t="s">
        <v>92</v>
      </c>
      <c r="BR275" s="8" t="s">
        <v>92</v>
      </c>
      <c r="BS275" s="8" t="s">
        <v>91</v>
      </c>
      <c r="BT275" s="8" t="s">
        <v>91</v>
      </c>
      <c r="BV275" s="8">
        <v>3170</v>
      </c>
      <c r="BW275" s="8">
        <v>5408</v>
      </c>
      <c r="BX275" s="9">
        <f t="shared" si="86"/>
        <v>18.600000000000001</v>
      </c>
      <c r="BY275" s="29">
        <v>168</v>
      </c>
      <c r="BZ275" s="8">
        <v>32190.4761904761</v>
      </c>
      <c r="CA275" s="8">
        <v>44.472777778556598</v>
      </c>
      <c r="CD275" s="8">
        <v>2012</v>
      </c>
      <c r="CE275" s="8">
        <v>4</v>
      </c>
      <c r="CF275" s="17">
        <f t="shared" si="81"/>
        <v>18.600000000000001</v>
      </c>
      <c r="CG275" s="17"/>
      <c r="CH275" s="18" t="str">
        <f t="shared" si="94"/>
        <v/>
      </c>
      <c r="CI275" s="8">
        <f t="shared" si="82"/>
        <v>1997</v>
      </c>
      <c r="CJ275" s="8">
        <f t="shared" si="83"/>
        <v>18.600000000000001</v>
      </c>
      <c r="CK275" s="6">
        <f t="shared" si="84"/>
        <v>18.600000000000001</v>
      </c>
      <c r="CL275" s="26"/>
      <c r="CM275" s="8" t="str">
        <f t="shared" si="95"/>
        <v/>
      </c>
      <c r="CN275" s="38">
        <f t="shared" si="96"/>
        <v>883.93759999999759</v>
      </c>
      <c r="CO275" s="8" t="str">
        <f t="shared" si="97"/>
        <v/>
      </c>
      <c r="CP275" s="8">
        <f t="shared" si="85"/>
        <v>163.44999999999999</v>
      </c>
      <c r="CQ275" s="8">
        <f t="shared" si="98"/>
        <v>5261.5333333333183</v>
      </c>
      <c r="CR275" s="8">
        <f t="shared" si="99"/>
        <v>2024</v>
      </c>
    </row>
    <row r="276" spans="1:96" s="8" customFormat="1">
      <c r="A276" s="8">
        <v>6035</v>
      </c>
      <c r="B276" s="8" t="s">
        <v>494</v>
      </c>
      <c r="C276" s="8">
        <v>3170</v>
      </c>
      <c r="D276" s="8" t="s">
        <v>526</v>
      </c>
      <c r="E276" s="8" t="s">
        <v>171</v>
      </c>
      <c r="F276" s="8" t="s">
        <v>388</v>
      </c>
      <c r="G276" s="8">
        <v>5</v>
      </c>
      <c r="H276" s="8" t="s">
        <v>111</v>
      </c>
      <c r="I276" s="8" t="s">
        <v>88</v>
      </c>
      <c r="K276" s="8" t="s">
        <v>89</v>
      </c>
      <c r="L276" s="8" t="s">
        <v>90</v>
      </c>
      <c r="M276" s="8" t="s">
        <v>90</v>
      </c>
      <c r="N276" s="8" t="s">
        <v>529</v>
      </c>
      <c r="O276" s="8" t="s">
        <v>529</v>
      </c>
      <c r="P276" s="8">
        <v>18.600000000000001</v>
      </c>
      <c r="Q276" s="8">
        <v>0.85</v>
      </c>
      <c r="R276" s="8">
        <v>13</v>
      </c>
      <c r="S276" s="8">
        <v>18</v>
      </c>
      <c r="T276" s="8">
        <v>5</v>
      </c>
      <c r="U276" s="8" t="s">
        <v>91</v>
      </c>
      <c r="V276" s="8" t="s">
        <v>92</v>
      </c>
      <c r="W276" s="8" t="s">
        <v>92</v>
      </c>
      <c r="X276" s="8" t="s">
        <v>93</v>
      </c>
      <c r="Y276" s="8" t="s">
        <v>90</v>
      </c>
      <c r="Z276" s="8">
        <v>7</v>
      </c>
      <c r="AA276" s="8">
        <v>1967</v>
      </c>
      <c r="AB276" s="8" t="s">
        <v>92</v>
      </c>
      <c r="AC276" s="8" t="s">
        <v>92</v>
      </c>
      <c r="AD276" s="8" t="s">
        <v>91</v>
      </c>
      <c r="AE276" s="8" t="s">
        <v>113</v>
      </c>
      <c r="AF276" s="8">
        <v>2</v>
      </c>
      <c r="AG276" s="8" t="s">
        <v>90</v>
      </c>
      <c r="AH276" s="8" t="s">
        <v>96</v>
      </c>
      <c r="AR276" s="8" t="s">
        <v>91</v>
      </c>
      <c r="AS276" s="8" t="s">
        <v>91</v>
      </c>
      <c r="AT276" s="8" t="s">
        <v>92</v>
      </c>
      <c r="AU276" s="8" t="s">
        <v>119</v>
      </c>
      <c r="BC276" s="8" t="s">
        <v>92</v>
      </c>
      <c r="BD276" s="8" t="s">
        <v>92</v>
      </c>
      <c r="BE276" s="8" t="s">
        <v>92</v>
      </c>
      <c r="BG276" s="8" t="s">
        <v>92</v>
      </c>
      <c r="BH276" s="8" t="s">
        <v>92</v>
      </c>
      <c r="BI276" s="8" t="s">
        <v>92</v>
      </c>
      <c r="BJ276" s="8" t="s">
        <v>92</v>
      </c>
      <c r="BM276" s="8" t="s">
        <v>92</v>
      </c>
      <c r="BN276" s="8" t="s">
        <v>92</v>
      </c>
      <c r="BO276" s="8" t="s">
        <v>92</v>
      </c>
      <c r="BQ276" s="8" t="s">
        <v>92</v>
      </c>
      <c r="BR276" s="8" t="s">
        <v>92</v>
      </c>
      <c r="BS276" s="8" t="s">
        <v>91</v>
      </c>
      <c r="BT276" s="8" t="s">
        <v>91</v>
      </c>
      <c r="BV276" s="8">
        <v>3170</v>
      </c>
      <c r="BW276" s="8">
        <v>5408</v>
      </c>
      <c r="BX276" s="9">
        <f t="shared" si="86"/>
        <v>18.600000000000001</v>
      </c>
      <c r="BY276" s="29">
        <v>168</v>
      </c>
      <c r="BZ276" s="8">
        <v>32190.4761904761</v>
      </c>
      <c r="CA276" s="8">
        <v>44.472777778556598</v>
      </c>
      <c r="CD276" s="8">
        <v>2012</v>
      </c>
      <c r="CE276" s="8">
        <v>1</v>
      </c>
      <c r="CF276" s="17">
        <f t="shared" si="81"/>
        <v>18.600000000000001</v>
      </c>
      <c r="CG276" s="17"/>
      <c r="CH276" s="18" t="str">
        <f t="shared" si="94"/>
        <v/>
      </c>
      <c r="CI276" s="8">
        <f t="shared" si="82"/>
        <v>1997</v>
      </c>
      <c r="CJ276" s="8">
        <f t="shared" si="83"/>
        <v>18.600000000000001</v>
      </c>
      <c r="CK276" s="6">
        <f t="shared" si="84"/>
        <v>18.600000000000001</v>
      </c>
      <c r="CL276" s="26"/>
      <c r="CM276" s="8" t="str">
        <f t="shared" si="95"/>
        <v/>
      </c>
      <c r="CN276" s="38">
        <f t="shared" si="96"/>
        <v>883.93759999999759</v>
      </c>
      <c r="CO276" s="8" t="str">
        <f t="shared" si="97"/>
        <v/>
      </c>
      <c r="CP276" s="8">
        <f t="shared" si="85"/>
        <v>163.44999999999999</v>
      </c>
      <c r="CQ276" s="8">
        <f t="shared" si="98"/>
        <v>5261.5333333333183</v>
      </c>
      <c r="CR276" s="8">
        <f t="shared" si="99"/>
        <v>2024</v>
      </c>
    </row>
    <row r="277" spans="1:96" s="8" customFormat="1">
      <c r="A277" s="8">
        <v>6035</v>
      </c>
      <c r="B277" s="8" t="s">
        <v>494</v>
      </c>
      <c r="C277" s="8">
        <v>3170</v>
      </c>
      <c r="D277" s="8" t="s">
        <v>526</v>
      </c>
      <c r="E277" s="8" t="s">
        <v>171</v>
      </c>
      <c r="F277" s="8" t="s">
        <v>388</v>
      </c>
      <c r="G277" s="8">
        <v>6</v>
      </c>
      <c r="H277" s="8" t="s">
        <v>111</v>
      </c>
      <c r="I277" s="8" t="s">
        <v>88</v>
      </c>
      <c r="K277" s="8" t="s">
        <v>89</v>
      </c>
      <c r="L277" s="8" t="s">
        <v>90</v>
      </c>
      <c r="M277" s="8" t="s">
        <v>90</v>
      </c>
      <c r="N277" s="8" t="s">
        <v>530</v>
      </c>
      <c r="O277" s="8" t="s">
        <v>530</v>
      </c>
      <c r="P277" s="8">
        <v>18.600000000000001</v>
      </c>
      <c r="Q277" s="8">
        <v>0.85</v>
      </c>
      <c r="R277" s="8">
        <v>13</v>
      </c>
      <c r="S277" s="8">
        <v>18</v>
      </c>
      <c r="T277" s="8">
        <v>5</v>
      </c>
      <c r="U277" s="8" t="s">
        <v>91</v>
      </c>
      <c r="V277" s="8" t="s">
        <v>92</v>
      </c>
      <c r="W277" s="8" t="s">
        <v>92</v>
      </c>
      <c r="X277" s="8" t="s">
        <v>93</v>
      </c>
      <c r="Y277" s="8" t="s">
        <v>90</v>
      </c>
      <c r="Z277" s="8">
        <v>11</v>
      </c>
      <c r="AA277" s="8">
        <v>1968</v>
      </c>
      <c r="AB277" s="8" t="s">
        <v>92</v>
      </c>
      <c r="AC277" s="8" t="s">
        <v>92</v>
      </c>
      <c r="AD277" s="8" t="s">
        <v>91</v>
      </c>
      <c r="AE277" s="8" t="s">
        <v>113</v>
      </c>
      <c r="AF277" s="8">
        <v>2</v>
      </c>
      <c r="AG277" s="8" t="s">
        <v>90</v>
      </c>
      <c r="AH277" s="8" t="s">
        <v>96</v>
      </c>
      <c r="AR277" s="8" t="s">
        <v>91</v>
      </c>
      <c r="AS277" s="8" t="s">
        <v>91</v>
      </c>
      <c r="AT277" s="8" t="s">
        <v>92</v>
      </c>
      <c r="AU277" s="8" t="s">
        <v>119</v>
      </c>
      <c r="BC277" s="8" t="s">
        <v>92</v>
      </c>
      <c r="BD277" s="8" t="s">
        <v>92</v>
      </c>
      <c r="BE277" s="8" t="s">
        <v>92</v>
      </c>
      <c r="BG277" s="8" t="s">
        <v>92</v>
      </c>
      <c r="BH277" s="8" t="s">
        <v>92</v>
      </c>
      <c r="BI277" s="8" t="s">
        <v>92</v>
      </c>
      <c r="BJ277" s="8" t="s">
        <v>92</v>
      </c>
      <c r="BM277" s="8" t="s">
        <v>92</v>
      </c>
      <c r="BN277" s="8" t="s">
        <v>92</v>
      </c>
      <c r="BO277" s="8" t="s">
        <v>92</v>
      </c>
      <c r="BQ277" s="8" t="s">
        <v>92</v>
      </c>
      <c r="BR277" s="8" t="s">
        <v>92</v>
      </c>
      <c r="BS277" s="8" t="s">
        <v>91</v>
      </c>
      <c r="BV277" s="8">
        <v>3170</v>
      </c>
      <c r="BW277" s="8">
        <v>5408</v>
      </c>
      <c r="BX277" s="9">
        <f t="shared" si="86"/>
        <v>18.600000000000001</v>
      </c>
      <c r="BY277" s="29">
        <v>168</v>
      </c>
      <c r="BZ277" s="8">
        <v>32190.4761904761</v>
      </c>
      <c r="CA277" s="8">
        <v>44.472777778556598</v>
      </c>
      <c r="CD277" s="8">
        <v>2013</v>
      </c>
      <c r="CE277" s="8">
        <v>5</v>
      </c>
      <c r="CF277" s="17">
        <f t="shared" si="81"/>
        <v>18.600000000000001</v>
      </c>
      <c r="CG277" s="17"/>
      <c r="CH277" s="18" t="str">
        <f t="shared" si="94"/>
        <v/>
      </c>
      <c r="CI277" s="8">
        <f t="shared" si="82"/>
        <v>1998</v>
      </c>
      <c r="CJ277" s="8">
        <f t="shared" si="83"/>
        <v>18.600000000000001</v>
      </c>
      <c r="CK277" s="6">
        <f t="shared" si="84"/>
        <v>18.600000000000001</v>
      </c>
      <c r="CL277" s="26"/>
      <c r="CM277" s="8" t="str">
        <f t="shared" si="95"/>
        <v/>
      </c>
      <c r="CN277" s="38">
        <f t="shared" si="96"/>
        <v>883.93759999999759</v>
      </c>
      <c r="CO277" s="8" t="str">
        <f t="shared" si="97"/>
        <v/>
      </c>
      <c r="CP277" s="8">
        <f t="shared" si="85"/>
        <v>163.44999999999999</v>
      </c>
      <c r="CQ277" s="8">
        <f t="shared" si="98"/>
        <v>5261.5333333333183</v>
      </c>
      <c r="CR277" s="8">
        <f t="shared" si="99"/>
        <v>2024</v>
      </c>
    </row>
    <row r="278" spans="1:96" s="8" customFormat="1">
      <c r="A278" s="8">
        <v>56609</v>
      </c>
      <c r="B278" s="8" t="s">
        <v>379</v>
      </c>
      <c r="C278" s="8">
        <v>3785</v>
      </c>
      <c r="D278" s="8" t="s">
        <v>531</v>
      </c>
      <c r="E278" s="8" t="s">
        <v>178</v>
      </c>
      <c r="F278" s="8" t="s">
        <v>310</v>
      </c>
      <c r="G278" s="8" t="s">
        <v>532</v>
      </c>
      <c r="H278" s="8" t="s">
        <v>111</v>
      </c>
      <c r="I278" s="8" t="s">
        <v>88</v>
      </c>
      <c r="K278" s="8" t="s">
        <v>89</v>
      </c>
      <c r="L278" s="8" t="s">
        <v>90</v>
      </c>
      <c r="M278" s="8" t="s">
        <v>90</v>
      </c>
      <c r="N278" s="8">
        <v>50924</v>
      </c>
      <c r="O278" s="8">
        <v>50924</v>
      </c>
      <c r="P278" s="8">
        <v>27</v>
      </c>
      <c r="Q278" s="8">
        <v>0.8</v>
      </c>
      <c r="R278" s="8">
        <v>29.9</v>
      </c>
      <c r="S278" s="8">
        <v>40.299999999999997</v>
      </c>
      <c r="T278" s="8">
        <v>26.9</v>
      </c>
      <c r="U278" s="8" t="s">
        <v>91</v>
      </c>
      <c r="V278" s="8" t="s">
        <v>92</v>
      </c>
      <c r="W278" s="8" t="s">
        <v>92</v>
      </c>
      <c r="X278" s="8" t="s">
        <v>118</v>
      </c>
      <c r="Y278" s="8" t="s">
        <v>98</v>
      </c>
      <c r="Z278" s="8">
        <v>6</v>
      </c>
      <c r="AA278" s="8">
        <v>1972</v>
      </c>
      <c r="AB278" s="8" t="s">
        <v>92</v>
      </c>
      <c r="AC278" s="8" t="s">
        <v>92</v>
      </c>
      <c r="AD278" s="8" t="s">
        <v>91</v>
      </c>
      <c r="AE278" s="8" t="s">
        <v>113</v>
      </c>
      <c r="AF278" s="8">
        <v>2</v>
      </c>
      <c r="AG278" s="8" t="s">
        <v>90</v>
      </c>
      <c r="AH278" s="8" t="s">
        <v>96</v>
      </c>
      <c r="AR278" s="8" t="s">
        <v>91</v>
      </c>
      <c r="AS278" s="8" t="s">
        <v>91</v>
      </c>
      <c r="AT278" s="8" t="s">
        <v>92</v>
      </c>
      <c r="AU278" s="8" t="s">
        <v>97</v>
      </c>
      <c r="BC278" s="8" t="s">
        <v>92</v>
      </c>
      <c r="BD278" s="8" t="s">
        <v>92</v>
      </c>
      <c r="BE278" s="8" t="s">
        <v>92</v>
      </c>
      <c r="BG278" s="8" t="s">
        <v>92</v>
      </c>
      <c r="BH278" s="8" t="s">
        <v>92</v>
      </c>
      <c r="BI278" s="8" t="s">
        <v>92</v>
      </c>
      <c r="BJ278" s="8" t="s">
        <v>92</v>
      </c>
      <c r="BM278" s="8" t="s">
        <v>92</v>
      </c>
      <c r="BN278" s="8" t="s">
        <v>92</v>
      </c>
      <c r="BO278" s="8" t="s">
        <v>92</v>
      </c>
      <c r="BQ278" s="8" t="s">
        <v>92</v>
      </c>
      <c r="BR278" s="8" t="s">
        <v>92</v>
      </c>
      <c r="BS278" s="8" t="s">
        <v>91</v>
      </c>
      <c r="BT278" s="8" t="s">
        <v>91</v>
      </c>
      <c r="BV278" s="8">
        <v>3785</v>
      </c>
      <c r="BW278" s="8">
        <v>5433</v>
      </c>
      <c r="BX278" s="9">
        <f t="shared" si="86"/>
        <v>27</v>
      </c>
      <c r="BY278" s="29">
        <v>291</v>
      </c>
      <c r="BZ278" s="8">
        <v>18670.103092783502</v>
      </c>
      <c r="CA278" s="8">
        <v>45.260892857336898</v>
      </c>
      <c r="CD278" s="8">
        <v>2017</v>
      </c>
      <c r="CE278" s="8">
        <v>9</v>
      </c>
      <c r="CF278" s="17">
        <f t="shared" si="81"/>
        <v>27</v>
      </c>
      <c r="CG278" s="19">
        <f t="shared" ref="CG278:CG279" si="100">BY278</f>
        <v>291</v>
      </c>
      <c r="CH278" s="18">
        <f t="shared" si="94"/>
        <v>888.0238499999997</v>
      </c>
      <c r="CI278" s="8">
        <f t="shared" si="82"/>
        <v>2002</v>
      </c>
      <c r="CJ278" s="8">
        <f t="shared" si="83"/>
        <v>27</v>
      </c>
      <c r="CK278" s="6">
        <f t="shared" si="84"/>
        <v>27</v>
      </c>
      <c r="CL278" s="26">
        <f t="shared" ref="CL278:CL279" si="101">IF(AND(CK278&lt;&gt;"", CO278 ="Y"),BY278,"")</f>
        <v>291</v>
      </c>
      <c r="CM278" s="8">
        <f t="shared" si="95"/>
        <v>888.0238499999997</v>
      </c>
      <c r="CN278" s="38">
        <f t="shared" si="96"/>
        <v>888.0238499999997</v>
      </c>
      <c r="CO278" s="8" t="str">
        <f t="shared" si="97"/>
        <v>Y</v>
      </c>
      <c r="CP278" s="8">
        <f t="shared" si="85"/>
        <v>163.44999999999999</v>
      </c>
      <c r="CQ278" s="8">
        <f t="shared" si="98"/>
        <v>3051.6283505154629</v>
      </c>
      <c r="CR278" s="8">
        <f t="shared" si="99"/>
        <v>2024</v>
      </c>
    </row>
    <row r="279" spans="1:96" s="8" customFormat="1">
      <c r="A279" s="8">
        <v>19876</v>
      </c>
      <c r="B279" s="8" t="s">
        <v>176</v>
      </c>
      <c r="C279" s="8">
        <v>3799</v>
      </c>
      <c r="D279" s="8" t="s">
        <v>533</v>
      </c>
      <c r="E279" s="8" t="s">
        <v>178</v>
      </c>
      <c r="F279" s="8" t="s">
        <v>534</v>
      </c>
      <c r="G279" s="8" t="s">
        <v>86</v>
      </c>
      <c r="H279" s="8" t="s">
        <v>111</v>
      </c>
      <c r="I279" s="8" t="s">
        <v>88</v>
      </c>
      <c r="K279" s="8" t="s">
        <v>89</v>
      </c>
      <c r="L279" s="8" t="s">
        <v>90</v>
      </c>
      <c r="M279" s="8" t="s">
        <v>90</v>
      </c>
      <c r="P279" s="8">
        <v>20.7</v>
      </c>
      <c r="Q279" s="8">
        <v>0.85</v>
      </c>
      <c r="R279" s="8">
        <v>12</v>
      </c>
      <c r="S279" s="8">
        <v>17</v>
      </c>
      <c r="T279" s="8">
        <v>3</v>
      </c>
      <c r="U279" s="8" t="s">
        <v>91</v>
      </c>
      <c r="V279" s="8" t="s">
        <v>92</v>
      </c>
      <c r="W279" s="8" t="s">
        <v>92</v>
      </c>
      <c r="X279" s="8" t="s">
        <v>93</v>
      </c>
      <c r="Y279" s="8" t="s">
        <v>90</v>
      </c>
      <c r="Z279" s="8">
        <v>7</v>
      </c>
      <c r="AA279" s="8">
        <v>1971</v>
      </c>
      <c r="AB279" s="8" t="s">
        <v>92</v>
      </c>
      <c r="AC279" s="8" t="s">
        <v>92</v>
      </c>
      <c r="AD279" s="8" t="s">
        <v>91</v>
      </c>
      <c r="AE279" s="8" t="s">
        <v>94</v>
      </c>
      <c r="AF279" s="8">
        <v>1</v>
      </c>
      <c r="AG279" s="8" t="s">
        <v>90</v>
      </c>
      <c r="AH279" s="8" t="s">
        <v>96</v>
      </c>
      <c r="AT279" s="8" t="s">
        <v>92</v>
      </c>
      <c r="AU279" s="8" t="s">
        <v>97</v>
      </c>
      <c r="BC279" s="8" t="s">
        <v>92</v>
      </c>
      <c r="BD279" s="8" t="s">
        <v>92</v>
      </c>
      <c r="BE279" s="8" t="s">
        <v>92</v>
      </c>
      <c r="BG279" s="8" t="s">
        <v>92</v>
      </c>
      <c r="BH279" s="8" t="s">
        <v>92</v>
      </c>
      <c r="BI279" s="8" t="s">
        <v>92</v>
      </c>
      <c r="BJ279" s="8" t="s">
        <v>92</v>
      </c>
      <c r="BM279" s="8" t="s">
        <v>92</v>
      </c>
      <c r="BN279" s="8" t="s">
        <v>92</v>
      </c>
      <c r="BO279" s="8" t="s">
        <v>92</v>
      </c>
      <c r="BQ279" s="8" t="s">
        <v>92</v>
      </c>
      <c r="BR279" s="8" t="s">
        <v>92</v>
      </c>
      <c r="BS279" s="8" t="s">
        <v>91</v>
      </c>
      <c r="BV279" s="8">
        <v>3799</v>
      </c>
      <c r="BW279" s="8">
        <v>17384</v>
      </c>
      <c r="BX279" s="9">
        <f t="shared" si="86"/>
        <v>20.7</v>
      </c>
      <c r="BY279" s="29">
        <v>996</v>
      </c>
      <c r="BZ279" s="8">
        <v>17453.815261044099</v>
      </c>
      <c r="CA279" s="8">
        <v>45.407819441569998</v>
      </c>
      <c r="CD279" s="8">
        <v>2016</v>
      </c>
      <c r="CE279" s="8">
        <v>12</v>
      </c>
      <c r="CF279" s="17">
        <f t="shared" si="81"/>
        <v>20.7</v>
      </c>
      <c r="CG279" s="19">
        <f t="shared" si="100"/>
        <v>996</v>
      </c>
      <c r="CH279" s="18">
        <f t="shared" si="94"/>
        <v>2841.4147999999873</v>
      </c>
      <c r="CI279" s="8">
        <f t="shared" si="82"/>
        <v>2001</v>
      </c>
      <c r="CJ279" s="8">
        <f t="shared" si="83"/>
        <v>20.7</v>
      </c>
      <c r="CK279" s="6">
        <f t="shared" si="84"/>
        <v>20.7</v>
      </c>
      <c r="CL279" s="26">
        <f t="shared" si="101"/>
        <v>996</v>
      </c>
      <c r="CM279" s="8">
        <f t="shared" si="95"/>
        <v>2841.4147999999873</v>
      </c>
      <c r="CN279" s="38">
        <f t="shared" si="96"/>
        <v>2841.4147999999873</v>
      </c>
      <c r="CO279" s="8" t="str">
        <f t="shared" si="97"/>
        <v>Y</v>
      </c>
      <c r="CP279" s="8">
        <f t="shared" si="85"/>
        <v>163.44999999999999</v>
      </c>
      <c r="CQ279" s="8">
        <f t="shared" si="98"/>
        <v>2852.8261044176579</v>
      </c>
      <c r="CR279" s="8">
        <f t="shared" si="99"/>
        <v>2024</v>
      </c>
    </row>
    <row r="280" spans="1:96" s="8" customFormat="1">
      <c r="A280" s="8">
        <v>19876</v>
      </c>
      <c r="B280" s="8" t="s">
        <v>176</v>
      </c>
      <c r="C280" s="8">
        <v>3799</v>
      </c>
      <c r="D280" s="8" t="s">
        <v>533</v>
      </c>
      <c r="E280" s="8" t="s">
        <v>178</v>
      </c>
      <c r="F280" s="8" t="s">
        <v>534</v>
      </c>
      <c r="G280" s="8" t="s">
        <v>100</v>
      </c>
      <c r="H280" s="8" t="s">
        <v>111</v>
      </c>
      <c r="I280" s="8" t="s">
        <v>88</v>
      </c>
      <c r="K280" s="8" t="s">
        <v>89</v>
      </c>
      <c r="L280" s="8" t="s">
        <v>90</v>
      </c>
      <c r="M280" s="8" t="s">
        <v>90</v>
      </c>
      <c r="P280" s="8">
        <v>20.7</v>
      </c>
      <c r="Q280" s="8">
        <v>0.85</v>
      </c>
      <c r="R280" s="8">
        <v>12</v>
      </c>
      <c r="S280" s="8">
        <v>16</v>
      </c>
      <c r="T280" s="8">
        <v>3</v>
      </c>
      <c r="U280" s="8" t="s">
        <v>91</v>
      </c>
      <c r="V280" s="8" t="s">
        <v>92</v>
      </c>
      <c r="W280" s="8" t="s">
        <v>92</v>
      </c>
      <c r="X280" s="8" t="s">
        <v>93</v>
      </c>
      <c r="Y280" s="8" t="s">
        <v>90</v>
      </c>
      <c r="Z280" s="8">
        <v>7</v>
      </c>
      <c r="AA280" s="8">
        <v>1971</v>
      </c>
      <c r="AB280" s="8" t="s">
        <v>92</v>
      </c>
      <c r="AC280" s="8" t="s">
        <v>92</v>
      </c>
      <c r="AD280" s="8" t="s">
        <v>91</v>
      </c>
      <c r="AE280" s="8" t="s">
        <v>94</v>
      </c>
      <c r="AF280" s="8">
        <v>1</v>
      </c>
      <c r="AG280" s="8" t="s">
        <v>90</v>
      </c>
      <c r="AH280" s="8" t="s">
        <v>96</v>
      </c>
      <c r="AT280" s="8" t="s">
        <v>92</v>
      </c>
      <c r="AU280" s="8" t="s">
        <v>97</v>
      </c>
      <c r="BC280" s="8" t="s">
        <v>92</v>
      </c>
      <c r="BD280" s="8" t="s">
        <v>92</v>
      </c>
      <c r="BE280" s="8" t="s">
        <v>92</v>
      </c>
      <c r="BG280" s="8" t="s">
        <v>92</v>
      </c>
      <c r="BH280" s="8" t="s">
        <v>92</v>
      </c>
      <c r="BI280" s="8" t="s">
        <v>92</v>
      </c>
      <c r="BJ280" s="8" t="s">
        <v>92</v>
      </c>
      <c r="BM280" s="8" t="s">
        <v>92</v>
      </c>
      <c r="BN280" s="8" t="s">
        <v>92</v>
      </c>
      <c r="BO280" s="8" t="s">
        <v>92</v>
      </c>
      <c r="BQ280" s="8" t="s">
        <v>92</v>
      </c>
      <c r="BR280" s="8" t="s">
        <v>92</v>
      </c>
      <c r="BS280" s="8" t="s">
        <v>91</v>
      </c>
      <c r="BV280" s="8">
        <v>3799</v>
      </c>
      <c r="BW280" s="8">
        <v>17384</v>
      </c>
      <c r="BX280" s="9">
        <f t="shared" si="86"/>
        <v>20.7</v>
      </c>
      <c r="BY280" s="29">
        <v>996</v>
      </c>
      <c r="BZ280" s="8">
        <v>17453.815261044099</v>
      </c>
      <c r="CA280" s="8">
        <v>45.407819441569998</v>
      </c>
      <c r="CD280" s="8">
        <v>2016</v>
      </c>
      <c r="CE280" s="8">
        <v>12</v>
      </c>
      <c r="CF280" s="17">
        <f t="shared" si="81"/>
        <v>20.7</v>
      </c>
      <c r="CG280" s="17"/>
      <c r="CH280" s="18" t="str">
        <f t="shared" si="94"/>
        <v/>
      </c>
      <c r="CI280" s="8">
        <f t="shared" si="82"/>
        <v>2001</v>
      </c>
      <c r="CJ280" s="8">
        <f t="shared" si="83"/>
        <v>20.7</v>
      </c>
      <c r="CK280" s="6">
        <f t="shared" si="84"/>
        <v>20.7</v>
      </c>
      <c r="CL280" s="26"/>
      <c r="CM280" s="8" t="str">
        <f t="shared" si="95"/>
        <v/>
      </c>
      <c r="CN280" s="38">
        <f t="shared" si="96"/>
        <v>2841.4147999999873</v>
      </c>
      <c r="CO280" s="8" t="str">
        <f t="shared" si="97"/>
        <v/>
      </c>
      <c r="CP280" s="8">
        <f t="shared" si="85"/>
        <v>163.44999999999999</v>
      </c>
      <c r="CQ280" s="8">
        <f t="shared" si="98"/>
        <v>2852.8261044176579</v>
      </c>
      <c r="CR280" s="8">
        <f t="shared" si="99"/>
        <v>2024</v>
      </c>
    </row>
    <row r="281" spans="1:96" s="8" customFormat="1">
      <c r="A281" s="8">
        <v>19876</v>
      </c>
      <c r="B281" s="8" t="s">
        <v>176</v>
      </c>
      <c r="C281" s="8">
        <v>3799</v>
      </c>
      <c r="D281" s="8" t="s">
        <v>533</v>
      </c>
      <c r="E281" s="8" t="s">
        <v>178</v>
      </c>
      <c r="F281" s="8" t="s">
        <v>534</v>
      </c>
      <c r="G281" s="8" t="s">
        <v>101</v>
      </c>
      <c r="H281" s="8" t="s">
        <v>111</v>
      </c>
      <c r="I281" s="8" t="s">
        <v>88</v>
      </c>
      <c r="K281" s="8" t="s">
        <v>89</v>
      </c>
      <c r="L281" s="8" t="s">
        <v>90</v>
      </c>
      <c r="M281" s="8" t="s">
        <v>90</v>
      </c>
      <c r="P281" s="8">
        <v>20.7</v>
      </c>
      <c r="Q281" s="8">
        <v>0.85</v>
      </c>
      <c r="R281" s="8">
        <v>12</v>
      </c>
      <c r="S281" s="8">
        <v>15</v>
      </c>
      <c r="T281" s="8">
        <v>3</v>
      </c>
      <c r="U281" s="8" t="s">
        <v>91</v>
      </c>
      <c r="V281" s="8" t="s">
        <v>92</v>
      </c>
      <c r="W281" s="8" t="s">
        <v>92</v>
      </c>
      <c r="X281" s="8" t="s">
        <v>93</v>
      </c>
      <c r="Y281" s="8" t="s">
        <v>90</v>
      </c>
      <c r="Z281" s="8">
        <v>8</v>
      </c>
      <c r="AA281" s="8">
        <v>1971</v>
      </c>
      <c r="AB281" s="8" t="s">
        <v>92</v>
      </c>
      <c r="AC281" s="8" t="s">
        <v>92</v>
      </c>
      <c r="AD281" s="8" t="s">
        <v>91</v>
      </c>
      <c r="AE281" s="8" t="s">
        <v>94</v>
      </c>
      <c r="AF281" s="8">
        <v>1</v>
      </c>
      <c r="AG281" s="8" t="s">
        <v>90</v>
      </c>
      <c r="AH281" s="8" t="s">
        <v>96</v>
      </c>
      <c r="AT281" s="8" t="s">
        <v>92</v>
      </c>
      <c r="AU281" s="8" t="s">
        <v>97</v>
      </c>
      <c r="BC281" s="8" t="s">
        <v>92</v>
      </c>
      <c r="BD281" s="8" t="s">
        <v>92</v>
      </c>
      <c r="BE281" s="8" t="s">
        <v>92</v>
      </c>
      <c r="BG281" s="8" t="s">
        <v>92</v>
      </c>
      <c r="BH281" s="8" t="s">
        <v>92</v>
      </c>
      <c r="BI281" s="8" t="s">
        <v>92</v>
      </c>
      <c r="BJ281" s="8" t="s">
        <v>92</v>
      </c>
      <c r="BM281" s="8" t="s">
        <v>92</v>
      </c>
      <c r="BN281" s="8" t="s">
        <v>92</v>
      </c>
      <c r="BO281" s="8" t="s">
        <v>92</v>
      </c>
      <c r="BQ281" s="8" t="s">
        <v>92</v>
      </c>
      <c r="BR281" s="8" t="s">
        <v>92</v>
      </c>
      <c r="BS281" s="8" t="s">
        <v>91</v>
      </c>
      <c r="BV281" s="8">
        <v>3799</v>
      </c>
      <c r="BW281" s="8">
        <v>17384</v>
      </c>
      <c r="BX281" s="9">
        <f t="shared" si="86"/>
        <v>20.7</v>
      </c>
      <c r="BY281" s="29">
        <v>996</v>
      </c>
      <c r="BZ281" s="8">
        <v>17453.815261044099</v>
      </c>
      <c r="CA281" s="8">
        <v>45.407819441569998</v>
      </c>
      <c r="CD281" s="8">
        <v>2017</v>
      </c>
      <c r="CE281" s="8">
        <v>1</v>
      </c>
      <c r="CF281" s="17">
        <f t="shared" si="81"/>
        <v>20.7</v>
      </c>
      <c r="CG281" s="17"/>
      <c r="CH281" s="18" t="str">
        <f t="shared" si="94"/>
        <v/>
      </c>
      <c r="CI281" s="8">
        <f t="shared" si="82"/>
        <v>2001</v>
      </c>
      <c r="CJ281" s="8">
        <f t="shared" si="83"/>
        <v>20.7</v>
      </c>
      <c r="CK281" s="6">
        <f t="shared" si="84"/>
        <v>20.7</v>
      </c>
      <c r="CL281" s="26"/>
      <c r="CM281" s="8" t="str">
        <f t="shared" si="95"/>
        <v/>
      </c>
      <c r="CN281" s="38">
        <f t="shared" si="96"/>
        <v>2841.4147999999873</v>
      </c>
      <c r="CO281" s="8" t="str">
        <f t="shared" si="97"/>
        <v/>
      </c>
      <c r="CP281" s="8">
        <f t="shared" si="85"/>
        <v>163.44999999999999</v>
      </c>
      <c r="CQ281" s="8">
        <f t="shared" si="98"/>
        <v>2852.8261044176579</v>
      </c>
      <c r="CR281" s="8">
        <f t="shared" si="99"/>
        <v>2024</v>
      </c>
    </row>
    <row r="282" spans="1:96" s="8" customFormat="1">
      <c r="A282" s="8">
        <v>19876</v>
      </c>
      <c r="B282" s="8" t="s">
        <v>176</v>
      </c>
      <c r="C282" s="8">
        <v>3799</v>
      </c>
      <c r="D282" s="8" t="s">
        <v>533</v>
      </c>
      <c r="E282" s="8" t="s">
        <v>178</v>
      </c>
      <c r="F282" s="8" t="s">
        <v>534</v>
      </c>
      <c r="G282" s="8" t="s">
        <v>102</v>
      </c>
      <c r="H282" s="8" t="s">
        <v>111</v>
      </c>
      <c r="I282" s="8" t="s">
        <v>88</v>
      </c>
      <c r="K282" s="8" t="s">
        <v>89</v>
      </c>
      <c r="L282" s="8" t="s">
        <v>90</v>
      </c>
      <c r="M282" s="8" t="s">
        <v>90</v>
      </c>
      <c r="P282" s="8">
        <v>20.7</v>
      </c>
      <c r="Q282" s="8">
        <v>0.85</v>
      </c>
      <c r="R282" s="8">
        <v>12</v>
      </c>
      <c r="S282" s="8">
        <v>17</v>
      </c>
      <c r="T282" s="8">
        <v>3</v>
      </c>
      <c r="U282" s="8" t="s">
        <v>91</v>
      </c>
      <c r="V282" s="8" t="s">
        <v>92</v>
      </c>
      <c r="W282" s="8" t="s">
        <v>92</v>
      </c>
      <c r="X282" s="8" t="s">
        <v>93</v>
      </c>
      <c r="Y282" s="8" t="s">
        <v>90</v>
      </c>
      <c r="Z282" s="8">
        <v>8</v>
      </c>
      <c r="AA282" s="8">
        <v>1971</v>
      </c>
      <c r="AB282" s="8" t="s">
        <v>92</v>
      </c>
      <c r="AC282" s="8" t="s">
        <v>92</v>
      </c>
      <c r="AD282" s="8" t="s">
        <v>91</v>
      </c>
      <c r="AE282" s="8" t="s">
        <v>94</v>
      </c>
      <c r="AF282" s="8">
        <v>1</v>
      </c>
      <c r="AG282" s="8" t="s">
        <v>90</v>
      </c>
      <c r="AH282" s="8" t="s">
        <v>96</v>
      </c>
      <c r="AT282" s="8" t="s">
        <v>92</v>
      </c>
      <c r="AU282" s="8" t="s">
        <v>97</v>
      </c>
      <c r="BC282" s="8" t="s">
        <v>92</v>
      </c>
      <c r="BD282" s="8" t="s">
        <v>92</v>
      </c>
      <c r="BE282" s="8" t="s">
        <v>92</v>
      </c>
      <c r="BG282" s="8" t="s">
        <v>92</v>
      </c>
      <c r="BH282" s="8" t="s">
        <v>92</v>
      </c>
      <c r="BI282" s="8" t="s">
        <v>92</v>
      </c>
      <c r="BJ282" s="8" t="s">
        <v>92</v>
      </c>
      <c r="BM282" s="8" t="s">
        <v>92</v>
      </c>
      <c r="BN282" s="8" t="s">
        <v>92</v>
      </c>
      <c r="BO282" s="8" t="s">
        <v>92</v>
      </c>
      <c r="BQ282" s="8" t="s">
        <v>92</v>
      </c>
      <c r="BR282" s="8" t="s">
        <v>92</v>
      </c>
      <c r="BS282" s="8" t="s">
        <v>91</v>
      </c>
      <c r="BV282" s="8">
        <v>3799</v>
      </c>
      <c r="BW282" s="8">
        <v>17384</v>
      </c>
      <c r="BX282" s="9">
        <f t="shared" si="86"/>
        <v>20.7</v>
      </c>
      <c r="BY282" s="29">
        <v>996</v>
      </c>
      <c r="BZ282" s="8">
        <v>17453.815261044099</v>
      </c>
      <c r="CA282" s="8">
        <v>45.407819441569998</v>
      </c>
      <c r="CD282" s="8">
        <v>2017</v>
      </c>
      <c r="CE282" s="8">
        <v>1</v>
      </c>
      <c r="CF282" s="17">
        <f t="shared" si="81"/>
        <v>20.7</v>
      </c>
      <c r="CG282" s="17"/>
      <c r="CH282" s="18" t="str">
        <f t="shared" si="94"/>
        <v/>
      </c>
      <c r="CI282" s="8">
        <f t="shared" si="82"/>
        <v>2001</v>
      </c>
      <c r="CJ282" s="8">
        <f t="shared" si="83"/>
        <v>20.7</v>
      </c>
      <c r="CK282" s="6">
        <f t="shared" si="84"/>
        <v>20.7</v>
      </c>
      <c r="CL282" s="26"/>
      <c r="CM282" s="8" t="str">
        <f t="shared" si="95"/>
        <v/>
      </c>
      <c r="CN282" s="38">
        <f t="shared" si="96"/>
        <v>2841.4147999999873</v>
      </c>
      <c r="CO282" s="8" t="str">
        <f t="shared" si="97"/>
        <v/>
      </c>
      <c r="CP282" s="8">
        <f t="shared" si="85"/>
        <v>163.44999999999999</v>
      </c>
      <c r="CQ282" s="8">
        <f t="shared" si="98"/>
        <v>2852.8261044176579</v>
      </c>
      <c r="CR282" s="8">
        <f t="shared" si="99"/>
        <v>2024</v>
      </c>
    </row>
    <row r="283" spans="1:96" s="8" customFormat="1">
      <c r="A283" s="8">
        <v>19876</v>
      </c>
      <c r="B283" s="8" t="s">
        <v>176</v>
      </c>
      <c r="C283" s="8">
        <v>3800</v>
      </c>
      <c r="D283" s="8" t="s">
        <v>535</v>
      </c>
      <c r="E283" s="8" t="s">
        <v>178</v>
      </c>
      <c r="F283" s="8" t="s">
        <v>536</v>
      </c>
      <c r="G283" s="8" t="s">
        <v>86</v>
      </c>
      <c r="H283" s="8" t="s">
        <v>111</v>
      </c>
      <c r="I283" s="8" t="s">
        <v>88</v>
      </c>
      <c r="K283" s="8" t="s">
        <v>89</v>
      </c>
      <c r="L283" s="8" t="s">
        <v>90</v>
      </c>
      <c r="M283" s="8" t="s">
        <v>90</v>
      </c>
      <c r="P283" s="8">
        <v>20.7</v>
      </c>
      <c r="Q283" s="8">
        <v>0.85</v>
      </c>
      <c r="R283" s="8">
        <v>12</v>
      </c>
      <c r="S283" s="8">
        <v>18</v>
      </c>
      <c r="T283" s="8">
        <v>3</v>
      </c>
      <c r="U283" s="8" t="s">
        <v>91</v>
      </c>
      <c r="V283" s="8" t="s">
        <v>92</v>
      </c>
      <c r="W283" s="8" t="s">
        <v>92</v>
      </c>
      <c r="X283" s="8" t="s">
        <v>93</v>
      </c>
      <c r="Y283" s="8" t="s">
        <v>90</v>
      </c>
      <c r="Z283" s="8">
        <v>7</v>
      </c>
      <c r="AA283" s="8">
        <v>1971</v>
      </c>
      <c r="AB283" s="8" t="s">
        <v>92</v>
      </c>
      <c r="AC283" s="8" t="s">
        <v>92</v>
      </c>
      <c r="AD283" s="8" t="s">
        <v>91</v>
      </c>
      <c r="AE283" s="8" t="s">
        <v>94</v>
      </c>
      <c r="AF283" s="8">
        <v>1</v>
      </c>
      <c r="AG283" s="8" t="s">
        <v>90</v>
      </c>
      <c r="AH283" s="8" t="s">
        <v>96</v>
      </c>
      <c r="AT283" s="8" t="s">
        <v>92</v>
      </c>
      <c r="AU283" s="8" t="s">
        <v>97</v>
      </c>
      <c r="BC283" s="8" t="s">
        <v>92</v>
      </c>
      <c r="BD283" s="8" t="s">
        <v>92</v>
      </c>
      <c r="BE283" s="8" t="s">
        <v>92</v>
      </c>
      <c r="BG283" s="8" t="s">
        <v>92</v>
      </c>
      <c r="BH283" s="8" t="s">
        <v>92</v>
      </c>
      <c r="BI283" s="8" t="s">
        <v>92</v>
      </c>
      <c r="BJ283" s="8" t="s">
        <v>92</v>
      </c>
      <c r="BM283" s="8" t="s">
        <v>92</v>
      </c>
      <c r="BN283" s="8" t="s">
        <v>92</v>
      </c>
      <c r="BO283" s="8" t="s">
        <v>92</v>
      </c>
      <c r="BQ283" s="8" t="s">
        <v>92</v>
      </c>
      <c r="BR283" s="8" t="s">
        <v>92</v>
      </c>
      <c r="BS283" s="8" t="s">
        <v>91</v>
      </c>
      <c r="BV283" s="8">
        <v>3800</v>
      </c>
      <c r="BW283" s="8">
        <v>107595</v>
      </c>
      <c r="BX283" s="9">
        <f t="shared" si="86"/>
        <v>20.7</v>
      </c>
      <c r="BY283" s="29">
        <v>6142</v>
      </c>
      <c r="BZ283" s="8">
        <v>17517.909475740798</v>
      </c>
      <c r="CA283" s="8">
        <v>45.407819441569998</v>
      </c>
      <c r="CD283" s="8">
        <v>2016</v>
      </c>
      <c r="CE283" s="8">
        <v>12</v>
      </c>
      <c r="CF283" s="17">
        <f t="shared" si="81"/>
        <v>20.7</v>
      </c>
      <c r="CG283" s="19">
        <f>BY283</f>
        <v>6142</v>
      </c>
      <c r="CH283" s="18">
        <f t="shared" si="94"/>
        <v>17586.402749999997</v>
      </c>
      <c r="CI283" s="8">
        <f t="shared" si="82"/>
        <v>2001</v>
      </c>
      <c r="CJ283" s="8">
        <f t="shared" si="83"/>
        <v>20.7</v>
      </c>
      <c r="CK283" s="6">
        <f t="shared" si="84"/>
        <v>20.7</v>
      </c>
      <c r="CL283" s="26">
        <f>IF(AND(CK283&lt;&gt;"", CO283 ="Y"),BY283,"")</f>
        <v>6142</v>
      </c>
      <c r="CM283" s="8">
        <f t="shared" si="95"/>
        <v>17586.402749999997</v>
      </c>
      <c r="CN283" s="38">
        <f t="shared" si="96"/>
        <v>17586.402749999997</v>
      </c>
      <c r="CO283" s="8" t="str">
        <f t="shared" si="97"/>
        <v>Y</v>
      </c>
      <c r="CP283" s="8">
        <f t="shared" si="85"/>
        <v>163.44999999999999</v>
      </c>
      <c r="CQ283" s="8">
        <f t="shared" si="98"/>
        <v>2863.3023038098331</v>
      </c>
      <c r="CR283" s="8">
        <f t="shared" si="99"/>
        <v>2024</v>
      </c>
    </row>
    <row r="284" spans="1:96" s="8" customFormat="1">
      <c r="A284" s="8">
        <v>19876</v>
      </c>
      <c r="B284" s="8" t="s">
        <v>176</v>
      </c>
      <c r="C284" s="8">
        <v>3800</v>
      </c>
      <c r="D284" s="8" t="s">
        <v>535</v>
      </c>
      <c r="E284" s="8" t="s">
        <v>178</v>
      </c>
      <c r="F284" s="8" t="s">
        <v>536</v>
      </c>
      <c r="G284" s="8" t="s">
        <v>100</v>
      </c>
      <c r="H284" s="8" t="s">
        <v>111</v>
      </c>
      <c r="I284" s="8" t="s">
        <v>88</v>
      </c>
      <c r="K284" s="8" t="s">
        <v>89</v>
      </c>
      <c r="L284" s="8" t="s">
        <v>90</v>
      </c>
      <c r="M284" s="8" t="s">
        <v>90</v>
      </c>
      <c r="P284" s="8">
        <v>20.7</v>
      </c>
      <c r="Q284" s="8">
        <v>0.85</v>
      </c>
      <c r="R284" s="8">
        <v>11</v>
      </c>
      <c r="S284" s="8">
        <v>17</v>
      </c>
      <c r="T284" s="8">
        <v>3</v>
      </c>
      <c r="U284" s="8" t="s">
        <v>91</v>
      </c>
      <c r="V284" s="8" t="s">
        <v>92</v>
      </c>
      <c r="W284" s="8" t="s">
        <v>92</v>
      </c>
      <c r="X284" s="8" t="s">
        <v>93</v>
      </c>
      <c r="Y284" s="8" t="s">
        <v>90</v>
      </c>
      <c r="Z284" s="8">
        <v>8</v>
      </c>
      <c r="AA284" s="8">
        <v>1971</v>
      </c>
      <c r="AB284" s="8" t="s">
        <v>92</v>
      </c>
      <c r="AC284" s="8" t="s">
        <v>92</v>
      </c>
      <c r="AD284" s="8" t="s">
        <v>91</v>
      </c>
      <c r="AE284" s="8" t="s">
        <v>94</v>
      </c>
      <c r="AF284" s="8">
        <v>1</v>
      </c>
      <c r="AG284" s="8" t="s">
        <v>90</v>
      </c>
      <c r="AH284" s="8" t="s">
        <v>96</v>
      </c>
      <c r="AT284" s="8" t="s">
        <v>92</v>
      </c>
      <c r="AU284" s="8" t="s">
        <v>97</v>
      </c>
      <c r="BC284" s="8" t="s">
        <v>92</v>
      </c>
      <c r="BD284" s="8" t="s">
        <v>92</v>
      </c>
      <c r="BE284" s="8" t="s">
        <v>92</v>
      </c>
      <c r="BG284" s="8" t="s">
        <v>92</v>
      </c>
      <c r="BH284" s="8" t="s">
        <v>92</v>
      </c>
      <c r="BI284" s="8" t="s">
        <v>92</v>
      </c>
      <c r="BJ284" s="8" t="s">
        <v>92</v>
      </c>
      <c r="BM284" s="8" t="s">
        <v>92</v>
      </c>
      <c r="BN284" s="8" t="s">
        <v>92</v>
      </c>
      <c r="BO284" s="8" t="s">
        <v>92</v>
      </c>
      <c r="BQ284" s="8" t="s">
        <v>92</v>
      </c>
      <c r="BR284" s="8" t="s">
        <v>92</v>
      </c>
      <c r="BS284" s="8" t="s">
        <v>91</v>
      </c>
      <c r="BV284" s="8">
        <v>3800</v>
      </c>
      <c r="BW284" s="8">
        <v>107595</v>
      </c>
      <c r="BX284" s="9">
        <f t="shared" si="86"/>
        <v>20.7</v>
      </c>
      <c r="BY284" s="29">
        <v>6142</v>
      </c>
      <c r="BZ284" s="8">
        <v>17517.909475740798</v>
      </c>
      <c r="CA284" s="8">
        <v>45.407819441569998</v>
      </c>
      <c r="CD284" s="8">
        <v>2017</v>
      </c>
      <c r="CE284" s="8">
        <v>1</v>
      </c>
      <c r="CF284" s="17">
        <f t="shared" si="81"/>
        <v>20.7</v>
      </c>
      <c r="CG284" s="17"/>
      <c r="CH284" s="18" t="str">
        <f t="shared" si="94"/>
        <v/>
      </c>
      <c r="CI284" s="8">
        <f t="shared" si="82"/>
        <v>2001</v>
      </c>
      <c r="CJ284" s="8">
        <f t="shared" si="83"/>
        <v>20.7</v>
      </c>
      <c r="CK284" s="6">
        <f t="shared" si="84"/>
        <v>20.7</v>
      </c>
      <c r="CL284" s="26"/>
      <c r="CM284" s="8" t="str">
        <f t="shared" si="95"/>
        <v/>
      </c>
      <c r="CN284" s="38">
        <f t="shared" si="96"/>
        <v>17586.402749999997</v>
      </c>
      <c r="CO284" s="8" t="str">
        <f t="shared" si="97"/>
        <v/>
      </c>
      <c r="CP284" s="8">
        <f t="shared" si="85"/>
        <v>163.44999999999999</v>
      </c>
      <c r="CQ284" s="8">
        <f t="shared" si="98"/>
        <v>2863.3023038098331</v>
      </c>
      <c r="CR284" s="8">
        <f t="shared" si="99"/>
        <v>2024</v>
      </c>
    </row>
    <row r="285" spans="1:96" s="8" customFormat="1">
      <c r="A285" s="8">
        <v>19876</v>
      </c>
      <c r="B285" s="8" t="s">
        <v>176</v>
      </c>
      <c r="C285" s="8">
        <v>3800</v>
      </c>
      <c r="D285" s="8" t="s">
        <v>535</v>
      </c>
      <c r="E285" s="8" t="s">
        <v>178</v>
      </c>
      <c r="F285" s="8" t="s">
        <v>536</v>
      </c>
      <c r="G285" s="8" t="s">
        <v>101</v>
      </c>
      <c r="H285" s="8" t="s">
        <v>111</v>
      </c>
      <c r="I285" s="8" t="s">
        <v>88</v>
      </c>
      <c r="K285" s="8" t="s">
        <v>89</v>
      </c>
      <c r="L285" s="8" t="s">
        <v>90</v>
      </c>
      <c r="M285" s="8" t="s">
        <v>90</v>
      </c>
      <c r="P285" s="8">
        <v>20.7</v>
      </c>
      <c r="Q285" s="8">
        <v>0.85</v>
      </c>
      <c r="R285" s="8">
        <v>12</v>
      </c>
      <c r="S285" s="8">
        <v>17</v>
      </c>
      <c r="T285" s="8">
        <v>3</v>
      </c>
      <c r="U285" s="8" t="s">
        <v>91</v>
      </c>
      <c r="V285" s="8" t="s">
        <v>92</v>
      </c>
      <c r="W285" s="8" t="s">
        <v>92</v>
      </c>
      <c r="X285" s="8" t="s">
        <v>93</v>
      </c>
      <c r="Y285" s="8" t="s">
        <v>90</v>
      </c>
      <c r="Z285" s="8">
        <v>7</v>
      </c>
      <c r="AA285" s="8">
        <v>1971</v>
      </c>
      <c r="AB285" s="8" t="s">
        <v>92</v>
      </c>
      <c r="AC285" s="8" t="s">
        <v>92</v>
      </c>
      <c r="AD285" s="8" t="s">
        <v>91</v>
      </c>
      <c r="AE285" s="8" t="s">
        <v>94</v>
      </c>
      <c r="AF285" s="8">
        <v>1</v>
      </c>
      <c r="AG285" s="8" t="s">
        <v>90</v>
      </c>
      <c r="AH285" s="8" t="s">
        <v>96</v>
      </c>
      <c r="AT285" s="8" t="s">
        <v>92</v>
      </c>
      <c r="AU285" s="8" t="s">
        <v>97</v>
      </c>
      <c r="BC285" s="8" t="s">
        <v>92</v>
      </c>
      <c r="BD285" s="8" t="s">
        <v>92</v>
      </c>
      <c r="BE285" s="8" t="s">
        <v>92</v>
      </c>
      <c r="BG285" s="8" t="s">
        <v>92</v>
      </c>
      <c r="BH285" s="8" t="s">
        <v>92</v>
      </c>
      <c r="BI285" s="8" t="s">
        <v>92</v>
      </c>
      <c r="BJ285" s="8" t="s">
        <v>92</v>
      </c>
      <c r="BM285" s="8" t="s">
        <v>92</v>
      </c>
      <c r="BN285" s="8" t="s">
        <v>92</v>
      </c>
      <c r="BO285" s="8" t="s">
        <v>92</v>
      </c>
      <c r="BQ285" s="8" t="s">
        <v>92</v>
      </c>
      <c r="BR285" s="8" t="s">
        <v>92</v>
      </c>
      <c r="BS285" s="8" t="s">
        <v>91</v>
      </c>
      <c r="BV285" s="8">
        <v>3800</v>
      </c>
      <c r="BW285" s="8">
        <v>107595</v>
      </c>
      <c r="BX285" s="9">
        <f t="shared" si="86"/>
        <v>20.7</v>
      </c>
      <c r="BY285" s="29">
        <v>6142</v>
      </c>
      <c r="BZ285" s="8">
        <v>17517.909475740798</v>
      </c>
      <c r="CA285" s="8">
        <v>45.407819441569998</v>
      </c>
      <c r="CD285" s="8">
        <v>2016</v>
      </c>
      <c r="CE285" s="8">
        <v>12</v>
      </c>
      <c r="CF285" s="17">
        <f t="shared" si="81"/>
        <v>20.7</v>
      </c>
      <c r="CG285" s="17"/>
      <c r="CH285" s="18" t="str">
        <f t="shared" si="94"/>
        <v/>
      </c>
      <c r="CI285" s="8">
        <f t="shared" si="82"/>
        <v>2001</v>
      </c>
      <c r="CJ285" s="8">
        <f t="shared" si="83"/>
        <v>20.7</v>
      </c>
      <c r="CK285" s="6">
        <f t="shared" si="84"/>
        <v>20.7</v>
      </c>
      <c r="CL285" s="26"/>
      <c r="CM285" s="8" t="str">
        <f t="shared" si="95"/>
        <v/>
      </c>
      <c r="CN285" s="38">
        <f t="shared" si="96"/>
        <v>17586.402749999997</v>
      </c>
      <c r="CO285" s="8" t="str">
        <f t="shared" si="97"/>
        <v/>
      </c>
      <c r="CP285" s="8">
        <f t="shared" si="85"/>
        <v>163.44999999999999</v>
      </c>
      <c r="CQ285" s="8">
        <f t="shared" si="98"/>
        <v>2863.3023038098331</v>
      </c>
      <c r="CR285" s="8">
        <f t="shared" si="99"/>
        <v>2024</v>
      </c>
    </row>
    <row r="286" spans="1:96" s="8" customFormat="1">
      <c r="A286" s="8">
        <v>19876</v>
      </c>
      <c r="B286" s="8" t="s">
        <v>176</v>
      </c>
      <c r="C286" s="8">
        <v>3800</v>
      </c>
      <c r="D286" s="8" t="s">
        <v>535</v>
      </c>
      <c r="E286" s="8" t="s">
        <v>178</v>
      </c>
      <c r="F286" s="8" t="s">
        <v>536</v>
      </c>
      <c r="G286" s="8" t="s">
        <v>102</v>
      </c>
      <c r="H286" s="8" t="s">
        <v>111</v>
      </c>
      <c r="I286" s="8" t="s">
        <v>88</v>
      </c>
      <c r="K286" s="8" t="s">
        <v>89</v>
      </c>
      <c r="L286" s="8" t="s">
        <v>90</v>
      </c>
      <c r="M286" s="8" t="s">
        <v>90</v>
      </c>
      <c r="P286" s="8">
        <v>20.7</v>
      </c>
      <c r="Q286" s="8">
        <v>0.85</v>
      </c>
      <c r="R286" s="8">
        <v>12</v>
      </c>
      <c r="S286" s="8">
        <v>18</v>
      </c>
      <c r="T286" s="8">
        <v>3</v>
      </c>
      <c r="U286" s="8" t="s">
        <v>91</v>
      </c>
      <c r="V286" s="8" t="s">
        <v>92</v>
      </c>
      <c r="W286" s="8" t="s">
        <v>92</v>
      </c>
      <c r="X286" s="8" t="s">
        <v>93</v>
      </c>
      <c r="Y286" s="8" t="s">
        <v>90</v>
      </c>
      <c r="Z286" s="8">
        <v>8</v>
      </c>
      <c r="AA286" s="8">
        <v>1971</v>
      </c>
      <c r="AB286" s="8" t="s">
        <v>92</v>
      </c>
      <c r="AC286" s="8" t="s">
        <v>92</v>
      </c>
      <c r="AD286" s="8" t="s">
        <v>91</v>
      </c>
      <c r="AE286" s="8" t="s">
        <v>94</v>
      </c>
      <c r="AF286" s="8">
        <v>1</v>
      </c>
      <c r="AG286" s="8" t="s">
        <v>90</v>
      </c>
      <c r="AH286" s="8" t="s">
        <v>96</v>
      </c>
      <c r="AT286" s="8" t="s">
        <v>92</v>
      </c>
      <c r="AU286" s="8" t="s">
        <v>97</v>
      </c>
      <c r="BC286" s="8" t="s">
        <v>92</v>
      </c>
      <c r="BD286" s="8" t="s">
        <v>92</v>
      </c>
      <c r="BE286" s="8" t="s">
        <v>92</v>
      </c>
      <c r="BG286" s="8" t="s">
        <v>92</v>
      </c>
      <c r="BH286" s="8" t="s">
        <v>92</v>
      </c>
      <c r="BI286" s="8" t="s">
        <v>92</v>
      </c>
      <c r="BJ286" s="8" t="s">
        <v>92</v>
      </c>
      <c r="BM286" s="8" t="s">
        <v>92</v>
      </c>
      <c r="BN286" s="8" t="s">
        <v>92</v>
      </c>
      <c r="BO286" s="8" t="s">
        <v>92</v>
      </c>
      <c r="BQ286" s="8" t="s">
        <v>92</v>
      </c>
      <c r="BR286" s="8" t="s">
        <v>92</v>
      </c>
      <c r="BS286" s="8" t="s">
        <v>91</v>
      </c>
      <c r="BV286" s="8">
        <v>3800</v>
      </c>
      <c r="BW286" s="8">
        <v>107595</v>
      </c>
      <c r="BX286" s="9">
        <f t="shared" si="86"/>
        <v>20.7</v>
      </c>
      <c r="BY286" s="29">
        <v>6142</v>
      </c>
      <c r="BZ286" s="8">
        <v>17517.909475740798</v>
      </c>
      <c r="CA286" s="8">
        <v>45.407819441569998</v>
      </c>
      <c r="CD286" s="8">
        <v>2017</v>
      </c>
      <c r="CE286" s="8">
        <v>1</v>
      </c>
      <c r="CF286" s="17">
        <f t="shared" si="81"/>
        <v>20.7</v>
      </c>
      <c r="CG286" s="17"/>
      <c r="CH286" s="18" t="str">
        <f t="shared" si="94"/>
        <v/>
      </c>
      <c r="CI286" s="8">
        <f t="shared" si="82"/>
        <v>2001</v>
      </c>
      <c r="CJ286" s="8">
        <f t="shared" si="83"/>
        <v>20.7</v>
      </c>
      <c r="CK286" s="6">
        <f t="shared" si="84"/>
        <v>20.7</v>
      </c>
      <c r="CL286" s="26"/>
      <c r="CM286" s="8" t="str">
        <f t="shared" si="95"/>
        <v/>
      </c>
      <c r="CN286" s="38">
        <f t="shared" si="96"/>
        <v>17586.402749999997</v>
      </c>
      <c r="CO286" s="8" t="str">
        <f t="shared" si="97"/>
        <v/>
      </c>
      <c r="CP286" s="8">
        <f t="shared" si="85"/>
        <v>163.44999999999999</v>
      </c>
      <c r="CQ286" s="8">
        <f t="shared" si="98"/>
        <v>2863.3023038098331</v>
      </c>
      <c r="CR286" s="8">
        <f t="shared" si="99"/>
        <v>2024</v>
      </c>
    </row>
    <row r="287" spans="1:96" s="8" customFormat="1">
      <c r="A287" s="8">
        <v>19876</v>
      </c>
      <c r="B287" s="8" t="s">
        <v>176</v>
      </c>
      <c r="C287" s="8">
        <v>3803</v>
      </c>
      <c r="D287" s="8" t="s">
        <v>537</v>
      </c>
      <c r="E287" s="8" t="s">
        <v>178</v>
      </c>
      <c r="F287" s="8" t="s">
        <v>537</v>
      </c>
      <c r="G287" s="8">
        <v>6</v>
      </c>
      <c r="H287" s="8" t="s">
        <v>111</v>
      </c>
      <c r="I287" s="8" t="s">
        <v>88</v>
      </c>
      <c r="K287" s="8" t="s">
        <v>89</v>
      </c>
      <c r="L287" s="8" t="s">
        <v>90</v>
      </c>
      <c r="M287" s="8" t="s">
        <v>90</v>
      </c>
      <c r="P287" s="8">
        <v>16.3</v>
      </c>
      <c r="Q287" s="8">
        <v>0.85</v>
      </c>
      <c r="R287" s="8">
        <v>12</v>
      </c>
      <c r="S287" s="8">
        <v>16</v>
      </c>
      <c r="T287" s="8">
        <v>3</v>
      </c>
      <c r="U287" s="8" t="s">
        <v>91</v>
      </c>
      <c r="V287" s="8" t="s">
        <v>92</v>
      </c>
      <c r="W287" s="8" t="s">
        <v>92</v>
      </c>
      <c r="X287" s="8" t="s">
        <v>93</v>
      </c>
      <c r="Y287" s="8" t="s">
        <v>90</v>
      </c>
      <c r="Z287" s="8">
        <v>7</v>
      </c>
      <c r="AA287" s="8">
        <v>1969</v>
      </c>
      <c r="AB287" s="8" t="s">
        <v>92</v>
      </c>
      <c r="AC287" s="8" t="s">
        <v>92</v>
      </c>
      <c r="AD287" s="8" t="s">
        <v>91</v>
      </c>
      <c r="AE287" s="8" t="s">
        <v>94</v>
      </c>
      <c r="AF287" s="8">
        <v>1</v>
      </c>
      <c r="AG287" s="8" t="s">
        <v>90</v>
      </c>
      <c r="AH287" s="8" t="s">
        <v>96</v>
      </c>
      <c r="AR287" s="8" t="s">
        <v>91</v>
      </c>
      <c r="AT287" s="8" t="s">
        <v>92</v>
      </c>
      <c r="AU287" s="8" t="s">
        <v>97</v>
      </c>
      <c r="BC287" s="8" t="s">
        <v>92</v>
      </c>
      <c r="BD287" s="8" t="s">
        <v>92</v>
      </c>
      <c r="BE287" s="8" t="s">
        <v>92</v>
      </c>
      <c r="BG287" s="8" t="s">
        <v>92</v>
      </c>
      <c r="BH287" s="8" t="s">
        <v>92</v>
      </c>
      <c r="BI287" s="8" t="s">
        <v>92</v>
      </c>
      <c r="BJ287" s="8" t="s">
        <v>92</v>
      </c>
      <c r="BM287" s="8" t="s">
        <v>92</v>
      </c>
      <c r="BN287" s="8" t="s">
        <v>92</v>
      </c>
      <c r="BO287" s="8" t="s">
        <v>92</v>
      </c>
      <c r="BQ287" s="8" t="s">
        <v>92</v>
      </c>
      <c r="BR287" s="8" t="s">
        <v>92</v>
      </c>
      <c r="BS287" s="8" t="s">
        <v>91</v>
      </c>
      <c r="BV287" s="8">
        <v>3803</v>
      </c>
      <c r="BW287" s="8">
        <v>2224</v>
      </c>
      <c r="BX287" s="9">
        <f t="shared" si="86"/>
        <v>16.3</v>
      </c>
      <c r="BY287" s="29">
        <v>116</v>
      </c>
      <c r="BZ287" s="8">
        <v>19172.413793103398</v>
      </c>
      <c r="CA287" s="8">
        <v>49.473437501174899</v>
      </c>
      <c r="CD287" s="8">
        <v>2019</v>
      </c>
      <c r="CE287" s="8">
        <v>1</v>
      </c>
      <c r="CF287" s="17">
        <f t="shared" si="81"/>
        <v>16.3</v>
      </c>
      <c r="CG287" s="19">
        <f>BY287</f>
        <v>116</v>
      </c>
      <c r="CH287" s="18">
        <f t="shared" si="94"/>
        <v>363.512799999999</v>
      </c>
      <c r="CI287" s="8">
        <f t="shared" si="82"/>
        <v>1999</v>
      </c>
      <c r="CJ287" s="8">
        <f t="shared" si="83"/>
        <v>16.3</v>
      </c>
      <c r="CK287" s="6">
        <f t="shared" si="84"/>
        <v>16.3</v>
      </c>
      <c r="CL287" s="26">
        <f>IF(AND(CK287&lt;&gt;"", CO287 ="Y"),BY287,"")</f>
        <v>116</v>
      </c>
      <c r="CM287" s="8">
        <f t="shared" si="95"/>
        <v>363.512799999999</v>
      </c>
      <c r="CN287" s="38">
        <f t="shared" si="96"/>
        <v>363.512799999999</v>
      </c>
      <c r="CO287" s="8" t="str">
        <f t="shared" si="97"/>
        <v>Y</v>
      </c>
      <c r="CP287" s="8">
        <f t="shared" si="85"/>
        <v>163.44999999999999</v>
      </c>
      <c r="CQ287" s="8">
        <f t="shared" si="98"/>
        <v>3133.7310344827501</v>
      </c>
      <c r="CR287" s="8">
        <f t="shared" si="99"/>
        <v>2024</v>
      </c>
    </row>
    <row r="288" spans="1:96" s="8" customFormat="1">
      <c r="A288" s="8">
        <v>19876</v>
      </c>
      <c r="B288" s="8" t="s">
        <v>176</v>
      </c>
      <c r="C288" s="8">
        <v>3803</v>
      </c>
      <c r="D288" s="8" t="s">
        <v>537</v>
      </c>
      <c r="E288" s="8" t="s">
        <v>178</v>
      </c>
      <c r="F288" s="8" t="s">
        <v>537</v>
      </c>
      <c r="G288" s="8" t="s">
        <v>86</v>
      </c>
      <c r="H288" s="8" t="s">
        <v>111</v>
      </c>
      <c r="I288" s="8" t="s">
        <v>88</v>
      </c>
      <c r="K288" s="8" t="s">
        <v>89</v>
      </c>
      <c r="L288" s="8" t="s">
        <v>90</v>
      </c>
      <c r="M288" s="8" t="s">
        <v>90</v>
      </c>
      <c r="P288" s="8">
        <v>18.5</v>
      </c>
      <c r="Q288" s="8">
        <v>0.85</v>
      </c>
      <c r="R288" s="8">
        <v>15</v>
      </c>
      <c r="S288" s="8">
        <v>20</v>
      </c>
      <c r="T288" s="8">
        <v>3</v>
      </c>
      <c r="U288" s="8" t="s">
        <v>91</v>
      </c>
      <c r="V288" s="8" t="s">
        <v>92</v>
      </c>
      <c r="W288" s="8" t="s">
        <v>92</v>
      </c>
      <c r="X288" s="8" t="s">
        <v>93</v>
      </c>
      <c r="Y288" s="8" t="s">
        <v>90</v>
      </c>
      <c r="Z288" s="8">
        <v>12</v>
      </c>
      <c r="AA288" s="8">
        <v>1967</v>
      </c>
      <c r="AB288" s="8" t="s">
        <v>92</v>
      </c>
      <c r="AC288" s="8" t="s">
        <v>92</v>
      </c>
      <c r="AD288" s="8" t="s">
        <v>91</v>
      </c>
      <c r="AE288" s="8" t="s">
        <v>94</v>
      </c>
      <c r="AF288" s="8">
        <v>1</v>
      </c>
      <c r="AG288" s="8" t="s">
        <v>90</v>
      </c>
      <c r="AH288" s="8" t="s">
        <v>96</v>
      </c>
      <c r="AR288" s="8" t="s">
        <v>91</v>
      </c>
      <c r="AT288" s="8" t="s">
        <v>92</v>
      </c>
      <c r="AU288" s="8" t="s">
        <v>97</v>
      </c>
      <c r="BC288" s="8" t="s">
        <v>92</v>
      </c>
      <c r="BD288" s="8" t="s">
        <v>92</v>
      </c>
      <c r="BE288" s="8" t="s">
        <v>92</v>
      </c>
      <c r="BG288" s="8" t="s">
        <v>92</v>
      </c>
      <c r="BH288" s="8" t="s">
        <v>92</v>
      </c>
      <c r="BI288" s="8" t="s">
        <v>92</v>
      </c>
      <c r="BJ288" s="8" t="s">
        <v>92</v>
      </c>
      <c r="BM288" s="8" t="s">
        <v>92</v>
      </c>
      <c r="BN288" s="8" t="s">
        <v>92</v>
      </c>
      <c r="BO288" s="8" t="s">
        <v>92</v>
      </c>
      <c r="BQ288" s="8" t="s">
        <v>92</v>
      </c>
      <c r="BR288" s="8" t="s">
        <v>92</v>
      </c>
      <c r="BS288" s="8" t="s">
        <v>91</v>
      </c>
      <c r="BV288" s="8">
        <v>3803</v>
      </c>
      <c r="BW288" s="8">
        <v>2224</v>
      </c>
      <c r="BX288" s="9">
        <f t="shared" si="86"/>
        <v>18.5</v>
      </c>
      <c r="BY288" s="29">
        <v>116</v>
      </c>
      <c r="BZ288" s="8">
        <v>19172.413793103398</v>
      </c>
      <c r="CA288" s="8">
        <v>50.284850741010402</v>
      </c>
      <c r="CD288" s="8">
        <v>2018</v>
      </c>
      <c r="CE288" s="8">
        <v>3</v>
      </c>
      <c r="CF288" s="17">
        <f t="shared" si="81"/>
        <v>18.5</v>
      </c>
      <c r="CG288" s="17"/>
      <c r="CH288" s="18" t="str">
        <f t="shared" si="94"/>
        <v/>
      </c>
      <c r="CI288" s="8">
        <f t="shared" si="82"/>
        <v>1997</v>
      </c>
      <c r="CJ288" s="8">
        <f t="shared" si="83"/>
        <v>18.5</v>
      </c>
      <c r="CK288" s="6">
        <f t="shared" si="84"/>
        <v>18.5</v>
      </c>
      <c r="CL288" s="26"/>
      <c r="CM288" s="8" t="str">
        <f t="shared" si="95"/>
        <v/>
      </c>
      <c r="CN288" s="38">
        <f t="shared" si="96"/>
        <v>363.512799999999</v>
      </c>
      <c r="CO288" s="8" t="str">
        <f t="shared" si="97"/>
        <v/>
      </c>
      <c r="CP288" s="8">
        <f t="shared" si="85"/>
        <v>163.44999999999999</v>
      </c>
      <c r="CQ288" s="8">
        <f t="shared" si="98"/>
        <v>3133.7310344827501</v>
      </c>
      <c r="CR288" s="8">
        <f t="shared" si="99"/>
        <v>2024</v>
      </c>
    </row>
    <row r="289" spans="1:96" s="8" customFormat="1">
      <c r="A289" s="8">
        <v>19876</v>
      </c>
      <c r="B289" s="8" t="s">
        <v>176</v>
      </c>
      <c r="C289" s="8">
        <v>3803</v>
      </c>
      <c r="D289" s="8" t="s">
        <v>537</v>
      </c>
      <c r="E289" s="8" t="s">
        <v>178</v>
      </c>
      <c r="F289" s="8" t="s">
        <v>537</v>
      </c>
      <c r="G289" s="8" t="s">
        <v>102</v>
      </c>
      <c r="H289" s="8" t="s">
        <v>111</v>
      </c>
      <c r="I289" s="8" t="s">
        <v>88</v>
      </c>
      <c r="K289" s="8" t="s">
        <v>89</v>
      </c>
      <c r="L289" s="8" t="s">
        <v>90</v>
      </c>
      <c r="M289" s="8" t="s">
        <v>90</v>
      </c>
      <c r="P289" s="8">
        <v>16.3</v>
      </c>
      <c r="Q289" s="8">
        <v>0.85</v>
      </c>
      <c r="R289" s="8">
        <v>12</v>
      </c>
      <c r="S289" s="8">
        <v>16</v>
      </c>
      <c r="T289" s="8">
        <v>3</v>
      </c>
      <c r="U289" s="8" t="s">
        <v>91</v>
      </c>
      <c r="V289" s="8" t="s">
        <v>92</v>
      </c>
      <c r="W289" s="8" t="s">
        <v>92</v>
      </c>
      <c r="X289" s="8" t="s">
        <v>93</v>
      </c>
      <c r="Y289" s="8" t="s">
        <v>90</v>
      </c>
      <c r="Z289" s="8">
        <v>5</v>
      </c>
      <c r="AA289" s="8">
        <v>1969</v>
      </c>
      <c r="AB289" s="8" t="s">
        <v>92</v>
      </c>
      <c r="AC289" s="8" t="s">
        <v>92</v>
      </c>
      <c r="AD289" s="8" t="s">
        <v>91</v>
      </c>
      <c r="AE289" s="8" t="s">
        <v>94</v>
      </c>
      <c r="AF289" s="8">
        <v>1</v>
      </c>
      <c r="AG289" s="8" t="s">
        <v>90</v>
      </c>
      <c r="AH289" s="8" t="s">
        <v>96</v>
      </c>
      <c r="AR289" s="8" t="s">
        <v>91</v>
      </c>
      <c r="AT289" s="8" t="s">
        <v>92</v>
      </c>
      <c r="AU289" s="8" t="s">
        <v>97</v>
      </c>
      <c r="BC289" s="8" t="s">
        <v>92</v>
      </c>
      <c r="BD289" s="8" t="s">
        <v>92</v>
      </c>
      <c r="BE289" s="8" t="s">
        <v>92</v>
      </c>
      <c r="BG289" s="8" t="s">
        <v>92</v>
      </c>
      <c r="BH289" s="8" t="s">
        <v>92</v>
      </c>
      <c r="BI289" s="8" t="s">
        <v>92</v>
      </c>
      <c r="BJ289" s="8" t="s">
        <v>92</v>
      </c>
      <c r="BM289" s="8" t="s">
        <v>92</v>
      </c>
      <c r="BN289" s="8" t="s">
        <v>92</v>
      </c>
      <c r="BO289" s="8" t="s">
        <v>92</v>
      </c>
      <c r="BQ289" s="8" t="s">
        <v>92</v>
      </c>
      <c r="BR289" s="8" t="s">
        <v>92</v>
      </c>
      <c r="BS289" s="8" t="s">
        <v>91</v>
      </c>
      <c r="BV289" s="8">
        <v>3803</v>
      </c>
      <c r="BW289" s="8">
        <v>2224</v>
      </c>
      <c r="BX289" s="9">
        <f t="shared" si="86"/>
        <v>16.3</v>
      </c>
      <c r="BY289" s="29">
        <v>116</v>
      </c>
      <c r="BZ289" s="8">
        <v>19172.413793103398</v>
      </c>
      <c r="CA289" s="8">
        <v>49.473437501174899</v>
      </c>
      <c r="CD289" s="8">
        <v>2018</v>
      </c>
      <c r="CE289" s="8">
        <v>11</v>
      </c>
      <c r="CF289" s="17">
        <f t="shared" si="81"/>
        <v>16.3</v>
      </c>
      <c r="CG289" s="17"/>
      <c r="CH289" s="18" t="str">
        <f t="shared" si="94"/>
        <v/>
      </c>
      <c r="CI289" s="8">
        <f t="shared" si="82"/>
        <v>1999</v>
      </c>
      <c r="CJ289" s="8">
        <f t="shared" si="83"/>
        <v>16.3</v>
      </c>
      <c r="CK289" s="6">
        <f t="shared" si="84"/>
        <v>16.3</v>
      </c>
      <c r="CL289" s="26"/>
      <c r="CM289" s="8" t="str">
        <f t="shared" si="95"/>
        <v/>
      </c>
      <c r="CN289" s="38">
        <f t="shared" si="96"/>
        <v>363.512799999999</v>
      </c>
      <c r="CO289" s="8" t="str">
        <f t="shared" si="97"/>
        <v/>
      </c>
      <c r="CP289" s="8">
        <f t="shared" si="85"/>
        <v>163.44999999999999</v>
      </c>
      <c r="CQ289" s="8">
        <f t="shared" si="98"/>
        <v>3133.7310344827501</v>
      </c>
      <c r="CR289" s="8">
        <f t="shared" si="99"/>
        <v>2024</v>
      </c>
    </row>
    <row r="290" spans="1:96" s="14" customFormat="1">
      <c r="A290" s="14">
        <v>56606</v>
      </c>
      <c r="B290" s="14" t="s">
        <v>397</v>
      </c>
      <c r="C290" s="14">
        <v>5083</v>
      </c>
      <c r="D290" s="14" t="s">
        <v>538</v>
      </c>
      <c r="E290" s="14" t="s">
        <v>152</v>
      </c>
      <c r="F290" s="14" t="s">
        <v>162</v>
      </c>
      <c r="G290" s="14" t="s">
        <v>539</v>
      </c>
      <c r="H290" s="14" t="s">
        <v>87</v>
      </c>
      <c r="I290" s="14" t="s">
        <v>88</v>
      </c>
      <c r="K290" s="14" t="s">
        <v>89</v>
      </c>
      <c r="L290" s="14" t="s">
        <v>90</v>
      </c>
      <c r="M290" s="14" t="s">
        <v>90</v>
      </c>
      <c r="P290" s="14">
        <v>99.4</v>
      </c>
      <c r="Q290" s="14">
        <v>0.9</v>
      </c>
      <c r="R290" s="14">
        <v>86.9</v>
      </c>
      <c r="S290" s="14">
        <v>104.1</v>
      </c>
      <c r="T290" s="14">
        <v>78.2</v>
      </c>
      <c r="U290" s="14" t="s">
        <v>91</v>
      </c>
      <c r="V290" s="14" t="s">
        <v>92</v>
      </c>
      <c r="W290" s="14" t="s">
        <v>92</v>
      </c>
      <c r="X290" s="14" t="s">
        <v>93</v>
      </c>
      <c r="Y290" s="14" t="s">
        <v>90</v>
      </c>
      <c r="Z290" s="14">
        <v>5</v>
      </c>
      <c r="AA290" s="14">
        <v>1990</v>
      </c>
      <c r="AB290" s="14" t="s">
        <v>92</v>
      </c>
      <c r="AC290" s="14" t="s">
        <v>92</v>
      </c>
      <c r="AD290" s="14" t="s">
        <v>91</v>
      </c>
      <c r="AE290" s="14" t="s">
        <v>113</v>
      </c>
      <c r="AF290" s="14">
        <v>2</v>
      </c>
      <c r="AG290" s="14" t="s">
        <v>90</v>
      </c>
      <c r="AH290" s="14" t="s">
        <v>95</v>
      </c>
      <c r="AI290" s="14" t="s">
        <v>400</v>
      </c>
      <c r="AR290" s="14" t="s">
        <v>91</v>
      </c>
      <c r="AT290" s="14" t="s">
        <v>92</v>
      </c>
      <c r="AU290" s="14" t="s">
        <v>97</v>
      </c>
      <c r="BC290" s="14" t="s">
        <v>92</v>
      </c>
      <c r="BD290" s="14" t="s">
        <v>92</v>
      </c>
      <c r="BE290" s="14" t="s">
        <v>92</v>
      </c>
      <c r="BG290" s="14" t="s">
        <v>92</v>
      </c>
      <c r="BH290" s="14" t="s">
        <v>92</v>
      </c>
      <c r="BI290" s="14" t="s">
        <v>92</v>
      </c>
      <c r="BJ290" s="14" t="s">
        <v>92</v>
      </c>
      <c r="BM290" s="14" t="s">
        <v>92</v>
      </c>
      <c r="BN290" s="14" t="s">
        <v>92</v>
      </c>
      <c r="BO290" s="14" t="s">
        <v>92</v>
      </c>
      <c r="BQ290" s="14" t="s">
        <v>92</v>
      </c>
      <c r="BR290" s="14" t="s">
        <v>92</v>
      </c>
      <c r="BS290" s="14" t="s">
        <v>98</v>
      </c>
      <c r="BT290" s="14" t="s">
        <v>91</v>
      </c>
      <c r="BU290" s="14" t="s">
        <v>98</v>
      </c>
      <c r="BV290" s="14">
        <v>5083</v>
      </c>
      <c r="BW290" s="14">
        <v>624502</v>
      </c>
      <c r="BX290" s="12">
        <f t="shared" si="86"/>
        <v>99.4</v>
      </c>
      <c r="BY290" s="29">
        <v>60253.002999999997</v>
      </c>
      <c r="BZ290" s="14">
        <v>10364.6618244073</v>
      </c>
      <c r="CA290" s="14">
        <v>23.815000001996601</v>
      </c>
      <c r="CD290" s="14">
        <v>2014</v>
      </c>
      <c r="CE290" s="14">
        <v>3</v>
      </c>
      <c r="CF290" s="17">
        <f t="shared" si="81"/>
        <v>99.4</v>
      </c>
      <c r="CG290" s="19">
        <f>BY290</f>
        <v>60253.002999999997</v>
      </c>
      <c r="CH290" s="18">
        <f t="shared" si="94"/>
        <v>73066.733999999822</v>
      </c>
      <c r="CI290" s="14">
        <f t="shared" si="82"/>
        <v>2020</v>
      </c>
      <c r="CJ290" s="14">
        <f t="shared" si="83"/>
        <v>99.4</v>
      </c>
      <c r="CK290" s="12">
        <f t="shared" si="84"/>
        <v>99.4</v>
      </c>
      <c r="CL290" s="18">
        <f>BY290*CK290/SUM(BX290:BX291)</f>
        <v>25904.62153200692</v>
      </c>
      <c r="CM290" s="8">
        <f t="shared" si="95"/>
        <v>31413.63909861584</v>
      </c>
      <c r="CN290" s="38">
        <f t="shared" si="96"/>
        <v>73066.733999999822</v>
      </c>
      <c r="CO290" s="14" t="str">
        <f t="shared" si="97"/>
        <v>Y</v>
      </c>
      <c r="CP290" s="8">
        <f t="shared" si="85"/>
        <v>117</v>
      </c>
      <c r="CQ290" s="8">
        <f t="shared" si="98"/>
        <v>1212.665433455654</v>
      </c>
      <c r="CR290" s="8">
        <f t="shared" si="99"/>
        <v>2035</v>
      </c>
    </row>
    <row r="291" spans="1:96" s="14" customFormat="1">
      <c r="A291" s="14">
        <v>56606</v>
      </c>
      <c r="B291" s="14" t="s">
        <v>397</v>
      </c>
      <c r="C291" s="14">
        <v>5083</v>
      </c>
      <c r="D291" s="14" t="s">
        <v>538</v>
      </c>
      <c r="E291" s="14" t="s">
        <v>152</v>
      </c>
      <c r="F291" s="14" t="s">
        <v>162</v>
      </c>
      <c r="G291" s="14" t="s">
        <v>540</v>
      </c>
      <c r="H291" s="14" t="s">
        <v>87</v>
      </c>
      <c r="I291" s="14" t="s">
        <v>88</v>
      </c>
      <c r="K291" s="14" t="s">
        <v>89</v>
      </c>
      <c r="L291" s="14" t="s">
        <v>90</v>
      </c>
      <c r="M291" s="14" t="s">
        <v>90</v>
      </c>
      <c r="P291" s="14">
        <v>131.80000000000001</v>
      </c>
      <c r="Q291" s="14">
        <v>0.9</v>
      </c>
      <c r="R291" s="14">
        <v>96.5</v>
      </c>
      <c r="S291" s="14">
        <v>102</v>
      </c>
      <c r="T291" s="14">
        <v>90</v>
      </c>
      <c r="U291" s="14" t="s">
        <v>91</v>
      </c>
      <c r="V291" s="14" t="s">
        <v>92</v>
      </c>
      <c r="W291" s="14" t="s">
        <v>92</v>
      </c>
      <c r="X291" s="14" t="s">
        <v>93</v>
      </c>
      <c r="Y291" s="14" t="s">
        <v>90</v>
      </c>
      <c r="Z291" s="14">
        <v>6</v>
      </c>
      <c r="AA291" s="14">
        <v>2009</v>
      </c>
      <c r="AB291" s="14" t="s">
        <v>92</v>
      </c>
      <c r="AC291" s="14" t="s">
        <v>92</v>
      </c>
      <c r="AD291" s="14" t="s">
        <v>91</v>
      </c>
      <c r="AE291" s="14" t="s">
        <v>113</v>
      </c>
      <c r="AF291" s="14">
        <v>2</v>
      </c>
      <c r="AG291" s="14" t="s">
        <v>90</v>
      </c>
      <c r="AH291" s="14" t="s">
        <v>95</v>
      </c>
      <c r="AI291" s="14" t="s">
        <v>400</v>
      </c>
      <c r="AR291" s="14" t="s">
        <v>91</v>
      </c>
      <c r="AT291" s="14" t="s">
        <v>92</v>
      </c>
      <c r="AU291" s="14" t="s">
        <v>97</v>
      </c>
      <c r="BC291" s="14" t="s">
        <v>92</v>
      </c>
      <c r="BD291" s="14" t="s">
        <v>92</v>
      </c>
      <c r="BE291" s="14" t="s">
        <v>92</v>
      </c>
      <c r="BG291" s="14" t="s">
        <v>92</v>
      </c>
      <c r="BH291" s="14" t="s">
        <v>92</v>
      </c>
      <c r="BI291" s="14" t="s">
        <v>92</v>
      </c>
      <c r="BJ291" s="14" t="s">
        <v>92</v>
      </c>
      <c r="BM291" s="14" t="s">
        <v>92</v>
      </c>
      <c r="BN291" s="14" t="s">
        <v>92</v>
      </c>
      <c r="BO291" s="14" t="s">
        <v>92</v>
      </c>
      <c r="BQ291" s="14" t="s">
        <v>92</v>
      </c>
      <c r="BR291" s="14" t="s">
        <v>92</v>
      </c>
      <c r="BS291" s="14" t="s">
        <v>98</v>
      </c>
      <c r="BT291" s="14" t="s">
        <v>91</v>
      </c>
      <c r="BU291" s="14" t="s">
        <v>98</v>
      </c>
      <c r="BV291" s="14">
        <v>5083</v>
      </c>
      <c r="BW291" s="14">
        <v>624502</v>
      </c>
      <c r="BX291" s="12">
        <f t="shared" si="86"/>
        <v>131.80000000000001</v>
      </c>
      <c r="BY291" s="29">
        <v>60253.002999999997</v>
      </c>
      <c r="BZ291" s="14">
        <v>10364.6618244073</v>
      </c>
      <c r="CA291" s="14">
        <v>21.007986110815001</v>
      </c>
      <c r="CD291" s="14">
        <v>2030</v>
      </c>
      <c r="CE291" s="14">
        <v>6</v>
      </c>
      <c r="CF291" s="17">
        <f t="shared" si="81"/>
        <v>131.80000000000001</v>
      </c>
      <c r="CG291" s="17"/>
      <c r="CH291" s="18" t="str">
        <f t="shared" si="94"/>
        <v/>
      </c>
      <c r="CI291" s="14">
        <f t="shared" si="82"/>
        <v>2039</v>
      </c>
      <c r="CJ291" s="14">
        <f t="shared" si="83"/>
        <v>131.80000000000001</v>
      </c>
      <c r="CK291" s="12" t="str">
        <f t="shared" si="84"/>
        <v/>
      </c>
      <c r="CL291" s="18"/>
      <c r="CM291" s="8" t="str">
        <f t="shared" si="95"/>
        <v/>
      </c>
      <c r="CN291" s="38">
        <f t="shared" si="96"/>
        <v>73066.733999999822</v>
      </c>
      <c r="CO291" s="14" t="str">
        <f t="shared" si="97"/>
        <v/>
      </c>
      <c r="CP291" s="8">
        <f t="shared" si="85"/>
        <v>117</v>
      </c>
      <c r="CQ291" s="8">
        <f t="shared" si="98"/>
        <v>1212.665433455654</v>
      </c>
      <c r="CR291" s="8">
        <f t="shared" si="99"/>
        <v>2035</v>
      </c>
    </row>
    <row r="292" spans="1:96" s="8" customFormat="1">
      <c r="A292" s="8">
        <v>19876</v>
      </c>
      <c r="B292" s="8" t="s">
        <v>176</v>
      </c>
      <c r="C292" s="8">
        <v>7032</v>
      </c>
      <c r="D292" s="8" t="s">
        <v>541</v>
      </c>
      <c r="E292" s="8" t="s">
        <v>178</v>
      </c>
      <c r="F292" s="8" t="s">
        <v>542</v>
      </c>
      <c r="G292" s="8">
        <v>1</v>
      </c>
      <c r="H292" s="8" t="s">
        <v>111</v>
      </c>
      <c r="I292" s="8" t="s">
        <v>88</v>
      </c>
      <c r="K292" s="8" t="s">
        <v>89</v>
      </c>
      <c r="L292" s="8" t="s">
        <v>90</v>
      </c>
      <c r="M292" s="8" t="s">
        <v>90</v>
      </c>
      <c r="P292" s="8">
        <v>16.3</v>
      </c>
      <c r="Q292" s="8">
        <v>0.85</v>
      </c>
      <c r="R292" s="8">
        <v>12</v>
      </c>
      <c r="S292" s="8">
        <v>15</v>
      </c>
      <c r="T292" s="8">
        <v>0</v>
      </c>
      <c r="U292" s="8" t="s">
        <v>91</v>
      </c>
      <c r="V292" s="8" t="s">
        <v>92</v>
      </c>
      <c r="W292" s="8" t="s">
        <v>92</v>
      </c>
      <c r="X292" s="8" t="s">
        <v>93</v>
      </c>
      <c r="Y292" s="8" t="s">
        <v>90</v>
      </c>
      <c r="Z292" s="8">
        <v>8</v>
      </c>
      <c r="AA292" s="8">
        <v>1970</v>
      </c>
      <c r="AB292" s="8" t="s">
        <v>92</v>
      </c>
      <c r="AC292" s="8" t="s">
        <v>92</v>
      </c>
      <c r="AD292" s="8" t="s">
        <v>91</v>
      </c>
      <c r="AE292" s="8" t="s">
        <v>94</v>
      </c>
      <c r="AF292" s="8">
        <v>1</v>
      </c>
      <c r="AG292" s="8" t="s">
        <v>90</v>
      </c>
      <c r="AH292" s="8" t="s">
        <v>96</v>
      </c>
      <c r="AR292" s="8" t="s">
        <v>91</v>
      </c>
      <c r="AT292" s="8" t="s">
        <v>92</v>
      </c>
      <c r="AU292" s="8" t="s">
        <v>97</v>
      </c>
      <c r="BC292" s="8" t="s">
        <v>92</v>
      </c>
      <c r="BD292" s="8" t="s">
        <v>92</v>
      </c>
      <c r="BE292" s="8" t="s">
        <v>92</v>
      </c>
      <c r="BG292" s="8" t="s">
        <v>92</v>
      </c>
      <c r="BH292" s="8" t="s">
        <v>92</v>
      </c>
      <c r="BI292" s="8" t="s">
        <v>92</v>
      </c>
      <c r="BJ292" s="8" t="s">
        <v>92</v>
      </c>
      <c r="BM292" s="8" t="s">
        <v>92</v>
      </c>
      <c r="BN292" s="8" t="s">
        <v>92</v>
      </c>
      <c r="BO292" s="8" t="s">
        <v>92</v>
      </c>
      <c r="BQ292" s="8" t="s">
        <v>92</v>
      </c>
      <c r="BR292" s="8" t="s">
        <v>92</v>
      </c>
      <c r="BS292" s="8" t="s">
        <v>91</v>
      </c>
      <c r="BV292" s="8">
        <v>7032</v>
      </c>
      <c r="BW292" s="8">
        <v>335784</v>
      </c>
      <c r="BX292" s="9">
        <f t="shared" si="86"/>
        <v>16.3</v>
      </c>
      <c r="BY292" s="29">
        <v>25322.999</v>
      </c>
      <c r="BZ292" s="8">
        <v>13260.040803223899</v>
      </c>
      <c r="CA292" s="8">
        <v>33.546944442003301</v>
      </c>
      <c r="CD292" s="8">
        <v>2004</v>
      </c>
      <c r="CE292" s="8">
        <v>3</v>
      </c>
      <c r="CF292" s="17">
        <f t="shared" si="81"/>
        <v>16.3</v>
      </c>
      <c r="CG292" s="19">
        <f>BY292</f>
        <v>25322.999</v>
      </c>
      <c r="CH292" s="18">
        <f t="shared" si="94"/>
        <v>54883.894799999667</v>
      </c>
      <c r="CI292" s="8">
        <f t="shared" si="82"/>
        <v>2000</v>
      </c>
      <c r="CJ292" s="8">
        <f t="shared" si="83"/>
        <v>16.3</v>
      </c>
      <c r="CK292" s="6">
        <f t="shared" si="84"/>
        <v>16.3</v>
      </c>
      <c r="CL292" s="26">
        <f>IF(AND(CK292&lt;&gt;"", CO292 ="Y"),BY292,"")</f>
        <v>25322.999</v>
      </c>
      <c r="CM292" s="8">
        <f t="shared" si="95"/>
        <v>54883.894799999667</v>
      </c>
      <c r="CN292" s="38">
        <f t="shared" si="96"/>
        <v>54883.894799999667</v>
      </c>
      <c r="CO292" s="8" t="str">
        <f t="shared" si="97"/>
        <v>Y</v>
      </c>
      <c r="CP292" s="8">
        <f t="shared" si="85"/>
        <v>163.44999999999999</v>
      </c>
      <c r="CQ292" s="8">
        <f t="shared" si="98"/>
        <v>2167.3536692869461</v>
      </c>
      <c r="CR292" s="8">
        <f t="shared" si="99"/>
        <v>2024</v>
      </c>
    </row>
    <row r="293" spans="1:96" s="8" customFormat="1">
      <c r="A293" s="8">
        <v>19876</v>
      </c>
      <c r="B293" s="8" t="s">
        <v>176</v>
      </c>
      <c r="C293" s="8">
        <v>7032</v>
      </c>
      <c r="D293" s="8" t="s">
        <v>541</v>
      </c>
      <c r="E293" s="8" t="s">
        <v>178</v>
      </c>
      <c r="F293" s="8" t="s">
        <v>542</v>
      </c>
      <c r="G293" s="8">
        <v>2</v>
      </c>
      <c r="H293" s="8" t="s">
        <v>111</v>
      </c>
      <c r="I293" s="8" t="s">
        <v>88</v>
      </c>
      <c r="K293" s="8" t="s">
        <v>89</v>
      </c>
      <c r="L293" s="8" t="s">
        <v>90</v>
      </c>
      <c r="M293" s="8" t="s">
        <v>90</v>
      </c>
      <c r="P293" s="8">
        <v>23.8</v>
      </c>
      <c r="Q293" s="8">
        <v>0.85</v>
      </c>
      <c r="R293" s="8">
        <v>16</v>
      </c>
      <c r="S293" s="8">
        <v>23</v>
      </c>
      <c r="T293" s="8">
        <v>0</v>
      </c>
      <c r="U293" s="8" t="s">
        <v>91</v>
      </c>
      <c r="V293" s="8" t="s">
        <v>92</v>
      </c>
      <c r="W293" s="8" t="s">
        <v>92</v>
      </c>
      <c r="X293" s="8" t="s">
        <v>93</v>
      </c>
      <c r="Y293" s="8" t="s">
        <v>90</v>
      </c>
      <c r="Z293" s="8">
        <v>12</v>
      </c>
      <c r="AA293" s="8">
        <v>1970</v>
      </c>
      <c r="AB293" s="8" t="s">
        <v>92</v>
      </c>
      <c r="AC293" s="8" t="s">
        <v>92</v>
      </c>
      <c r="AD293" s="8" t="s">
        <v>91</v>
      </c>
      <c r="AE293" s="8" t="s">
        <v>94</v>
      </c>
      <c r="AF293" s="8">
        <v>1</v>
      </c>
      <c r="AG293" s="8" t="s">
        <v>90</v>
      </c>
      <c r="AH293" s="8" t="s">
        <v>96</v>
      </c>
      <c r="AR293" s="8" t="s">
        <v>91</v>
      </c>
      <c r="AT293" s="8" t="s">
        <v>92</v>
      </c>
      <c r="AU293" s="8" t="s">
        <v>97</v>
      </c>
      <c r="BC293" s="8" t="s">
        <v>92</v>
      </c>
      <c r="BD293" s="8" t="s">
        <v>92</v>
      </c>
      <c r="BE293" s="8" t="s">
        <v>92</v>
      </c>
      <c r="BG293" s="8" t="s">
        <v>92</v>
      </c>
      <c r="BH293" s="8" t="s">
        <v>92</v>
      </c>
      <c r="BI293" s="8" t="s">
        <v>92</v>
      </c>
      <c r="BJ293" s="8" t="s">
        <v>92</v>
      </c>
      <c r="BM293" s="8" t="s">
        <v>92</v>
      </c>
      <c r="BN293" s="8" t="s">
        <v>92</v>
      </c>
      <c r="BO293" s="8" t="s">
        <v>92</v>
      </c>
      <c r="BQ293" s="8" t="s">
        <v>92</v>
      </c>
      <c r="BR293" s="8" t="s">
        <v>92</v>
      </c>
      <c r="BS293" s="8" t="s">
        <v>91</v>
      </c>
      <c r="BV293" s="8">
        <v>7032</v>
      </c>
      <c r="BW293" s="8">
        <v>335784</v>
      </c>
      <c r="BX293" s="9">
        <f t="shared" si="86"/>
        <v>23.8</v>
      </c>
      <c r="BY293" s="29">
        <v>25322.999</v>
      </c>
      <c r="BZ293" s="8">
        <v>13260.040803223899</v>
      </c>
      <c r="CA293" s="8">
        <v>33.250045077777102</v>
      </c>
      <c r="CD293" s="8">
        <v>2004</v>
      </c>
      <c r="CE293" s="8">
        <v>3</v>
      </c>
      <c r="CF293" s="17">
        <f t="shared" si="81"/>
        <v>23.8</v>
      </c>
      <c r="CG293" s="17"/>
      <c r="CH293" s="18" t="str">
        <f t="shared" si="94"/>
        <v/>
      </c>
      <c r="CI293" s="8">
        <f t="shared" si="82"/>
        <v>2000</v>
      </c>
      <c r="CJ293" s="8">
        <f t="shared" si="83"/>
        <v>23.8</v>
      </c>
      <c r="CK293" s="6">
        <f t="shared" si="84"/>
        <v>23.8</v>
      </c>
      <c r="CL293" s="26"/>
      <c r="CM293" s="8" t="str">
        <f t="shared" si="95"/>
        <v/>
      </c>
      <c r="CN293" s="38">
        <f t="shared" si="96"/>
        <v>54883.894799999667</v>
      </c>
      <c r="CO293" s="8" t="str">
        <f t="shared" si="97"/>
        <v/>
      </c>
      <c r="CP293" s="8">
        <f t="shared" si="85"/>
        <v>163.44999999999999</v>
      </c>
      <c r="CQ293" s="8">
        <f t="shared" si="98"/>
        <v>2167.3536692869461</v>
      </c>
      <c r="CR293" s="8">
        <f t="shared" si="99"/>
        <v>2024</v>
      </c>
    </row>
    <row r="294" spans="1:96" s="8" customFormat="1">
      <c r="A294" s="8">
        <v>19876</v>
      </c>
      <c r="B294" s="8" t="s">
        <v>176</v>
      </c>
      <c r="C294" s="8">
        <v>7032</v>
      </c>
      <c r="D294" s="8" t="s">
        <v>541</v>
      </c>
      <c r="E294" s="8" t="s">
        <v>178</v>
      </c>
      <c r="F294" s="8" t="s">
        <v>542</v>
      </c>
      <c r="G294" s="8">
        <v>3</v>
      </c>
      <c r="H294" s="8" t="s">
        <v>87</v>
      </c>
      <c r="I294" s="8" t="s">
        <v>88</v>
      </c>
      <c r="K294" s="8" t="s">
        <v>89</v>
      </c>
      <c r="L294" s="8" t="s">
        <v>90</v>
      </c>
      <c r="M294" s="8" t="s">
        <v>90</v>
      </c>
      <c r="P294" s="8">
        <v>91.9</v>
      </c>
      <c r="Q294" s="8">
        <v>0.9</v>
      </c>
      <c r="R294" s="8">
        <v>85</v>
      </c>
      <c r="S294" s="8">
        <v>98</v>
      </c>
      <c r="T294" s="8">
        <v>40</v>
      </c>
      <c r="U294" s="8" t="s">
        <v>91</v>
      </c>
      <c r="V294" s="8" t="s">
        <v>92</v>
      </c>
      <c r="W294" s="8" t="s">
        <v>92</v>
      </c>
      <c r="X294" s="8" t="s">
        <v>93</v>
      </c>
      <c r="Y294" s="8" t="s">
        <v>90</v>
      </c>
      <c r="Z294" s="8">
        <v>10</v>
      </c>
      <c r="AA294" s="8">
        <v>1989</v>
      </c>
      <c r="AB294" s="8" t="s">
        <v>92</v>
      </c>
      <c r="AC294" s="8" t="s">
        <v>92</v>
      </c>
      <c r="AD294" s="8" t="s">
        <v>91</v>
      </c>
      <c r="AE294" s="8" t="s">
        <v>94</v>
      </c>
      <c r="AF294" s="8">
        <v>1</v>
      </c>
      <c r="AG294" s="8" t="s">
        <v>90</v>
      </c>
      <c r="AH294" s="8" t="s">
        <v>95</v>
      </c>
      <c r="AI294" s="8" t="s">
        <v>96</v>
      </c>
      <c r="AR294" s="8" t="s">
        <v>91</v>
      </c>
      <c r="AT294" s="8" t="s">
        <v>92</v>
      </c>
      <c r="AU294" s="8" t="s">
        <v>97</v>
      </c>
      <c r="BC294" s="8" t="s">
        <v>92</v>
      </c>
      <c r="BD294" s="8" t="s">
        <v>92</v>
      </c>
      <c r="BE294" s="8" t="s">
        <v>92</v>
      </c>
      <c r="BG294" s="8" t="s">
        <v>92</v>
      </c>
      <c r="BH294" s="8" t="s">
        <v>92</v>
      </c>
      <c r="BI294" s="8" t="s">
        <v>92</v>
      </c>
      <c r="BJ294" s="8" t="s">
        <v>92</v>
      </c>
      <c r="BM294" s="8" t="s">
        <v>92</v>
      </c>
      <c r="BN294" s="8" t="s">
        <v>92</v>
      </c>
      <c r="BO294" s="8" t="s">
        <v>92</v>
      </c>
      <c r="BQ294" s="8" t="s">
        <v>92</v>
      </c>
      <c r="BR294" s="8" t="s">
        <v>92</v>
      </c>
      <c r="BS294" s="8" t="s">
        <v>98</v>
      </c>
      <c r="BT294" s="8" t="s">
        <v>91</v>
      </c>
      <c r="BU294" s="8" t="s">
        <v>98</v>
      </c>
      <c r="BV294" s="8">
        <v>7032</v>
      </c>
      <c r="BW294" s="8">
        <v>335784</v>
      </c>
      <c r="BX294" s="9">
        <f t="shared" si="86"/>
        <v>91.9</v>
      </c>
      <c r="BY294" s="29">
        <v>25322.999</v>
      </c>
      <c r="BZ294" s="8">
        <v>13260.040803223899</v>
      </c>
      <c r="CA294" s="8">
        <v>36.994166666300003</v>
      </c>
      <c r="CD294" s="8">
        <v>2026</v>
      </c>
      <c r="CE294" s="8">
        <v>10</v>
      </c>
      <c r="CF294" s="17">
        <f t="shared" si="81"/>
        <v>91.9</v>
      </c>
      <c r="CG294" s="17"/>
      <c r="CH294" s="18" t="str">
        <f t="shared" si="94"/>
        <v/>
      </c>
      <c r="CI294" s="8">
        <f t="shared" si="82"/>
        <v>2019</v>
      </c>
      <c r="CJ294" s="8">
        <f t="shared" si="83"/>
        <v>91.9</v>
      </c>
      <c r="CK294" s="6">
        <f t="shared" si="84"/>
        <v>91.9</v>
      </c>
      <c r="CL294" s="26"/>
      <c r="CM294" s="8" t="str">
        <f t="shared" si="95"/>
        <v/>
      </c>
      <c r="CN294" s="38">
        <f t="shared" si="96"/>
        <v>39286.72799999977</v>
      </c>
      <c r="CO294" s="8" t="str">
        <f t="shared" si="97"/>
        <v/>
      </c>
      <c r="CP294" s="8">
        <f t="shared" si="85"/>
        <v>117</v>
      </c>
      <c r="CQ294" s="8">
        <f t="shared" si="98"/>
        <v>1551.4247739771963</v>
      </c>
      <c r="CR294" s="8">
        <f t="shared" si="99"/>
        <v>2027</v>
      </c>
    </row>
    <row r="295" spans="1:96" s="8" customFormat="1">
      <c r="A295" s="8">
        <v>19876</v>
      </c>
      <c r="B295" s="8" t="s">
        <v>176</v>
      </c>
      <c r="C295" s="8">
        <v>7032</v>
      </c>
      <c r="D295" s="8" t="s">
        <v>541</v>
      </c>
      <c r="E295" s="8" t="s">
        <v>178</v>
      </c>
      <c r="F295" s="8" t="s">
        <v>542</v>
      </c>
      <c r="G295" s="8">
        <v>4</v>
      </c>
      <c r="H295" s="8" t="s">
        <v>87</v>
      </c>
      <c r="I295" s="8" t="s">
        <v>88</v>
      </c>
      <c r="K295" s="8" t="s">
        <v>89</v>
      </c>
      <c r="L295" s="8" t="s">
        <v>90</v>
      </c>
      <c r="M295" s="8" t="s">
        <v>90</v>
      </c>
      <c r="P295" s="8">
        <v>91.9</v>
      </c>
      <c r="Q295" s="8">
        <v>0.9</v>
      </c>
      <c r="R295" s="8">
        <v>85</v>
      </c>
      <c r="S295" s="8">
        <v>97</v>
      </c>
      <c r="T295" s="8">
        <v>40</v>
      </c>
      <c r="U295" s="8" t="s">
        <v>91</v>
      </c>
      <c r="V295" s="8" t="s">
        <v>92</v>
      </c>
      <c r="W295" s="8" t="s">
        <v>92</v>
      </c>
      <c r="X295" s="8" t="s">
        <v>93</v>
      </c>
      <c r="Y295" s="8" t="s">
        <v>90</v>
      </c>
      <c r="Z295" s="8">
        <v>7</v>
      </c>
      <c r="AA295" s="8">
        <v>1989</v>
      </c>
      <c r="AB295" s="8" t="s">
        <v>92</v>
      </c>
      <c r="AC295" s="8" t="s">
        <v>92</v>
      </c>
      <c r="AD295" s="8" t="s">
        <v>91</v>
      </c>
      <c r="AE295" s="8" t="s">
        <v>94</v>
      </c>
      <c r="AF295" s="8">
        <v>1</v>
      </c>
      <c r="AG295" s="8" t="s">
        <v>90</v>
      </c>
      <c r="AH295" s="8" t="s">
        <v>95</v>
      </c>
      <c r="AI295" s="8" t="s">
        <v>96</v>
      </c>
      <c r="AR295" s="8" t="s">
        <v>91</v>
      </c>
      <c r="AT295" s="8" t="s">
        <v>92</v>
      </c>
      <c r="AU295" s="8" t="s">
        <v>97</v>
      </c>
      <c r="BC295" s="8" t="s">
        <v>92</v>
      </c>
      <c r="BD295" s="8" t="s">
        <v>92</v>
      </c>
      <c r="BE295" s="8" t="s">
        <v>92</v>
      </c>
      <c r="BG295" s="8" t="s">
        <v>92</v>
      </c>
      <c r="BH295" s="8" t="s">
        <v>92</v>
      </c>
      <c r="BI295" s="8" t="s">
        <v>92</v>
      </c>
      <c r="BJ295" s="8" t="s">
        <v>92</v>
      </c>
      <c r="BM295" s="8" t="s">
        <v>92</v>
      </c>
      <c r="BN295" s="8" t="s">
        <v>92</v>
      </c>
      <c r="BO295" s="8" t="s">
        <v>92</v>
      </c>
      <c r="BQ295" s="8" t="s">
        <v>92</v>
      </c>
      <c r="BR295" s="8" t="s">
        <v>92</v>
      </c>
      <c r="BS295" s="8" t="s">
        <v>98</v>
      </c>
      <c r="BT295" s="8" t="s">
        <v>91</v>
      </c>
      <c r="BU295" s="8" t="s">
        <v>98</v>
      </c>
      <c r="BV295" s="8">
        <v>7032</v>
      </c>
      <c r="BW295" s="8">
        <v>335784</v>
      </c>
      <c r="BX295" s="9">
        <f t="shared" si="86"/>
        <v>91.9</v>
      </c>
      <c r="BY295" s="29">
        <v>25322.999</v>
      </c>
      <c r="BZ295" s="8">
        <v>13260.040803223899</v>
      </c>
      <c r="CA295" s="8">
        <v>36.994166666300003</v>
      </c>
      <c r="CD295" s="8">
        <v>2026</v>
      </c>
      <c r="CE295" s="8">
        <v>7</v>
      </c>
      <c r="CF295" s="17">
        <f t="shared" ref="CF295:CF358" si="102">IF(CD295&lt;2040,P295,"")</f>
        <v>91.9</v>
      </c>
      <c r="CG295" s="17"/>
      <c r="CH295" s="18" t="str">
        <f t="shared" si="94"/>
        <v/>
      </c>
      <c r="CI295" s="8">
        <f t="shared" ref="CI295:CI358" si="103">AA295+30</f>
        <v>2019</v>
      </c>
      <c r="CJ295" s="8">
        <f t="shared" ref="CJ295:CJ358" si="104">IF(CI295&lt;2040,BX295,"")</f>
        <v>91.9</v>
      </c>
      <c r="CK295" s="6">
        <f t="shared" ref="CK295:CK358" si="105">IF(CD295&lt;2030,BX295,"")</f>
        <v>91.9</v>
      </c>
      <c r="CL295" s="26"/>
      <c r="CM295" s="8" t="str">
        <f t="shared" si="95"/>
        <v/>
      </c>
      <c r="CN295" s="38">
        <f t="shared" si="96"/>
        <v>39286.72799999977</v>
      </c>
      <c r="CO295" s="8" t="str">
        <f t="shared" si="97"/>
        <v/>
      </c>
      <c r="CP295" s="8">
        <f t="shared" ref="CP295:CP358" si="106">VLOOKUP(AH295,Fuel_CO2,2,FALSE)</f>
        <v>117</v>
      </c>
      <c r="CQ295" s="8">
        <f t="shared" si="98"/>
        <v>1551.4247739771963</v>
      </c>
      <c r="CR295" s="8">
        <f t="shared" si="99"/>
        <v>2027</v>
      </c>
    </row>
    <row r="296" spans="1:96" s="8" customFormat="1">
      <c r="A296" s="8">
        <v>19876</v>
      </c>
      <c r="B296" s="8" t="s">
        <v>176</v>
      </c>
      <c r="C296" s="8">
        <v>7032</v>
      </c>
      <c r="D296" s="8" t="s">
        <v>541</v>
      </c>
      <c r="E296" s="8" t="s">
        <v>178</v>
      </c>
      <c r="F296" s="8" t="s">
        <v>542</v>
      </c>
      <c r="G296" s="8">
        <v>5</v>
      </c>
      <c r="H296" s="8" t="s">
        <v>87</v>
      </c>
      <c r="I296" s="8" t="s">
        <v>88</v>
      </c>
      <c r="K296" s="8" t="s">
        <v>89</v>
      </c>
      <c r="L296" s="8" t="s">
        <v>90</v>
      </c>
      <c r="M296" s="8" t="s">
        <v>90</v>
      </c>
      <c r="P296" s="8">
        <v>91.9</v>
      </c>
      <c r="Q296" s="8">
        <v>0.9</v>
      </c>
      <c r="R296" s="8">
        <v>85</v>
      </c>
      <c r="S296" s="8">
        <v>98</v>
      </c>
      <c r="T296" s="8">
        <v>40</v>
      </c>
      <c r="U296" s="8" t="s">
        <v>91</v>
      </c>
      <c r="V296" s="8" t="s">
        <v>92</v>
      </c>
      <c r="W296" s="8" t="s">
        <v>92</v>
      </c>
      <c r="X296" s="8" t="s">
        <v>93</v>
      </c>
      <c r="Y296" s="8" t="s">
        <v>90</v>
      </c>
      <c r="Z296" s="8">
        <v>7</v>
      </c>
      <c r="AA296" s="8">
        <v>1989</v>
      </c>
      <c r="AB296" s="8" t="s">
        <v>92</v>
      </c>
      <c r="AC296" s="8" t="s">
        <v>92</v>
      </c>
      <c r="AD296" s="8" t="s">
        <v>91</v>
      </c>
      <c r="AE296" s="8" t="s">
        <v>94</v>
      </c>
      <c r="AF296" s="8">
        <v>1</v>
      </c>
      <c r="AG296" s="8" t="s">
        <v>90</v>
      </c>
      <c r="AH296" s="8" t="s">
        <v>95</v>
      </c>
      <c r="AI296" s="8" t="s">
        <v>96</v>
      </c>
      <c r="AR296" s="8" t="s">
        <v>91</v>
      </c>
      <c r="AT296" s="8" t="s">
        <v>92</v>
      </c>
      <c r="AU296" s="8" t="s">
        <v>97</v>
      </c>
      <c r="BC296" s="8" t="s">
        <v>92</v>
      </c>
      <c r="BD296" s="8" t="s">
        <v>92</v>
      </c>
      <c r="BE296" s="8" t="s">
        <v>92</v>
      </c>
      <c r="BG296" s="8" t="s">
        <v>92</v>
      </c>
      <c r="BH296" s="8" t="s">
        <v>92</v>
      </c>
      <c r="BI296" s="8" t="s">
        <v>92</v>
      </c>
      <c r="BJ296" s="8" t="s">
        <v>92</v>
      </c>
      <c r="BM296" s="8" t="s">
        <v>92</v>
      </c>
      <c r="BN296" s="8" t="s">
        <v>92</v>
      </c>
      <c r="BO296" s="8" t="s">
        <v>92</v>
      </c>
      <c r="BQ296" s="8" t="s">
        <v>92</v>
      </c>
      <c r="BR296" s="8" t="s">
        <v>92</v>
      </c>
      <c r="BS296" s="8" t="s">
        <v>98</v>
      </c>
      <c r="BT296" s="8" t="s">
        <v>91</v>
      </c>
      <c r="BU296" s="8" t="s">
        <v>98</v>
      </c>
      <c r="BV296" s="8">
        <v>7032</v>
      </c>
      <c r="BW296" s="8">
        <v>335784</v>
      </c>
      <c r="BX296" s="9">
        <f t="shared" ref="BX296:BX359" si="107">P296</f>
        <v>91.9</v>
      </c>
      <c r="BY296" s="29">
        <v>25322.999</v>
      </c>
      <c r="BZ296" s="8">
        <v>13260.040803223899</v>
      </c>
      <c r="CA296" s="8">
        <v>36.994166666300003</v>
      </c>
      <c r="CD296" s="8">
        <v>2026</v>
      </c>
      <c r="CE296" s="8">
        <v>7</v>
      </c>
      <c r="CF296" s="17">
        <f t="shared" si="102"/>
        <v>91.9</v>
      </c>
      <c r="CG296" s="17"/>
      <c r="CH296" s="18" t="str">
        <f t="shared" si="94"/>
        <v/>
      </c>
      <c r="CI296" s="8">
        <f t="shared" si="103"/>
        <v>2019</v>
      </c>
      <c r="CJ296" s="8">
        <f t="shared" si="104"/>
        <v>91.9</v>
      </c>
      <c r="CK296" s="6">
        <f t="shared" si="105"/>
        <v>91.9</v>
      </c>
      <c r="CL296" s="26"/>
      <c r="CM296" s="8" t="str">
        <f t="shared" si="95"/>
        <v/>
      </c>
      <c r="CN296" s="38">
        <f t="shared" si="96"/>
        <v>39286.72799999977</v>
      </c>
      <c r="CO296" s="8" t="str">
        <f t="shared" si="97"/>
        <v/>
      </c>
      <c r="CP296" s="8">
        <f t="shared" si="106"/>
        <v>117</v>
      </c>
      <c r="CQ296" s="8">
        <f t="shared" si="98"/>
        <v>1551.4247739771963</v>
      </c>
      <c r="CR296" s="8">
        <f t="shared" si="99"/>
        <v>2027</v>
      </c>
    </row>
    <row r="297" spans="1:96" s="8" customFormat="1">
      <c r="A297" s="8">
        <v>19876</v>
      </c>
      <c r="B297" s="8" t="s">
        <v>176</v>
      </c>
      <c r="C297" s="8">
        <v>7032</v>
      </c>
      <c r="D297" s="8" t="s">
        <v>541</v>
      </c>
      <c r="E297" s="8" t="s">
        <v>178</v>
      </c>
      <c r="F297" s="8" t="s">
        <v>542</v>
      </c>
      <c r="G297" s="8">
        <v>6</v>
      </c>
      <c r="H297" s="8" t="s">
        <v>87</v>
      </c>
      <c r="I297" s="8" t="s">
        <v>88</v>
      </c>
      <c r="K297" s="8" t="s">
        <v>89</v>
      </c>
      <c r="L297" s="8" t="s">
        <v>90</v>
      </c>
      <c r="M297" s="8" t="s">
        <v>90</v>
      </c>
      <c r="P297" s="8">
        <v>91.9</v>
      </c>
      <c r="Q297" s="8">
        <v>0.9</v>
      </c>
      <c r="R297" s="8">
        <v>85</v>
      </c>
      <c r="S297" s="8">
        <v>97</v>
      </c>
      <c r="T297" s="8">
        <v>40</v>
      </c>
      <c r="U297" s="8" t="s">
        <v>91</v>
      </c>
      <c r="V297" s="8" t="s">
        <v>92</v>
      </c>
      <c r="W297" s="8" t="s">
        <v>92</v>
      </c>
      <c r="X297" s="8" t="s">
        <v>93</v>
      </c>
      <c r="Y297" s="8" t="s">
        <v>90</v>
      </c>
      <c r="Z297" s="8">
        <v>11</v>
      </c>
      <c r="AA297" s="8">
        <v>1989</v>
      </c>
      <c r="AB297" s="8" t="s">
        <v>92</v>
      </c>
      <c r="AC297" s="8" t="s">
        <v>92</v>
      </c>
      <c r="AD297" s="8" t="s">
        <v>91</v>
      </c>
      <c r="AE297" s="8" t="s">
        <v>94</v>
      </c>
      <c r="AF297" s="8">
        <v>1</v>
      </c>
      <c r="AG297" s="8" t="s">
        <v>90</v>
      </c>
      <c r="AH297" s="8" t="s">
        <v>95</v>
      </c>
      <c r="AI297" s="8" t="s">
        <v>96</v>
      </c>
      <c r="AR297" s="8" t="s">
        <v>91</v>
      </c>
      <c r="AT297" s="8" t="s">
        <v>92</v>
      </c>
      <c r="AU297" s="8" t="s">
        <v>97</v>
      </c>
      <c r="BC297" s="8" t="s">
        <v>92</v>
      </c>
      <c r="BD297" s="8" t="s">
        <v>92</v>
      </c>
      <c r="BE297" s="8" t="s">
        <v>92</v>
      </c>
      <c r="BG297" s="8" t="s">
        <v>92</v>
      </c>
      <c r="BH297" s="8" t="s">
        <v>92</v>
      </c>
      <c r="BI297" s="8" t="s">
        <v>92</v>
      </c>
      <c r="BJ297" s="8" t="s">
        <v>92</v>
      </c>
      <c r="BM297" s="8" t="s">
        <v>92</v>
      </c>
      <c r="BN297" s="8" t="s">
        <v>92</v>
      </c>
      <c r="BO297" s="8" t="s">
        <v>92</v>
      </c>
      <c r="BQ297" s="8" t="s">
        <v>92</v>
      </c>
      <c r="BR297" s="8" t="s">
        <v>92</v>
      </c>
      <c r="BS297" s="8" t="s">
        <v>98</v>
      </c>
      <c r="BT297" s="8" t="s">
        <v>91</v>
      </c>
      <c r="BU297" s="8" t="s">
        <v>98</v>
      </c>
      <c r="BV297" s="8">
        <v>7032</v>
      </c>
      <c r="BW297" s="8">
        <v>335784</v>
      </c>
      <c r="BX297" s="9">
        <f t="shared" si="107"/>
        <v>91.9</v>
      </c>
      <c r="BY297" s="29">
        <v>25322.999</v>
      </c>
      <c r="BZ297" s="8">
        <v>13260.040803223899</v>
      </c>
      <c r="CA297" s="8">
        <v>36.994166666300003</v>
      </c>
      <c r="CD297" s="8">
        <v>2026</v>
      </c>
      <c r="CE297" s="8">
        <v>11</v>
      </c>
      <c r="CF297" s="17">
        <f t="shared" si="102"/>
        <v>91.9</v>
      </c>
      <c r="CG297" s="17"/>
      <c r="CH297" s="18" t="str">
        <f t="shared" si="94"/>
        <v/>
      </c>
      <c r="CI297" s="8">
        <f t="shared" si="103"/>
        <v>2019</v>
      </c>
      <c r="CJ297" s="8">
        <f t="shared" si="104"/>
        <v>91.9</v>
      </c>
      <c r="CK297" s="6">
        <f t="shared" si="105"/>
        <v>91.9</v>
      </c>
      <c r="CL297" s="26"/>
      <c r="CM297" s="8" t="str">
        <f t="shared" si="95"/>
        <v/>
      </c>
      <c r="CN297" s="38">
        <f t="shared" si="96"/>
        <v>39286.72799999977</v>
      </c>
      <c r="CO297" s="8" t="str">
        <f t="shared" si="97"/>
        <v/>
      </c>
      <c r="CP297" s="8">
        <f t="shared" si="106"/>
        <v>117</v>
      </c>
      <c r="CQ297" s="8">
        <f t="shared" si="98"/>
        <v>1551.4247739771963</v>
      </c>
      <c r="CR297" s="8">
        <f t="shared" si="99"/>
        <v>2027</v>
      </c>
    </row>
    <row r="298" spans="1:96" s="8" customFormat="1">
      <c r="A298" s="8">
        <v>61358</v>
      </c>
      <c r="B298" s="8" t="s">
        <v>543</v>
      </c>
      <c r="C298" s="8">
        <v>7138</v>
      </c>
      <c r="D298" s="8" t="s">
        <v>544</v>
      </c>
      <c r="E298" s="8" t="s">
        <v>152</v>
      </c>
      <c r="F298" s="8" t="s">
        <v>545</v>
      </c>
      <c r="G298" s="8">
        <v>1</v>
      </c>
      <c r="H298" s="8" t="s">
        <v>87</v>
      </c>
      <c r="I298" s="8" t="s">
        <v>88</v>
      </c>
      <c r="K298" s="8" t="s">
        <v>89</v>
      </c>
      <c r="L298" s="8" t="s">
        <v>90</v>
      </c>
      <c r="M298" s="8" t="s">
        <v>90</v>
      </c>
      <c r="N298" s="8" t="s">
        <v>546</v>
      </c>
      <c r="O298" s="8" t="s">
        <v>546</v>
      </c>
      <c r="P298" s="8">
        <v>38.4</v>
      </c>
      <c r="Q298" s="8">
        <v>0.85</v>
      </c>
      <c r="R298" s="8">
        <v>34</v>
      </c>
      <c r="S298" s="8">
        <v>44</v>
      </c>
      <c r="T298" s="8">
        <v>34</v>
      </c>
      <c r="U298" s="8" t="s">
        <v>91</v>
      </c>
      <c r="V298" s="8" t="s">
        <v>92</v>
      </c>
      <c r="W298" s="8" t="s">
        <v>92</v>
      </c>
      <c r="X298" s="8" t="s">
        <v>93</v>
      </c>
      <c r="Y298" s="8" t="s">
        <v>90</v>
      </c>
      <c r="Z298" s="8">
        <v>6</v>
      </c>
      <c r="AA298" s="8">
        <v>1989</v>
      </c>
      <c r="AB298" s="8" t="s">
        <v>92</v>
      </c>
      <c r="AC298" s="8" t="s">
        <v>92</v>
      </c>
      <c r="AD298" s="8" t="s">
        <v>91</v>
      </c>
      <c r="AE298" s="8" t="s">
        <v>113</v>
      </c>
      <c r="AF298" s="8">
        <v>2</v>
      </c>
      <c r="AG298" s="8" t="s">
        <v>90</v>
      </c>
      <c r="AH298" s="8" t="s">
        <v>95</v>
      </c>
      <c r="AI298" s="8" t="s">
        <v>96</v>
      </c>
      <c r="AR298" s="8" t="s">
        <v>91</v>
      </c>
      <c r="AS298" s="8" t="s">
        <v>91</v>
      </c>
      <c r="AT298" s="8" t="s">
        <v>92</v>
      </c>
      <c r="AU298" s="8" t="s">
        <v>97</v>
      </c>
      <c r="BC298" s="8" t="s">
        <v>92</v>
      </c>
      <c r="BD298" s="8" t="s">
        <v>92</v>
      </c>
      <c r="BE298" s="8" t="s">
        <v>92</v>
      </c>
      <c r="BG298" s="8" t="s">
        <v>92</v>
      </c>
      <c r="BH298" s="8" t="s">
        <v>92</v>
      </c>
      <c r="BI298" s="8" t="s">
        <v>92</v>
      </c>
      <c r="BJ298" s="8" t="s">
        <v>92</v>
      </c>
      <c r="BM298" s="8" t="s">
        <v>92</v>
      </c>
      <c r="BN298" s="8" t="s">
        <v>92</v>
      </c>
      <c r="BO298" s="8" t="s">
        <v>92</v>
      </c>
      <c r="BQ298" s="8" t="s">
        <v>92</v>
      </c>
      <c r="BR298" s="8" t="s">
        <v>92</v>
      </c>
      <c r="BS298" s="8" t="s">
        <v>98</v>
      </c>
      <c r="BT298" s="8" t="s">
        <v>91</v>
      </c>
      <c r="BU298" s="8" t="s">
        <v>98</v>
      </c>
      <c r="BV298" s="8">
        <v>7138</v>
      </c>
      <c r="BW298" s="8">
        <v>117259</v>
      </c>
      <c r="BX298" s="9">
        <f t="shared" si="107"/>
        <v>38.4</v>
      </c>
      <c r="BY298" s="29">
        <v>8137</v>
      </c>
      <c r="BZ298" s="8">
        <v>14410.5935848592</v>
      </c>
      <c r="CA298" s="8">
        <v>38.458048980533903</v>
      </c>
      <c r="CD298" s="8">
        <v>2027</v>
      </c>
      <c r="CE298" s="8">
        <v>11</v>
      </c>
      <c r="CF298" s="17">
        <f t="shared" si="102"/>
        <v>38.4</v>
      </c>
      <c r="CG298" s="19">
        <f>BY298</f>
        <v>8137</v>
      </c>
      <c r="CH298" s="18">
        <f t="shared" si="94"/>
        <v>13719.30299999992</v>
      </c>
      <c r="CI298" s="8">
        <f t="shared" si="103"/>
        <v>2019</v>
      </c>
      <c r="CJ298" s="8">
        <f t="shared" si="104"/>
        <v>38.4</v>
      </c>
      <c r="CK298" s="6">
        <f t="shared" si="105"/>
        <v>38.4</v>
      </c>
      <c r="CL298" s="26">
        <f>IF(AND(CK298&lt;&gt;"", CO298 ="Y"),BY298,"")</f>
        <v>8137</v>
      </c>
      <c r="CM298" s="8">
        <f t="shared" si="95"/>
        <v>13719.30299999992</v>
      </c>
      <c r="CN298" s="38">
        <f t="shared" si="96"/>
        <v>13719.30299999992</v>
      </c>
      <c r="CO298" s="8" t="str">
        <f t="shared" si="97"/>
        <v>Y</v>
      </c>
      <c r="CP298" s="8">
        <f t="shared" si="106"/>
        <v>117</v>
      </c>
      <c r="CQ298" s="8">
        <f t="shared" si="98"/>
        <v>1686.0394494285265</v>
      </c>
      <c r="CR298" s="8">
        <f t="shared" si="99"/>
        <v>2027</v>
      </c>
    </row>
    <row r="299" spans="1:96" s="8" customFormat="1">
      <c r="A299" s="8">
        <v>61358</v>
      </c>
      <c r="B299" s="8" t="s">
        <v>543</v>
      </c>
      <c r="C299" s="8">
        <v>7138</v>
      </c>
      <c r="D299" s="8" t="s">
        <v>544</v>
      </c>
      <c r="E299" s="8" t="s">
        <v>152</v>
      </c>
      <c r="F299" s="8" t="s">
        <v>545</v>
      </c>
      <c r="G299" s="8">
        <v>2</v>
      </c>
      <c r="H299" s="8" t="s">
        <v>87</v>
      </c>
      <c r="I299" s="8" t="s">
        <v>88</v>
      </c>
      <c r="K299" s="8" t="s">
        <v>89</v>
      </c>
      <c r="L299" s="8" t="s">
        <v>90</v>
      </c>
      <c r="M299" s="8" t="s">
        <v>90</v>
      </c>
      <c r="N299" s="8" t="s">
        <v>547</v>
      </c>
      <c r="O299" s="8" t="s">
        <v>547</v>
      </c>
      <c r="P299" s="8">
        <v>38.4</v>
      </c>
      <c r="Q299" s="8">
        <v>0.85</v>
      </c>
      <c r="R299" s="8">
        <v>31</v>
      </c>
      <c r="S299" s="8">
        <v>41</v>
      </c>
      <c r="T299" s="8">
        <v>31</v>
      </c>
      <c r="U299" s="8" t="s">
        <v>91</v>
      </c>
      <c r="V299" s="8" t="s">
        <v>92</v>
      </c>
      <c r="W299" s="8" t="s">
        <v>92</v>
      </c>
      <c r="X299" s="8" t="s">
        <v>93</v>
      </c>
      <c r="Y299" s="8" t="s">
        <v>90</v>
      </c>
      <c r="Z299" s="8">
        <v>7</v>
      </c>
      <c r="AA299" s="8">
        <v>1989</v>
      </c>
      <c r="AB299" s="8" t="s">
        <v>92</v>
      </c>
      <c r="AC299" s="8" t="s">
        <v>92</v>
      </c>
      <c r="AD299" s="8" t="s">
        <v>91</v>
      </c>
      <c r="AE299" s="8" t="s">
        <v>113</v>
      </c>
      <c r="AF299" s="8">
        <v>2</v>
      </c>
      <c r="AG299" s="8" t="s">
        <v>90</v>
      </c>
      <c r="AH299" s="8" t="s">
        <v>95</v>
      </c>
      <c r="AI299" s="8" t="s">
        <v>96</v>
      </c>
      <c r="AR299" s="8" t="s">
        <v>91</v>
      </c>
      <c r="AS299" s="8" t="s">
        <v>91</v>
      </c>
      <c r="AT299" s="8" t="s">
        <v>92</v>
      </c>
      <c r="AU299" s="8" t="s">
        <v>97</v>
      </c>
      <c r="BC299" s="8" t="s">
        <v>92</v>
      </c>
      <c r="BD299" s="8" t="s">
        <v>92</v>
      </c>
      <c r="BE299" s="8" t="s">
        <v>92</v>
      </c>
      <c r="BG299" s="8" t="s">
        <v>92</v>
      </c>
      <c r="BH299" s="8" t="s">
        <v>92</v>
      </c>
      <c r="BI299" s="8" t="s">
        <v>92</v>
      </c>
      <c r="BJ299" s="8" t="s">
        <v>92</v>
      </c>
      <c r="BM299" s="8" t="s">
        <v>92</v>
      </c>
      <c r="BN299" s="8" t="s">
        <v>92</v>
      </c>
      <c r="BO299" s="8" t="s">
        <v>92</v>
      </c>
      <c r="BQ299" s="8" t="s">
        <v>92</v>
      </c>
      <c r="BR299" s="8" t="s">
        <v>92</v>
      </c>
      <c r="BS299" s="8" t="s">
        <v>98</v>
      </c>
      <c r="BT299" s="8" t="s">
        <v>91</v>
      </c>
      <c r="BU299" s="8" t="s">
        <v>98</v>
      </c>
      <c r="BV299" s="8">
        <v>7138</v>
      </c>
      <c r="BW299" s="8">
        <v>117259</v>
      </c>
      <c r="BX299" s="9">
        <f t="shared" si="107"/>
        <v>38.4</v>
      </c>
      <c r="BY299" s="29">
        <v>8137</v>
      </c>
      <c r="BZ299" s="8">
        <v>14410.5935848592</v>
      </c>
      <c r="CA299" s="8">
        <v>38.458048980533903</v>
      </c>
      <c r="CD299" s="8">
        <v>2027</v>
      </c>
      <c r="CE299" s="8">
        <v>12</v>
      </c>
      <c r="CF299" s="17">
        <f t="shared" si="102"/>
        <v>38.4</v>
      </c>
      <c r="CG299" s="17"/>
      <c r="CH299" s="18" t="str">
        <f t="shared" si="94"/>
        <v/>
      </c>
      <c r="CI299" s="8">
        <f t="shared" si="103"/>
        <v>2019</v>
      </c>
      <c r="CJ299" s="8">
        <f t="shared" si="104"/>
        <v>38.4</v>
      </c>
      <c r="CK299" s="6">
        <f t="shared" si="105"/>
        <v>38.4</v>
      </c>
      <c r="CL299" s="26"/>
      <c r="CM299" s="8" t="str">
        <f t="shared" si="95"/>
        <v/>
      </c>
      <c r="CN299" s="38">
        <f t="shared" si="96"/>
        <v>13719.30299999992</v>
      </c>
      <c r="CO299" s="8" t="str">
        <f t="shared" si="97"/>
        <v/>
      </c>
      <c r="CP299" s="8">
        <f t="shared" si="106"/>
        <v>117</v>
      </c>
      <c r="CQ299" s="8">
        <f t="shared" si="98"/>
        <v>1686.0394494285265</v>
      </c>
      <c r="CR299" s="8">
        <f t="shared" si="99"/>
        <v>2027</v>
      </c>
    </row>
    <row r="300" spans="1:96" s="8" customFormat="1">
      <c r="A300" s="8">
        <v>19876</v>
      </c>
      <c r="B300" s="8" t="s">
        <v>176</v>
      </c>
      <c r="C300" s="8">
        <v>7212</v>
      </c>
      <c r="D300" s="8" t="s">
        <v>548</v>
      </c>
      <c r="E300" s="8" t="s">
        <v>178</v>
      </c>
      <c r="F300" s="8" t="s">
        <v>549</v>
      </c>
      <c r="G300" s="8">
        <v>1</v>
      </c>
      <c r="H300" s="8" t="s">
        <v>87</v>
      </c>
      <c r="I300" s="8" t="s">
        <v>88</v>
      </c>
      <c r="K300" s="8" t="s">
        <v>89</v>
      </c>
      <c r="L300" s="8" t="s">
        <v>90</v>
      </c>
      <c r="M300" s="8" t="s">
        <v>90</v>
      </c>
      <c r="P300" s="8">
        <v>92.1</v>
      </c>
      <c r="Q300" s="8">
        <v>0.9</v>
      </c>
      <c r="R300" s="8">
        <v>84</v>
      </c>
      <c r="S300" s="8">
        <v>98</v>
      </c>
      <c r="T300" s="8">
        <v>40</v>
      </c>
      <c r="U300" s="8" t="s">
        <v>91</v>
      </c>
      <c r="V300" s="8" t="s">
        <v>92</v>
      </c>
      <c r="W300" s="8" t="s">
        <v>92</v>
      </c>
      <c r="X300" s="8" t="s">
        <v>93</v>
      </c>
      <c r="Y300" s="8" t="s">
        <v>90</v>
      </c>
      <c r="Z300" s="8">
        <v>5</v>
      </c>
      <c r="AA300" s="8">
        <v>1990</v>
      </c>
      <c r="AB300" s="8" t="s">
        <v>92</v>
      </c>
      <c r="AC300" s="8" t="s">
        <v>92</v>
      </c>
      <c r="AD300" s="8" t="s">
        <v>91</v>
      </c>
      <c r="AE300" s="8" t="s">
        <v>94</v>
      </c>
      <c r="AF300" s="8">
        <v>1</v>
      </c>
      <c r="AG300" s="8" t="s">
        <v>90</v>
      </c>
      <c r="AH300" s="8" t="s">
        <v>95</v>
      </c>
      <c r="AI300" s="8" t="s">
        <v>96</v>
      </c>
      <c r="AR300" s="8" t="s">
        <v>91</v>
      </c>
      <c r="AT300" s="8" t="s">
        <v>92</v>
      </c>
      <c r="AU300" s="8" t="s">
        <v>97</v>
      </c>
      <c r="BC300" s="8" t="s">
        <v>92</v>
      </c>
      <c r="BD300" s="8" t="s">
        <v>92</v>
      </c>
      <c r="BE300" s="8" t="s">
        <v>92</v>
      </c>
      <c r="BG300" s="8" t="s">
        <v>92</v>
      </c>
      <c r="BH300" s="8" t="s">
        <v>92</v>
      </c>
      <c r="BI300" s="8" t="s">
        <v>92</v>
      </c>
      <c r="BJ300" s="8" t="s">
        <v>92</v>
      </c>
      <c r="BM300" s="8" t="s">
        <v>92</v>
      </c>
      <c r="BN300" s="8" t="s">
        <v>92</v>
      </c>
      <c r="BO300" s="8" t="s">
        <v>92</v>
      </c>
      <c r="BQ300" s="8" t="s">
        <v>92</v>
      </c>
      <c r="BR300" s="8" t="s">
        <v>92</v>
      </c>
      <c r="BS300" s="8" t="s">
        <v>98</v>
      </c>
      <c r="BT300" s="8" t="s">
        <v>91</v>
      </c>
      <c r="BU300" s="8" t="s">
        <v>98</v>
      </c>
      <c r="BV300" s="8">
        <v>7212</v>
      </c>
      <c r="BW300" s="8">
        <v>527705</v>
      </c>
      <c r="BX300" s="9">
        <f t="shared" si="107"/>
        <v>92.1</v>
      </c>
      <c r="BY300" s="29">
        <v>50237</v>
      </c>
      <c r="BZ300" s="8">
        <v>10504.3095726257</v>
      </c>
      <c r="CA300" s="8">
        <v>24.2275000020866</v>
      </c>
      <c r="CD300" s="8">
        <v>2014</v>
      </c>
      <c r="CE300" s="8">
        <v>8</v>
      </c>
      <c r="CF300" s="17">
        <f t="shared" si="102"/>
        <v>92.1</v>
      </c>
      <c r="CG300" s="19">
        <f>BY300</f>
        <v>50237</v>
      </c>
      <c r="CH300" s="18">
        <f t="shared" si="94"/>
        <v>61741.484999999688</v>
      </c>
      <c r="CI300" s="8">
        <f t="shared" si="103"/>
        <v>2020</v>
      </c>
      <c r="CJ300" s="8">
        <f t="shared" si="104"/>
        <v>92.1</v>
      </c>
      <c r="CK300" s="6">
        <f t="shared" si="105"/>
        <v>92.1</v>
      </c>
      <c r="CL300" s="26">
        <f>IF(AND(CK300&lt;&gt;"", CO300 ="Y"),BY300,"")</f>
        <v>50237</v>
      </c>
      <c r="CM300" s="8">
        <f t="shared" si="95"/>
        <v>61741.484999999688</v>
      </c>
      <c r="CN300" s="38">
        <f t="shared" si="96"/>
        <v>61741.484999999688</v>
      </c>
      <c r="CO300" s="8" t="str">
        <f t="shared" si="97"/>
        <v>Y</v>
      </c>
      <c r="CP300" s="8">
        <f t="shared" si="106"/>
        <v>117</v>
      </c>
      <c r="CQ300" s="8">
        <f t="shared" si="98"/>
        <v>1229.004219997207</v>
      </c>
      <c r="CR300" s="8">
        <f t="shared" si="99"/>
        <v>2035</v>
      </c>
    </row>
    <row r="301" spans="1:96" s="8" customFormat="1">
      <c r="A301" s="8">
        <v>19876</v>
      </c>
      <c r="B301" s="8" t="s">
        <v>176</v>
      </c>
      <c r="C301" s="8">
        <v>7212</v>
      </c>
      <c r="D301" s="8" t="s">
        <v>548</v>
      </c>
      <c r="E301" s="8" t="s">
        <v>178</v>
      </c>
      <c r="F301" s="8" t="s">
        <v>549</v>
      </c>
      <c r="G301" s="8">
        <v>2</v>
      </c>
      <c r="H301" s="8" t="s">
        <v>87</v>
      </c>
      <c r="I301" s="8" t="s">
        <v>88</v>
      </c>
      <c r="K301" s="8" t="s">
        <v>89</v>
      </c>
      <c r="L301" s="8" t="s">
        <v>90</v>
      </c>
      <c r="M301" s="8" t="s">
        <v>90</v>
      </c>
      <c r="P301" s="8">
        <v>92.1</v>
      </c>
      <c r="Q301" s="8">
        <v>0.9</v>
      </c>
      <c r="R301" s="8">
        <v>84</v>
      </c>
      <c r="S301" s="8">
        <v>97</v>
      </c>
      <c r="T301" s="8">
        <v>40</v>
      </c>
      <c r="U301" s="8" t="s">
        <v>91</v>
      </c>
      <c r="V301" s="8" t="s">
        <v>92</v>
      </c>
      <c r="W301" s="8" t="s">
        <v>92</v>
      </c>
      <c r="X301" s="8" t="s">
        <v>93</v>
      </c>
      <c r="Y301" s="8" t="s">
        <v>90</v>
      </c>
      <c r="Z301" s="8">
        <v>5</v>
      </c>
      <c r="AA301" s="8">
        <v>1990</v>
      </c>
      <c r="AB301" s="8" t="s">
        <v>92</v>
      </c>
      <c r="AC301" s="8" t="s">
        <v>92</v>
      </c>
      <c r="AD301" s="8" t="s">
        <v>91</v>
      </c>
      <c r="AE301" s="8" t="s">
        <v>94</v>
      </c>
      <c r="AF301" s="8">
        <v>1</v>
      </c>
      <c r="AG301" s="8" t="s">
        <v>90</v>
      </c>
      <c r="AH301" s="8" t="s">
        <v>95</v>
      </c>
      <c r="AI301" s="8" t="s">
        <v>96</v>
      </c>
      <c r="AR301" s="8" t="s">
        <v>91</v>
      </c>
      <c r="AT301" s="8" t="s">
        <v>92</v>
      </c>
      <c r="AU301" s="8" t="s">
        <v>97</v>
      </c>
      <c r="BC301" s="8" t="s">
        <v>92</v>
      </c>
      <c r="BD301" s="8" t="s">
        <v>92</v>
      </c>
      <c r="BE301" s="8" t="s">
        <v>92</v>
      </c>
      <c r="BG301" s="8" t="s">
        <v>92</v>
      </c>
      <c r="BH301" s="8" t="s">
        <v>92</v>
      </c>
      <c r="BI301" s="8" t="s">
        <v>92</v>
      </c>
      <c r="BJ301" s="8" t="s">
        <v>92</v>
      </c>
      <c r="BM301" s="8" t="s">
        <v>92</v>
      </c>
      <c r="BN301" s="8" t="s">
        <v>92</v>
      </c>
      <c r="BO301" s="8" t="s">
        <v>92</v>
      </c>
      <c r="BQ301" s="8" t="s">
        <v>92</v>
      </c>
      <c r="BR301" s="8" t="s">
        <v>92</v>
      </c>
      <c r="BS301" s="8" t="s">
        <v>98</v>
      </c>
      <c r="BT301" s="8" t="s">
        <v>91</v>
      </c>
      <c r="BU301" s="8" t="s">
        <v>98</v>
      </c>
      <c r="BV301" s="8">
        <v>7212</v>
      </c>
      <c r="BW301" s="8">
        <v>527705</v>
      </c>
      <c r="BX301" s="9">
        <f t="shared" si="107"/>
        <v>92.1</v>
      </c>
      <c r="BY301" s="29">
        <v>50237</v>
      </c>
      <c r="BZ301" s="8">
        <v>10504.3095726257</v>
      </c>
      <c r="CA301" s="8">
        <v>24.2275000020866</v>
      </c>
      <c r="CD301" s="8">
        <v>2014</v>
      </c>
      <c r="CE301" s="8">
        <v>8</v>
      </c>
      <c r="CF301" s="17">
        <f t="shared" si="102"/>
        <v>92.1</v>
      </c>
      <c r="CG301" s="17"/>
      <c r="CH301" s="18" t="str">
        <f t="shared" si="94"/>
        <v/>
      </c>
      <c r="CI301" s="8">
        <f t="shared" si="103"/>
        <v>2020</v>
      </c>
      <c r="CJ301" s="8">
        <f t="shared" si="104"/>
        <v>92.1</v>
      </c>
      <c r="CK301" s="6">
        <f t="shared" si="105"/>
        <v>92.1</v>
      </c>
      <c r="CL301" s="26"/>
      <c r="CM301" s="8" t="str">
        <f t="shared" si="95"/>
        <v/>
      </c>
      <c r="CN301" s="38">
        <f t="shared" si="96"/>
        <v>61741.484999999688</v>
      </c>
      <c r="CO301" s="8" t="str">
        <f t="shared" si="97"/>
        <v/>
      </c>
      <c r="CP301" s="8">
        <f t="shared" si="106"/>
        <v>117</v>
      </c>
      <c r="CQ301" s="8">
        <f t="shared" si="98"/>
        <v>1229.004219997207</v>
      </c>
      <c r="CR301" s="8">
        <f t="shared" si="99"/>
        <v>2035</v>
      </c>
    </row>
    <row r="302" spans="1:96" s="8" customFormat="1">
      <c r="A302" s="8">
        <v>19876</v>
      </c>
      <c r="B302" s="8" t="s">
        <v>176</v>
      </c>
      <c r="C302" s="8">
        <v>7212</v>
      </c>
      <c r="D302" s="8" t="s">
        <v>548</v>
      </c>
      <c r="E302" s="8" t="s">
        <v>178</v>
      </c>
      <c r="F302" s="8" t="s">
        <v>549</v>
      </c>
      <c r="G302" s="8">
        <v>3</v>
      </c>
      <c r="H302" s="8" t="s">
        <v>87</v>
      </c>
      <c r="I302" s="8" t="s">
        <v>88</v>
      </c>
      <c r="K302" s="8" t="s">
        <v>89</v>
      </c>
      <c r="L302" s="8" t="s">
        <v>90</v>
      </c>
      <c r="M302" s="8" t="s">
        <v>90</v>
      </c>
      <c r="P302" s="8">
        <v>92.1</v>
      </c>
      <c r="Q302" s="8">
        <v>0.9</v>
      </c>
      <c r="R302" s="8">
        <v>84</v>
      </c>
      <c r="S302" s="8">
        <v>95</v>
      </c>
      <c r="T302" s="8">
        <v>40</v>
      </c>
      <c r="U302" s="8" t="s">
        <v>91</v>
      </c>
      <c r="V302" s="8" t="s">
        <v>92</v>
      </c>
      <c r="W302" s="8" t="s">
        <v>92</v>
      </c>
      <c r="X302" s="8" t="s">
        <v>93</v>
      </c>
      <c r="Y302" s="8" t="s">
        <v>90</v>
      </c>
      <c r="Z302" s="8">
        <v>4</v>
      </c>
      <c r="AA302" s="8">
        <v>1990</v>
      </c>
      <c r="AB302" s="8" t="s">
        <v>92</v>
      </c>
      <c r="AC302" s="8" t="s">
        <v>92</v>
      </c>
      <c r="AD302" s="8" t="s">
        <v>91</v>
      </c>
      <c r="AE302" s="8" t="s">
        <v>94</v>
      </c>
      <c r="AF302" s="8">
        <v>1</v>
      </c>
      <c r="AG302" s="8" t="s">
        <v>90</v>
      </c>
      <c r="AH302" s="8" t="s">
        <v>95</v>
      </c>
      <c r="AI302" s="8" t="s">
        <v>96</v>
      </c>
      <c r="AR302" s="8" t="s">
        <v>91</v>
      </c>
      <c r="AT302" s="8" t="s">
        <v>92</v>
      </c>
      <c r="AU302" s="8" t="s">
        <v>97</v>
      </c>
      <c r="BC302" s="8" t="s">
        <v>92</v>
      </c>
      <c r="BD302" s="8" t="s">
        <v>92</v>
      </c>
      <c r="BE302" s="8" t="s">
        <v>92</v>
      </c>
      <c r="BG302" s="8" t="s">
        <v>92</v>
      </c>
      <c r="BH302" s="8" t="s">
        <v>92</v>
      </c>
      <c r="BI302" s="8" t="s">
        <v>92</v>
      </c>
      <c r="BJ302" s="8" t="s">
        <v>92</v>
      </c>
      <c r="BM302" s="8" t="s">
        <v>92</v>
      </c>
      <c r="BN302" s="8" t="s">
        <v>92</v>
      </c>
      <c r="BO302" s="8" t="s">
        <v>92</v>
      </c>
      <c r="BQ302" s="8" t="s">
        <v>92</v>
      </c>
      <c r="BR302" s="8" t="s">
        <v>92</v>
      </c>
      <c r="BS302" s="8" t="s">
        <v>98</v>
      </c>
      <c r="BT302" s="8" t="s">
        <v>91</v>
      </c>
      <c r="BU302" s="8" t="s">
        <v>98</v>
      </c>
      <c r="BV302" s="8">
        <v>7212</v>
      </c>
      <c r="BW302" s="8">
        <v>527705</v>
      </c>
      <c r="BX302" s="9">
        <f t="shared" si="107"/>
        <v>92.1</v>
      </c>
      <c r="BY302" s="29">
        <v>50237</v>
      </c>
      <c r="BZ302" s="8">
        <v>10504.3095726257</v>
      </c>
      <c r="CA302" s="8">
        <v>24.2275000020866</v>
      </c>
      <c r="CD302" s="8">
        <v>2014</v>
      </c>
      <c r="CE302" s="8">
        <v>7</v>
      </c>
      <c r="CF302" s="17">
        <f t="shared" si="102"/>
        <v>92.1</v>
      </c>
      <c r="CG302" s="17"/>
      <c r="CH302" s="18" t="str">
        <f t="shared" si="94"/>
        <v/>
      </c>
      <c r="CI302" s="8">
        <f t="shared" si="103"/>
        <v>2020</v>
      </c>
      <c r="CJ302" s="8">
        <f t="shared" si="104"/>
        <v>92.1</v>
      </c>
      <c r="CK302" s="6">
        <f t="shared" si="105"/>
        <v>92.1</v>
      </c>
      <c r="CL302" s="26"/>
      <c r="CM302" s="8" t="str">
        <f t="shared" si="95"/>
        <v/>
      </c>
      <c r="CN302" s="38">
        <f t="shared" si="96"/>
        <v>61741.484999999688</v>
      </c>
      <c r="CO302" s="8" t="str">
        <f t="shared" si="97"/>
        <v/>
      </c>
      <c r="CP302" s="8">
        <f t="shared" si="106"/>
        <v>117</v>
      </c>
      <c r="CQ302" s="8">
        <f t="shared" si="98"/>
        <v>1229.004219997207</v>
      </c>
      <c r="CR302" s="8">
        <f t="shared" si="99"/>
        <v>2035</v>
      </c>
    </row>
    <row r="303" spans="1:96" s="8" customFormat="1">
      <c r="A303" s="8">
        <v>19876</v>
      </c>
      <c r="B303" s="8" t="s">
        <v>176</v>
      </c>
      <c r="C303" s="8">
        <v>7212</v>
      </c>
      <c r="D303" s="8" t="s">
        <v>548</v>
      </c>
      <c r="E303" s="8" t="s">
        <v>178</v>
      </c>
      <c r="F303" s="8" t="s">
        <v>549</v>
      </c>
      <c r="G303" s="8">
        <v>4</v>
      </c>
      <c r="H303" s="8" t="s">
        <v>87</v>
      </c>
      <c r="I303" s="8" t="s">
        <v>88</v>
      </c>
      <c r="K303" s="8" t="s">
        <v>89</v>
      </c>
      <c r="L303" s="8" t="s">
        <v>90</v>
      </c>
      <c r="M303" s="8" t="s">
        <v>90</v>
      </c>
      <c r="P303" s="8">
        <v>92.1</v>
      </c>
      <c r="Q303" s="8">
        <v>0.9</v>
      </c>
      <c r="R303" s="8">
        <v>84</v>
      </c>
      <c r="S303" s="8">
        <v>97</v>
      </c>
      <c r="T303" s="8">
        <v>40</v>
      </c>
      <c r="U303" s="8" t="s">
        <v>91</v>
      </c>
      <c r="V303" s="8" t="s">
        <v>92</v>
      </c>
      <c r="W303" s="8" t="s">
        <v>92</v>
      </c>
      <c r="X303" s="8" t="s">
        <v>93</v>
      </c>
      <c r="Y303" s="8" t="s">
        <v>90</v>
      </c>
      <c r="Z303" s="8">
        <v>4</v>
      </c>
      <c r="AA303" s="8">
        <v>1990</v>
      </c>
      <c r="AB303" s="8" t="s">
        <v>92</v>
      </c>
      <c r="AC303" s="8" t="s">
        <v>92</v>
      </c>
      <c r="AD303" s="8" t="s">
        <v>91</v>
      </c>
      <c r="AE303" s="8" t="s">
        <v>94</v>
      </c>
      <c r="AF303" s="8">
        <v>1</v>
      </c>
      <c r="AG303" s="8" t="s">
        <v>90</v>
      </c>
      <c r="AH303" s="8" t="s">
        <v>95</v>
      </c>
      <c r="AI303" s="8" t="s">
        <v>96</v>
      </c>
      <c r="AT303" s="8" t="s">
        <v>92</v>
      </c>
      <c r="AU303" s="8" t="s">
        <v>97</v>
      </c>
      <c r="BC303" s="8" t="s">
        <v>92</v>
      </c>
      <c r="BD303" s="8" t="s">
        <v>92</v>
      </c>
      <c r="BE303" s="8" t="s">
        <v>92</v>
      </c>
      <c r="BG303" s="8" t="s">
        <v>92</v>
      </c>
      <c r="BH303" s="8" t="s">
        <v>92</v>
      </c>
      <c r="BI303" s="8" t="s">
        <v>92</v>
      </c>
      <c r="BJ303" s="8" t="s">
        <v>92</v>
      </c>
      <c r="BM303" s="8" t="s">
        <v>92</v>
      </c>
      <c r="BN303" s="8" t="s">
        <v>92</v>
      </c>
      <c r="BO303" s="8" t="s">
        <v>92</v>
      </c>
      <c r="BQ303" s="8" t="s">
        <v>92</v>
      </c>
      <c r="BR303" s="8" t="s">
        <v>92</v>
      </c>
      <c r="BS303" s="8" t="s">
        <v>98</v>
      </c>
      <c r="BT303" s="8" t="s">
        <v>91</v>
      </c>
      <c r="BU303" s="8" t="s">
        <v>98</v>
      </c>
      <c r="BV303" s="8">
        <v>7212</v>
      </c>
      <c r="BW303" s="8">
        <v>527705</v>
      </c>
      <c r="BX303" s="9">
        <f t="shared" si="107"/>
        <v>92.1</v>
      </c>
      <c r="BY303" s="29">
        <v>50237</v>
      </c>
      <c r="BZ303" s="8">
        <v>10504.3095726257</v>
      </c>
      <c r="CA303" s="8">
        <v>24.2275000020866</v>
      </c>
      <c r="CD303" s="8">
        <v>2014</v>
      </c>
      <c r="CE303" s="8">
        <v>7</v>
      </c>
      <c r="CF303" s="17">
        <f t="shared" si="102"/>
        <v>92.1</v>
      </c>
      <c r="CG303" s="17"/>
      <c r="CH303" s="18" t="str">
        <f t="shared" si="94"/>
        <v/>
      </c>
      <c r="CI303" s="8">
        <f t="shared" si="103"/>
        <v>2020</v>
      </c>
      <c r="CJ303" s="8">
        <f t="shared" si="104"/>
        <v>92.1</v>
      </c>
      <c r="CK303" s="6">
        <f t="shared" si="105"/>
        <v>92.1</v>
      </c>
      <c r="CL303" s="26"/>
      <c r="CM303" s="8" t="str">
        <f t="shared" si="95"/>
        <v/>
      </c>
      <c r="CN303" s="38">
        <f t="shared" si="96"/>
        <v>61741.484999999688</v>
      </c>
      <c r="CO303" s="8" t="str">
        <f t="shared" si="97"/>
        <v/>
      </c>
      <c r="CP303" s="8">
        <f t="shared" si="106"/>
        <v>117</v>
      </c>
      <c r="CQ303" s="8">
        <f t="shared" si="98"/>
        <v>1229.004219997207</v>
      </c>
      <c r="CR303" s="8">
        <f t="shared" si="99"/>
        <v>2035</v>
      </c>
    </row>
    <row r="304" spans="1:96" s="8" customFormat="1">
      <c r="A304" s="8">
        <v>56606</v>
      </c>
      <c r="B304" s="8" t="s">
        <v>397</v>
      </c>
      <c r="C304" s="8">
        <v>7288</v>
      </c>
      <c r="D304" s="8" t="s">
        <v>550</v>
      </c>
      <c r="E304" s="8" t="s">
        <v>152</v>
      </c>
      <c r="F304" s="8" t="s">
        <v>162</v>
      </c>
      <c r="G304" s="8" t="s">
        <v>551</v>
      </c>
      <c r="H304" s="8" t="s">
        <v>87</v>
      </c>
      <c r="I304" s="8" t="s">
        <v>88</v>
      </c>
      <c r="K304" s="8" t="s">
        <v>89</v>
      </c>
      <c r="L304" s="8" t="s">
        <v>90</v>
      </c>
      <c r="M304" s="8" t="s">
        <v>90</v>
      </c>
      <c r="P304" s="8">
        <v>112.8</v>
      </c>
      <c r="Q304" s="8">
        <v>0.9</v>
      </c>
      <c r="R304" s="8">
        <v>86.9</v>
      </c>
      <c r="S304" s="8">
        <v>99</v>
      </c>
      <c r="T304" s="8">
        <v>78.2</v>
      </c>
      <c r="U304" s="8" t="s">
        <v>91</v>
      </c>
      <c r="V304" s="8" t="s">
        <v>92</v>
      </c>
      <c r="W304" s="8" t="s">
        <v>92</v>
      </c>
      <c r="X304" s="8" t="s">
        <v>93</v>
      </c>
      <c r="Y304" s="8" t="s">
        <v>90</v>
      </c>
      <c r="Z304" s="8">
        <v>5</v>
      </c>
      <c r="AA304" s="8">
        <v>1991</v>
      </c>
      <c r="AB304" s="8" t="s">
        <v>92</v>
      </c>
      <c r="AC304" s="8" t="s">
        <v>92</v>
      </c>
      <c r="AD304" s="8" t="s">
        <v>91</v>
      </c>
      <c r="AE304" s="8" t="s">
        <v>113</v>
      </c>
      <c r="AF304" s="8">
        <v>2</v>
      </c>
      <c r="AG304" s="8" t="s">
        <v>90</v>
      </c>
      <c r="AH304" s="8" t="s">
        <v>95</v>
      </c>
      <c r="AI304" s="8" t="s">
        <v>400</v>
      </c>
      <c r="AR304" s="8" t="s">
        <v>91</v>
      </c>
      <c r="AT304" s="8" t="s">
        <v>92</v>
      </c>
      <c r="AU304" s="8" t="s">
        <v>97</v>
      </c>
      <c r="BC304" s="8" t="s">
        <v>92</v>
      </c>
      <c r="BD304" s="8" t="s">
        <v>92</v>
      </c>
      <c r="BE304" s="8" t="s">
        <v>92</v>
      </c>
      <c r="BG304" s="8" t="s">
        <v>92</v>
      </c>
      <c r="BH304" s="8" t="s">
        <v>92</v>
      </c>
      <c r="BI304" s="8" t="s">
        <v>92</v>
      </c>
      <c r="BJ304" s="8" t="s">
        <v>92</v>
      </c>
      <c r="BM304" s="8" t="s">
        <v>92</v>
      </c>
      <c r="BN304" s="8" t="s">
        <v>92</v>
      </c>
      <c r="BO304" s="8" t="s">
        <v>92</v>
      </c>
      <c r="BQ304" s="8" t="s">
        <v>92</v>
      </c>
      <c r="BR304" s="8" t="s">
        <v>92</v>
      </c>
      <c r="BS304" s="8" t="s">
        <v>98</v>
      </c>
      <c r="BT304" s="8" t="s">
        <v>91</v>
      </c>
      <c r="BU304" s="8" t="s">
        <v>98</v>
      </c>
      <c r="BV304" s="8">
        <v>7288</v>
      </c>
      <c r="BW304" s="8">
        <v>174013</v>
      </c>
      <c r="BX304" s="9">
        <f t="shared" si="107"/>
        <v>112.8</v>
      </c>
      <c r="BY304" s="29">
        <v>12521</v>
      </c>
      <c r="BZ304" s="8">
        <v>13897.6918776455</v>
      </c>
      <c r="CA304" s="8">
        <v>36.262500000400003</v>
      </c>
      <c r="CD304" s="8">
        <v>2027</v>
      </c>
      <c r="CE304" s="8">
        <v>8</v>
      </c>
      <c r="CF304" s="17">
        <f t="shared" si="102"/>
        <v>112.8</v>
      </c>
      <c r="CG304" s="19">
        <f t="shared" ref="CG304:CG306" si="108">BY304</f>
        <v>12521</v>
      </c>
      <c r="CH304" s="18">
        <f t="shared" si="94"/>
        <v>20359.520999999917</v>
      </c>
      <c r="CI304" s="8">
        <f t="shared" si="103"/>
        <v>2021</v>
      </c>
      <c r="CJ304" s="8">
        <f t="shared" si="104"/>
        <v>112.8</v>
      </c>
      <c r="CK304" s="6">
        <f t="shared" si="105"/>
        <v>112.8</v>
      </c>
      <c r="CL304" s="26">
        <f t="shared" ref="CL304:CL305" si="109">IF(AND(CK304&lt;&gt;"", CO304 ="Y"),BY304,"")</f>
        <v>12521</v>
      </c>
      <c r="CM304" s="8">
        <f t="shared" si="95"/>
        <v>20359.520999999917</v>
      </c>
      <c r="CN304" s="38">
        <f t="shared" si="96"/>
        <v>20359.520999999917</v>
      </c>
      <c r="CO304" s="8" t="str">
        <f t="shared" si="97"/>
        <v>Y</v>
      </c>
      <c r="CP304" s="8">
        <f t="shared" si="106"/>
        <v>117</v>
      </c>
      <c r="CQ304" s="8">
        <f t="shared" si="98"/>
        <v>1626.0299496845234</v>
      </c>
      <c r="CR304" s="8">
        <f t="shared" si="99"/>
        <v>2027</v>
      </c>
    </row>
    <row r="305" spans="1:96" s="8" customFormat="1">
      <c r="A305" s="8">
        <v>54899</v>
      </c>
      <c r="B305" s="8" t="s">
        <v>552</v>
      </c>
      <c r="C305" s="8">
        <v>7318</v>
      </c>
      <c r="D305" s="8" t="s">
        <v>553</v>
      </c>
      <c r="E305" s="8" t="s">
        <v>109</v>
      </c>
      <c r="F305" s="8" t="s">
        <v>195</v>
      </c>
      <c r="G305" s="8">
        <v>1</v>
      </c>
      <c r="H305" s="8" t="s">
        <v>87</v>
      </c>
      <c r="I305" s="8" t="s">
        <v>88</v>
      </c>
      <c r="K305" s="8" t="s">
        <v>112</v>
      </c>
      <c r="L305" s="8" t="s">
        <v>90</v>
      </c>
      <c r="M305" s="8" t="s">
        <v>90</v>
      </c>
      <c r="N305" s="8" t="s">
        <v>554</v>
      </c>
      <c r="O305" s="8" t="s">
        <v>554</v>
      </c>
      <c r="P305" s="8">
        <v>45.1</v>
      </c>
      <c r="Q305" s="8">
        <v>0.85</v>
      </c>
      <c r="R305" s="8">
        <v>42</v>
      </c>
      <c r="S305" s="8">
        <v>42</v>
      </c>
      <c r="T305" s="8">
        <v>0.5</v>
      </c>
      <c r="U305" s="8" t="s">
        <v>91</v>
      </c>
      <c r="V305" s="8" t="s">
        <v>92</v>
      </c>
      <c r="W305" s="8" t="s">
        <v>92</v>
      </c>
      <c r="X305" s="8" t="s">
        <v>93</v>
      </c>
      <c r="Y305" s="8" t="s">
        <v>90</v>
      </c>
      <c r="Z305" s="8">
        <v>5</v>
      </c>
      <c r="AA305" s="8">
        <v>1991</v>
      </c>
      <c r="AB305" s="8" t="s">
        <v>92</v>
      </c>
      <c r="AC305" s="8" t="s">
        <v>92</v>
      </c>
      <c r="AD305" s="8" t="s">
        <v>91</v>
      </c>
      <c r="AE305" s="8" t="s">
        <v>113</v>
      </c>
      <c r="AF305" s="8">
        <v>2</v>
      </c>
      <c r="AG305" s="8" t="s">
        <v>90</v>
      </c>
      <c r="AH305" s="8" t="s">
        <v>95</v>
      </c>
      <c r="AI305" s="8" t="s">
        <v>96</v>
      </c>
      <c r="AR305" s="8" t="s">
        <v>91</v>
      </c>
      <c r="AS305" s="8" t="s">
        <v>91</v>
      </c>
      <c r="AT305" s="8" t="s">
        <v>92</v>
      </c>
      <c r="AU305" s="8" t="s">
        <v>97</v>
      </c>
      <c r="BC305" s="8" t="s">
        <v>92</v>
      </c>
      <c r="BD305" s="8" t="s">
        <v>92</v>
      </c>
      <c r="BE305" s="8" t="s">
        <v>92</v>
      </c>
      <c r="BG305" s="8" t="s">
        <v>92</v>
      </c>
      <c r="BH305" s="8" t="s">
        <v>92</v>
      </c>
      <c r="BI305" s="8" t="s">
        <v>92</v>
      </c>
      <c r="BJ305" s="8" t="s">
        <v>92</v>
      </c>
      <c r="BM305" s="8" t="s">
        <v>92</v>
      </c>
      <c r="BN305" s="8" t="s">
        <v>92</v>
      </c>
      <c r="BO305" s="8" t="s">
        <v>92</v>
      </c>
      <c r="BQ305" s="8" t="s">
        <v>92</v>
      </c>
      <c r="BR305" s="8" t="s">
        <v>92</v>
      </c>
      <c r="BS305" s="8" t="s">
        <v>98</v>
      </c>
      <c r="BT305" s="8" t="s">
        <v>98</v>
      </c>
      <c r="BU305" s="8" t="s">
        <v>98</v>
      </c>
      <c r="BV305" s="8">
        <v>7318</v>
      </c>
      <c r="BW305" s="8">
        <v>80506</v>
      </c>
      <c r="BX305" s="9">
        <f t="shared" si="107"/>
        <v>45.1</v>
      </c>
      <c r="BY305" s="29">
        <v>5615</v>
      </c>
      <c r="BZ305" s="8">
        <v>14337.666963490599</v>
      </c>
      <c r="CA305" s="8">
        <v>32.132359040468401</v>
      </c>
      <c r="CD305" s="8">
        <v>2023</v>
      </c>
      <c r="CE305" s="8">
        <v>7</v>
      </c>
      <c r="CF305" s="17">
        <f t="shared" si="102"/>
        <v>45.1</v>
      </c>
      <c r="CG305" s="19">
        <f t="shared" si="108"/>
        <v>5615</v>
      </c>
      <c r="CH305" s="18">
        <f t="shared" si="94"/>
        <v>9419.2019999999666</v>
      </c>
      <c r="CI305" s="8">
        <f t="shared" si="103"/>
        <v>2021</v>
      </c>
      <c r="CJ305" s="8">
        <f t="shared" si="104"/>
        <v>45.1</v>
      </c>
      <c r="CK305" s="6">
        <f t="shared" si="105"/>
        <v>45.1</v>
      </c>
      <c r="CL305" s="26">
        <f t="shared" si="109"/>
        <v>5615</v>
      </c>
      <c r="CM305" s="8">
        <f t="shared" si="95"/>
        <v>9419.2019999999666</v>
      </c>
      <c r="CN305" s="38">
        <f t="shared" si="96"/>
        <v>9419.2019999999666</v>
      </c>
      <c r="CO305" s="8" t="str">
        <f t="shared" si="97"/>
        <v>Y</v>
      </c>
      <c r="CP305" s="8">
        <f t="shared" si="106"/>
        <v>117</v>
      </c>
      <c r="CQ305" s="8">
        <f t="shared" si="98"/>
        <v>1677.5070347284002</v>
      </c>
      <c r="CR305" s="8">
        <f t="shared" si="99"/>
        <v>2027</v>
      </c>
    </row>
    <row r="306" spans="1:96" s="8" customFormat="1">
      <c r="A306" s="8">
        <v>9234</v>
      </c>
      <c r="B306" s="8" t="s">
        <v>555</v>
      </c>
      <c r="C306" s="8">
        <v>7335</v>
      </c>
      <c r="D306" s="8" t="s">
        <v>536</v>
      </c>
      <c r="E306" s="8" t="s">
        <v>233</v>
      </c>
      <c r="F306" s="8" t="s">
        <v>287</v>
      </c>
      <c r="G306" s="8" t="s">
        <v>556</v>
      </c>
      <c r="H306" s="8" t="s">
        <v>87</v>
      </c>
      <c r="I306" s="8" t="s">
        <v>88</v>
      </c>
      <c r="K306" s="8" t="s">
        <v>89</v>
      </c>
      <c r="L306" s="8" t="s">
        <v>90</v>
      </c>
      <c r="M306" s="8" t="s">
        <v>90</v>
      </c>
      <c r="N306" s="8">
        <v>32419337</v>
      </c>
      <c r="O306" s="8">
        <v>32419337</v>
      </c>
      <c r="P306" s="8">
        <v>41.4</v>
      </c>
      <c r="Q306" s="8">
        <v>0.85</v>
      </c>
      <c r="R306" s="8">
        <v>34</v>
      </c>
      <c r="S306" s="8">
        <v>42</v>
      </c>
      <c r="T306" s="8">
        <v>17</v>
      </c>
      <c r="U306" s="8" t="s">
        <v>91</v>
      </c>
      <c r="V306" s="8" t="s">
        <v>92</v>
      </c>
      <c r="W306" s="8" t="s">
        <v>92</v>
      </c>
      <c r="X306" s="8" t="s">
        <v>93</v>
      </c>
      <c r="Y306" s="8" t="s">
        <v>90</v>
      </c>
      <c r="Z306" s="8">
        <v>5</v>
      </c>
      <c r="AA306" s="8">
        <v>1992</v>
      </c>
      <c r="AB306" s="8" t="s">
        <v>92</v>
      </c>
      <c r="AC306" s="8" t="s">
        <v>92</v>
      </c>
      <c r="AD306" s="8" t="s">
        <v>91</v>
      </c>
      <c r="AE306" s="8" t="s">
        <v>94</v>
      </c>
      <c r="AF306" s="8">
        <v>1</v>
      </c>
      <c r="AG306" s="8" t="s">
        <v>90</v>
      </c>
      <c r="AH306" s="8" t="s">
        <v>95</v>
      </c>
      <c r="AI306" s="8" t="s">
        <v>96</v>
      </c>
      <c r="AR306" s="8" t="s">
        <v>91</v>
      </c>
      <c r="AS306" s="8" t="s">
        <v>91</v>
      </c>
      <c r="AT306" s="8" t="s">
        <v>92</v>
      </c>
      <c r="AU306" s="8" t="s">
        <v>97</v>
      </c>
      <c r="BC306" s="8" t="s">
        <v>92</v>
      </c>
      <c r="BD306" s="8" t="s">
        <v>92</v>
      </c>
      <c r="BE306" s="8" t="s">
        <v>92</v>
      </c>
      <c r="BG306" s="8" t="s">
        <v>92</v>
      </c>
      <c r="BH306" s="8" t="s">
        <v>92</v>
      </c>
      <c r="BI306" s="8" t="s">
        <v>92</v>
      </c>
      <c r="BJ306" s="8" t="s">
        <v>92</v>
      </c>
      <c r="BM306" s="8" t="s">
        <v>92</v>
      </c>
      <c r="BN306" s="8" t="s">
        <v>92</v>
      </c>
      <c r="BO306" s="8" t="s">
        <v>92</v>
      </c>
      <c r="BQ306" s="8" t="s">
        <v>92</v>
      </c>
      <c r="BR306" s="8" t="s">
        <v>92</v>
      </c>
      <c r="BS306" s="8" t="s">
        <v>98</v>
      </c>
      <c r="BT306" s="8" t="s">
        <v>98</v>
      </c>
      <c r="BU306" s="8" t="s">
        <v>98</v>
      </c>
      <c r="BV306" s="8">
        <v>7335</v>
      </c>
      <c r="BW306" s="8">
        <v>134981</v>
      </c>
      <c r="BX306" s="9">
        <f t="shared" si="107"/>
        <v>41.4</v>
      </c>
      <c r="BY306" s="29">
        <v>9559.9989999999998</v>
      </c>
      <c r="BZ306" s="8">
        <v>14119.3529413549</v>
      </c>
      <c r="CA306" s="8">
        <v>42.553091665440299</v>
      </c>
      <c r="CD306" s="8">
        <v>2034</v>
      </c>
      <c r="CE306" s="8">
        <v>12</v>
      </c>
      <c r="CF306" s="17">
        <f t="shared" si="102"/>
        <v>41.4</v>
      </c>
      <c r="CG306" s="19">
        <f t="shared" si="108"/>
        <v>9559.9989999999998</v>
      </c>
      <c r="CH306" s="18">
        <f t="shared" si="94"/>
        <v>15792.776999999987</v>
      </c>
      <c r="CI306" s="8">
        <f t="shared" si="103"/>
        <v>2022</v>
      </c>
      <c r="CJ306" s="8">
        <f t="shared" si="104"/>
        <v>41.4</v>
      </c>
      <c r="CK306" s="6" t="str">
        <f t="shared" si="105"/>
        <v/>
      </c>
      <c r="CL306" s="26" t="str">
        <f t="shared" ref="CL306" si="110">IF(CK306&lt;&gt;"",BY306,"")</f>
        <v/>
      </c>
      <c r="CM306" s="8" t="str">
        <f t="shared" si="95"/>
        <v/>
      </c>
      <c r="CN306" s="38">
        <f t="shared" si="96"/>
        <v>15792.776999999987</v>
      </c>
      <c r="CO306" s="8" t="str">
        <f t="shared" si="97"/>
        <v>Y</v>
      </c>
      <c r="CP306" s="8">
        <f t="shared" si="106"/>
        <v>117</v>
      </c>
      <c r="CQ306" s="8">
        <f t="shared" si="98"/>
        <v>1651.9642941385232</v>
      </c>
      <c r="CR306" s="8">
        <f t="shared" si="99"/>
        <v>2027</v>
      </c>
    </row>
    <row r="307" spans="1:96" s="8" customFormat="1">
      <c r="A307" s="8">
        <v>9234</v>
      </c>
      <c r="B307" s="8" t="s">
        <v>555</v>
      </c>
      <c r="C307" s="8">
        <v>7335</v>
      </c>
      <c r="D307" s="8" t="s">
        <v>536</v>
      </c>
      <c r="E307" s="8" t="s">
        <v>233</v>
      </c>
      <c r="F307" s="8" t="s">
        <v>287</v>
      </c>
      <c r="G307" s="8" t="s">
        <v>557</v>
      </c>
      <c r="H307" s="8" t="s">
        <v>87</v>
      </c>
      <c r="I307" s="8" t="s">
        <v>88</v>
      </c>
      <c r="K307" s="8" t="s">
        <v>89</v>
      </c>
      <c r="L307" s="8" t="s">
        <v>90</v>
      </c>
      <c r="M307" s="8" t="s">
        <v>90</v>
      </c>
      <c r="N307" s="8">
        <v>32419339</v>
      </c>
      <c r="O307" s="8">
        <v>32419339</v>
      </c>
      <c r="P307" s="8">
        <v>41.4</v>
      </c>
      <c r="Q307" s="8">
        <v>0.85</v>
      </c>
      <c r="R307" s="8">
        <v>34</v>
      </c>
      <c r="S307" s="8">
        <v>42</v>
      </c>
      <c r="T307" s="8">
        <v>17</v>
      </c>
      <c r="U307" s="8" t="s">
        <v>91</v>
      </c>
      <c r="V307" s="8" t="s">
        <v>92</v>
      </c>
      <c r="W307" s="8" t="s">
        <v>92</v>
      </c>
      <c r="X307" s="8" t="s">
        <v>93</v>
      </c>
      <c r="Y307" s="8" t="s">
        <v>90</v>
      </c>
      <c r="Z307" s="8">
        <v>5</v>
      </c>
      <c r="AA307" s="8">
        <v>1992</v>
      </c>
      <c r="AB307" s="8" t="s">
        <v>92</v>
      </c>
      <c r="AC307" s="8" t="s">
        <v>92</v>
      </c>
      <c r="AD307" s="8" t="s">
        <v>91</v>
      </c>
      <c r="AE307" s="8" t="s">
        <v>94</v>
      </c>
      <c r="AF307" s="8">
        <v>1</v>
      </c>
      <c r="AG307" s="8" t="s">
        <v>90</v>
      </c>
      <c r="AH307" s="8" t="s">
        <v>95</v>
      </c>
      <c r="AI307" s="8" t="s">
        <v>96</v>
      </c>
      <c r="AR307" s="8" t="s">
        <v>91</v>
      </c>
      <c r="AS307" s="8" t="s">
        <v>91</v>
      </c>
      <c r="AT307" s="8" t="s">
        <v>92</v>
      </c>
      <c r="AU307" s="8" t="s">
        <v>97</v>
      </c>
      <c r="BC307" s="8" t="s">
        <v>92</v>
      </c>
      <c r="BD307" s="8" t="s">
        <v>92</v>
      </c>
      <c r="BE307" s="8" t="s">
        <v>92</v>
      </c>
      <c r="BG307" s="8" t="s">
        <v>92</v>
      </c>
      <c r="BH307" s="8" t="s">
        <v>92</v>
      </c>
      <c r="BI307" s="8" t="s">
        <v>92</v>
      </c>
      <c r="BJ307" s="8" t="s">
        <v>92</v>
      </c>
      <c r="BM307" s="8" t="s">
        <v>92</v>
      </c>
      <c r="BN307" s="8" t="s">
        <v>92</v>
      </c>
      <c r="BO307" s="8" t="s">
        <v>92</v>
      </c>
      <c r="BQ307" s="8" t="s">
        <v>92</v>
      </c>
      <c r="BR307" s="8" t="s">
        <v>92</v>
      </c>
      <c r="BS307" s="8" t="s">
        <v>98</v>
      </c>
      <c r="BT307" s="8" t="s">
        <v>98</v>
      </c>
      <c r="BU307" s="8" t="s">
        <v>98</v>
      </c>
      <c r="BV307" s="8">
        <v>7335</v>
      </c>
      <c r="BW307" s="8">
        <v>134981</v>
      </c>
      <c r="BX307" s="9">
        <f t="shared" si="107"/>
        <v>41.4</v>
      </c>
      <c r="BY307" s="29">
        <v>9559.9989999999998</v>
      </c>
      <c r="BZ307" s="8">
        <v>14119.3529413549</v>
      </c>
      <c r="CA307" s="8">
        <v>42.553091665440299</v>
      </c>
      <c r="CD307" s="8">
        <v>2034</v>
      </c>
      <c r="CE307" s="8">
        <v>12</v>
      </c>
      <c r="CF307" s="17">
        <f t="shared" si="102"/>
        <v>41.4</v>
      </c>
      <c r="CG307" s="17"/>
      <c r="CH307" s="18" t="str">
        <f t="shared" si="94"/>
        <v/>
      </c>
      <c r="CI307" s="8">
        <f t="shared" si="103"/>
        <v>2022</v>
      </c>
      <c r="CJ307" s="8">
        <f t="shared" si="104"/>
        <v>41.4</v>
      </c>
      <c r="CK307" s="6" t="str">
        <f t="shared" si="105"/>
        <v/>
      </c>
      <c r="CL307" s="26"/>
      <c r="CM307" s="8" t="str">
        <f t="shared" si="95"/>
        <v/>
      </c>
      <c r="CN307" s="38">
        <f t="shared" si="96"/>
        <v>15792.776999999987</v>
      </c>
      <c r="CO307" s="8" t="str">
        <f t="shared" si="97"/>
        <v/>
      </c>
      <c r="CP307" s="8">
        <f t="shared" si="106"/>
        <v>117</v>
      </c>
      <c r="CQ307" s="8">
        <f t="shared" si="98"/>
        <v>1651.9642941385232</v>
      </c>
      <c r="CR307" s="8">
        <f t="shared" si="99"/>
        <v>2027</v>
      </c>
    </row>
    <row r="308" spans="1:96" s="8" customFormat="1">
      <c r="A308" s="8">
        <v>9234</v>
      </c>
      <c r="B308" s="8" t="s">
        <v>555</v>
      </c>
      <c r="C308" s="8">
        <v>7336</v>
      </c>
      <c r="D308" s="8" t="s">
        <v>558</v>
      </c>
      <c r="E308" s="8" t="s">
        <v>233</v>
      </c>
      <c r="F308" s="8" t="s">
        <v>559</v>
      </c>
      <c r="G308" s="8" t="s">
        <v>560</v>
      </c>
      <c r="H308" s="8" t="s">
        <v>87</v>
      </c>
      <c r="I308" s="8" t="s">
        <v>88</v>
      </c>
      <c r="K308" s="8" t="s">
        <v>89</v>
      </c>
      <c r="L308" s="8" t="s">
        <v>90</v>
      </c>
      <c r="M308" s="8" t="s">
        <v>90</v>
      </c>
      <c r="N308" s="8">
        <v>32419341</v>
      </c>
      <c r="O308" s="8">
        <v>32419341</v>
      </c>
      <c r="P308" s="8">
        <v>41.4</v>
      </c>
      <c r="Q308" s="8">
        <v>0.85</v>
      </c>
      <c r="R308" s="8">
        <v>34</v>
      </c>
      <c r="S308" s="8">
        <v>42</v>
      </c>
      <c r="T308" s="8">
        <v>17</v>
      </c>
      <c r="U308" s="8" t="s">
        <v>91</v>
      </c>
      <c r="V308" s="8" t="s">
        <v>92</v>
      </c>
      <c r="W308" s="8" t="s">
        <v>92</v>
      </c>
      <c r="X308" s="8" t="s">
        <v>93</v>
      </c>
      <c r="Y308" s="8" t="s">
        <v>90</v>
      </c>
      <c r="Z308" s="8">
        <v>6</v>
      </c>
      <c r="AA308" s="8">
        <v>1992</v>
      </c>
      <c r="AB308" s="8" t="s">
        <v>92</v>
      </c>
      <c r="AC308" s="8" t="s">
        <v>92</v>
      </c>
      <c r="AD308" s="8" t="s">
        <v>91</v>
      </c>
      <c r="AE308" s="8" t="s">
        <v>94</v>
      </c>
      <c r="AF308" s="8">
        <v>1</v>
      </c>
      <c r="AG308" s="8" t="s">
        <v>90</v>
      </c>
      <c r="AH308" s="8" t="s">
        <v>95</v>
      </c>
      <c r="AI308" s="8" t="s">
        <v>96</v>
      </c>
      <c r="AR308" s="8" t="s">
        <v>91</v>
      </c>
      <c r="AS308" s="8" t="s">
        <v>91</v>
      </c>
      <c r="AT308" s="8" t="s">
        <v>92</v>
      </c>
      <c r="AU308" s="8" t="s">
        <v>97</v>
      </c>
      <c r="BC308" s="8" t="s">
        <v>92</v>
      </c>
      <c r="BD308" s="8" t="s">
        <v>92</v>
      </c>
      <c r="BE308" s="8" t="s">
        <v>92</v>
      </c>
      <c r="BG308" s="8" t="s">
        <v>92</v>
      </c>
      <c r="BH308" s="8" t="s">
        <v>92</v>
      </c>
      <c r="BI308" s="8" t="s">
        <v>92</v>
      </c>
      <c r="BJ308" s="8" t="s">
        <v>92</v>
      </c>
      <c r="BM308" s="8" t="s">
        <v>92</v>
      </c>
      <c r="BN308" s="8" t="s">
        <v>92</v>
      </c>
      <c r="BO308" s="8" t="s">
        <v>92</v>
      </c>
      <c r="BQ308" s="8" t="s">
        <v>92</v>
      </c>
      <c r="BR308" s="8" t="s">
        <v>92</v>
      </c>
      <c r="BS308" s="8" t="s">
        <v>98</v>
      </c>
      <c r="BT308" s="8" t="s">
        <v>98</v>
      </c>
      <c r="BU308" s="8" t="s">
        <v>98</v>
      </c>
      <c r="BV308" s="8">
        <v>7336</v>
      </c>
      <c r="BW308" s="8">
        <v>242907</v>
      </c>
      <c r="BX308" s="9">
        <f t="shared" si="107"/>
        <v>41.4</v>
      </c>
      <c r="BY308" s="29">
        <v>18031.002</v>
      </c>
      <c r="BZ308" s="8">
        <v>13471.6306947334</v>
      </c>
      <c r="CA308" s="8">
        <v>36.234584712527401</v>
      </c>
      <c r="CD308" s="8">
        <v>2028</v>
      </c>
      <c r="CE308" s="8">
        <v>9</v>
      </c>
      <c r="CF308" s="17">
        <f t="shared" si="102"/>
        <v>41.4</v>
      </c>
      <c r="CG308" s="18">
        <f>BY308*SUM(CF308:CF310)/SUM(BX308:BX310)</f>
        <v>8849.8338209839967</v>
      </c>
      <c r="CH308" s="18">
        <f t="shared" si="94"/>
        <v>13948.93807468876</v>
      </c>
      <c r="CI308" s="8">
        <f t="shared" si="103"/>
        <v>2022</v>
      </c>
      <c r="CJ308" s="8">
        <f t="shared" si="104"/>
        <v>41.4</v>
      </c>
      <c r="CK308" s="6">
        <f t="shared" si="105"/>
        <v>41.4</v>
      </c>
      <c r="CL308" s="26">
        <f>IF(AND(CK308&lt;&gt;"", CO308 ="Y"),BY308,"")</f>
        <v>18031.002</v>
      </c>
      <c r="CM308" s="8">
        <f t="shared" si="95"/>
        <v>28420.118999999922</v>
      </c>
      <c r="CN308" s="38">
        <f t="shared" si="96"/>
        <v>28420.118999999922</v>
      </c>
      <c r="CO308" s="8" t="str">
        <f t="shared" si="97"/>
        <v>Y</v>
      </c>
      <c r="CP308" s="8">
        <f t="shared" si="106"/>
        <v>117</v>
      </c>
      <c r="CQ308" s="8">
        <f t="shared" si="98"/>
        <v>1576.1807912838078</v>
      </c>
      <c r="CR308" s="8">
        <f t="shared" si="99"/>
        <v>2027</v>
      </c>
    </row>
    <row r="309" spans="1:96" s="8" customFormat="1">
      <c r="A309" s="8">
        <v>9234</v>
      </c>
      <c r="B309" s="8" t="s">
        <v>555</v>
      </c>
      <c r="C309" s="8">
        <v>7336</v>
      </c>
      <c r="D309" s="8" t="s">
        <v>558</v>
      </c>
      <c r="E309" s="8" t="s">
        <v>233</v>
      </c>
      <c r="F309" s="8" t="s">
        <v>559</v>
      </c>
      <c r="G309" s="8" t="s">
        <v>561</v>
      </c>
      <c r="H309" s="8" t="s">
        <v>87</v>
      </c>
      <c r="I309" s="8" t="s">
        <v>88</v>
      </c>
      <c r="K309" s="8" t="s">
        <v>89</v>
      </c>
      <c r="L309" s="8" t="s">
        <v>90</v>
      </c>
      <c r="M309" s="8" t="s">
        <v>90</v>
      </c>
      <c r="N309" s="8">
        <v>32419343</v>
      </c>
      <c r="O309" s="8">
        <v>32419343</v>
      </c>
      <c r="P309" s="8">
        <v>41.4</v>
      </c>
      <c r="Q309" s="8">
        <v>0.85</v>
      </c>
      <c r="R309" s="8">
        <v>34</v>
      </c>
      <c r="S309" s="8">
        <v>42</v>
      </c>
      <c r="T309" s="8">
        <v>17</v>
      </c>
      <c r="U309" s="8" t="s">
        <v>91</v>
      </c>
      <c r="V309" s="8" t="s">
        <v>92</v>
      </c>
      <c r="W309" s="8" t="s">
        <v>92</v>
      </c>
      <c r="X309" s="8" t="s">
        <v>93</v>
      </c>
      <c r="Y309" s="8" t="s">
        <v>90</v>
      </c>
      <c r="Z309" s="8">
        <v>6</v>
      </c>
      <c r="AA309" s="8">
        <v>1992</v>
      </c>
      <c r="AB309" s="8" t="s">
        <v>92</v>
      </c>
      <c r="AC309" s="8" t="s">
        <v>92</v>
      </c>
      <c r="AD309" s="8" t="s">
        <v>91</v>
      </c>
      <c r="AE309" s="8" t="s">
        <v>94</v>
      </c>
      <c r="AF309" s="8">
        <v>1</v>
      </c>
      <c r="AG309" s="8" t="s">
        <v>90</v>
      </c>
      <c r="AH309" s="8" t="s">
        <v>95</v>
      </c>
      <c r="AI309" s="8" t="s">
        <v>96</v>
      </c>
      <c r="AR309" s="8" t="s">
        <v>91</v>
      </c>
      <c r="AS309" s="8" t="s">
        <v>91</v>
      </c>
      <c r="AT309" s="8" t="s">
        <v>92</v>
      </c>
      <c r="AU309" s="8" t="s">
        <v>97</v>
      </c>
      <c r="BC309" s="8" t="s">
        <v>92</v>
      </c>
      <c r="BD309" s="8" t="s">
        <v>92</v>
      </c>
      <c r="BE309" s="8" t="s">
        <v>92</v>
      </c>
      <c r="BG309" s="8" t="s">
        <v>92</v>
      </c>
      <c r="BH309" s="8" t="s">
        <v>92</v>
      </c>
      <c r="BI309" s="8" t="s">
        <v>92</v>
      </c>
      <c r="BJ309" s="8" t="s">
        <v>92</v>
      </c>
      <c r="BM309" s="8" t="s">
        <v>92</v>
      </c>
      <c r="BN309" s="8" t="s">
        <v>92</v>
      </c>
      <c r="BO309" s="8" t="s">
        <v>92</v>
      </c>
      <c r="BQ309" s="8" t="s">
        <v>92</v>
      </c>
      <c r="BR309" s="8" t="s">
        <v>92</v>
      </c>
      <c r="BS309" s="8" t="s">
        <v>98</v>
      </c>
      <c r="BT309" s="8" t="s">
        <v>98</v>
      </c>
      <c r="BU309" s="8" t="s">
        <v>98</v>
      </c>
      <c r="BV309" s="8">
        <v>7336</v>
      </c>
      <c r="BW309" s="8">
        <v>242907</v>
      </c>
      <c r="BX309" s="9">
        <f t="shared" si="107"/>
        <v>41.4</v>
      </c>
      <c r="BY309" s="29">
        <v>18031.002</v>
      </c>
      <c r="BZ309" s="8">
        <v>13471.6306947334</v>
      </c>
      <c r="CA309" s="8">
        <v>36.234584712527401</v>
      </c>
      <c r="CD309" s="8">
        <v>2028</v>
      </c>
      <c r="CE309" s="8">
        <v>9</v>
      </c>
      <c r="CF309" s="17">
        <f t="shared" si="102"/>
        <v>41.4</v>
      </c>
      <c r="CG309" s="18"/>
      <c r="CH309" s="18" t="str">
        <f t="shared" si="94"/>
        <v/>
      </c>
      <c r="CI309" s="8">
        <f t="shared" si="103"/>
        <v>2022</v>
      </c>
      <c r="CJ309" s="8">
        <f t="shared" si="104"/>
        <v>41.4</v>
      </c>
      <c r="CK309" s="6">
        <f t="shared" si="105"/>
        <v>41.4</v>
      </c>
      <c r="CL309" s="26"/>
      <c r="CM309" s="8" t="str">
        <f t="shared" si="95"/>
        <v/>
      </c>
      <c r="CN309" s="38">
        <f t="shared" si="96"/>
        <v>28420.118999999922</v>
      </c>
      <c r="CO309" s="8" t="str">
        <f t="shared" si="97"/>
        <v/>
      </c>
      <c r="CP309" s="8">
        <f t="shared" si="106"/>
        <v>117</v>
      </c>
      <c r="CQ309" s="8">
        <f t="shared" si="98"/>
        <v>1576.1807912838078</v>
      </c>
      <c r="CR309" s="8">
        <f t="shared" si="99"/>
        <v>2027</v>
      </c>
    </row>
    <row r="310" spans="1:96" s="8" customFormat="1">
      <c r="A310" s="8">
        <v>9234</v>
      </c>
      <c r="B310" s="8" t="s">
        <v>555</v>
      </c>
      <c r="C310" s="8">
        <v>7336</v>
      </c>
      <c r="D310" s="8" t="s">
        <v>558</v>
      </c>
      <c r="E310" s="8" t="s">
        <v>233</v>
      </c>
      <c r="F310" s="8" t="s">
        <v>559</v>
      </c>
      <c r="G310" s="8" t="s">
        <v>562</v>
      </c>
      <c r="H310" s="8" t="s">
        <v>87</v>
      </c>
      <c r="I310" s="8" t="s">
        <v>88</v>
      </c>
      <c r="K310" s="8" t="s">
        <v>89</v>
      </c>
      <c r="L310" s="8" t="s">
        <v>90</v>
      </c>
      <c r="M310" s="8" t="s">
        <v>90</v>
      </c>
      <c r="N310" s="8">
        <v>34886963</v>
      </c>
      <c r="O310" s="8">
        <v>34886963</v>
      </c>
      <c r="P310" s="8">
        <v>85.9</v>
      </c>
      <c r="Q310" s="8">
        <v>0.85</v>
      </c>
      <c r="R310" s="8">
        <v>72</v>
      </c>
      <c r="S310" s="8">
        <v>90</v>
      </c>
      <c r="T310" s="8">
        <v>36</v>
      </c>
      <c r="U310" s="8" t="s">
        <v>91</v>
      </c>
      <c r="V310" s="8" t="s">
        <v>92</v>
      </c>
      <c r="W310" s="8" t="s">
        <v>92</v>
      </c>
      <c r="X310" s="8" t="s">
        <v>93</v>
      </c>
      <c r="Y310" s="8" t="s">
        <v>90</v>
      </c>
      <c r="Z310" s="8">
        <v>6</v>
      </c>
      <c r="AA310" s="8">
        <v>2004</v>
      </c>
      <c r="AB310" s="8" t="s">
        <v>92</v>
      </c>
      <c r="AC310" s="8" t="s">
        <v>92</v>
      </c>
      <c r="AD310" s="8" t="s">
        <v>91</v>
      </c>
      <c r="AE310" s="8" t="s">
        <v>94</v>
      </c>
      <c r="AF310" s="8">
        <v>1</v>
      </c>
      <c r="AG310" s="8" t="s">
        <v>90</v>
      </c>
      <c r="AH310" s="8" t="s">
        <v>95</v>
      </c>
      <c r="AI310" s="8" t="s">
        <v>96</v>
      </c>
      <c r="AR310" s="8" t="s">
        <v>91</v>
      </c>
      <c r="AS310" s="8" t="s">
        <v>91</v>
      </c>
      <c r="AT310" s="8" t="s">
        <v>92</v>
      </c>
      <c r="AU310" s="8" t="s">
        <v>97</v>
      </c>
      <c r="BC310" s="8" t="s">
        <v>92</v>
      </c>
      <c r="BD310" s="8" t="s">
        <v>92</v>
      </c>
      <c r="BE310" s="8" t="s">
        <v>92</v>
      </c>
      <c r="BG310" s="8" t="s">
        <v>92</v>
      </c>
      <c r="BH310" s="8" t="s">
        <v>92</v>
      </c>
      <c r="BI310" s="8" t="s">
        <v>92</v>
      </c>
      <c r="BJ310" s="8" t="s">
        <v>92</v>
      </c>
      <c r="BM310" s="8" t="s">
        <v>92</v>
      </c>
      <c r="BN310" s="8" t="s">
        <v>92</v>
      </c>
      <c r="BO310" s="8" t="s">
        <v>92</v>
      </c>
      <c r="BQ310" s="8" t="s">
        <v>92</v>
      </c>
      <c r="BR310" s="8" t="s">
        <v>92</v>
      </c>
      <c r="BS310" s="8" t="s">
        <v>98</v>
      </c>
      <c r="BT310" s="8" t="s">
        <v>98</v>
      </c>
      <c r="BU310" s="8" t="s">
        <v>98</v>
      </c>
      <c r="BV310" s="8">
        <v>7336</v>
      </c>
      <c r="BW310" s="8">
        <v>242907</v>
      </c>
      <c r="BX310" s="9">
        <f t="shared" si="107"/>
        <v>85.9</v>
      </c>
      <c r="BY310" s="29">
        <v>18031.002</v>
      </c>
      <c r="BZ310" s="8">
        <v>13471.6306947334</v>
      </c>
      <c r="CA310" s="8">
        <v>35.991666665469999</v>
      </c>
      <c r="CD310" s="8">
        <v>2040</v>
      </c>
      <c r="CE310" s="8">
        <v>6</v>
      </c>
      <c r="CF310" s="17" t="str">
        <f t="shared" si="102"/>
        <v/>
      </c>
      <c r="CG310" s="18"/>
      <c r="CH310" s="18" t="str">
        <f t="shared" si="94"/>
        <v/>
      </c>
      <c r="CI310" s="8">
        <f t="shared" si="103"/>
        <v>2034</v>
      </c>
      <c r="CJ310" s="8">
        <f t="shared" si="104"/>
        <v>85.9</v>
      </c>
      <c r="CK310" s="6" t="str">
        <f t="shared" si="105"/>
        <v/>
      </c>
      <c r="CL310" s="26"/>
      <c r="CM310" s="8" t="str">
        <f t="shared" si="95"/>
        <v/>
      </c>
      <c r="CN310" s="38">
        <f t="shared" si="96"/>
        <v>28420.118999999922</v>
      </c>
      <c r="CO310" s="8" t="str">
        <f t="shared" si="97"/>
        <v/>
      </c>
      <c r="CP310" s="8">
        <f t="shared" si="106"/>
        <v>117</v>
      </c>
      <c r="CQ310" s="8">
        <f t="shared" si="98"/>
        <v>1576.1807912838078</v>
      </c>
      <c r="CR310" s="8">
        <f t="shared" si="99"/>
        <v>2027</v>
      </c>
    </row>
    <row r="311" spans="1:96" s="8" customFormat="1">
      <c r="A311" s="8">
        <v>40577</v>
      </c>
      <c r="B311" s="8" t="s">
        <v>563</v>
      </c>
      <c r="C311" s="8">
        <v>7782</v>
      </c>
      <c r="D311" s="8" t="s">
        <v>564</v>
      </c>
      <c r="E311" s="8" t="s">
        <v>166</v>
      </c>
      <c r="F311" s="8" t="s">
        <v>190</v>
      </c>
      <c r="G311" s="8">
        <v>1</v>
      </c>
      <c r="H311" s="8" t="s">
        <v>87</v>
      </c>
      <c r="I311" s="8" t="s">
        <v>88</v>
      </c>
      <c r="K311" s="8" t="s">
        <v>89</v>
      </c>
      <c r="L311" s="8" t="s">
        <v>90</v>
      </c>
      <c r="M311" s="8" t="s">
        <v>90</v>
      </c>
      <c r="P311" s="8">
        <v>32</v>
      </c>
      <c r="Q311" s="8">
        <v>0.85</v>
      </c>
      <c r="R311" s="8">
        <v>29</v>
      </c>
      <c r="S311" s="8">
        <v>32</v>
      </c>
      <c r="T311" s="8">
        <v>29</v>
      </c>
      <c r="U311" s="8" t="s">
        <v>91</v>
      </c>
      <c r="V311" s="8" t="s">
        <v>92</v>
      </c>
      <c r="W311" s="8" t="s">
        <v>92</v>
      </c>
      <c r="X311" s="8" t="s">
        <v>93</v>
      </c>
      <c r="Y311" s="8" t="s">
        <v>90</v>
      </c>
      <c r="Z311" s="8">
        <v>6</v>
      </c>
      <c r="AA311" s="8">
        <v>2000</v>
      </c>
      <c r="AB311" s="8" t="s">
        <v>92</v>
      </c>
      <c r="AC311" s="8" t="s">
        <v>92</v>
      </c>
      <c r="AD311" s="8" t="s">
        <v>91</v>
      </c>
      <c r="AE311" s="8" t="s">
        <v>94</v>
      </c>
      <c r="AF311" s="8">
        <v>1</v>
      </c>
      <c r="AG311" s="8" t="s">
        <v>90</v>
      </c>
      <c r="AH311" s="8" t="s">
        <v>95</v>
      </c>
      <c r="AR311" s="8" t="s">
        <v>91</v>
      </c>
      <c r="AS311" s="8" t="s">
        <v>91</v>
      </c>
      <c r="AT311" s="8" t="s">
        <v>92</v>
      </c>
      <c r="AU311" s="8" t="s">
        <v>97</v>
      </c>
      <c r="BC311" s="8" t="s">
        <v>92</v>
      </c>
      <c r="BD311" s="8" t="s">
        <v>92</v>
      </c>
      <c r="BE311" s="8" t="s">
        <v>92</v>
      </c>
      <c r="BG311" s="8" t="s">
        <v>92</v>
      </c>
      <c r="BH311" s="8" t="s">
        <v>92</v>
      </c>
      <c r="BI311" s="8" t="s">
        <v>92</v>
      </c>
      <c r="BJ311" s="8" t="s">
        <v>92</v>
      </c>
      <c r="BM311" s="8" t="s">
        <v>92</v>
      </c>
      <c r="BN311" s="8" t="s">
        <v>92</v>
      </c>
      <c r="BO311" s="8" t="s">
        <v>92</v>
      </c>
      <c r="BQ311" s="8" t="s">
        <v>92</v>
      </c>
      <c r="BR311" s="8" t="s">
        <v>92</v>
      </c>
      <c r="BS311" s="8" t="s">
        <v>91</v>
      </c>
      <c r="BT311" s="8" t="s">
        <v>91</v>
      </c>
      <c r="BU311" s="8" t="s">
        <v>91</v>
      </c>
      <c r="BV311" s="8">
        <v>7782</v>
      </c>
      <c r="BW311" s="8">
        <v>31154</v>
      </c>
      <c r="BX311" s="9">
        <f t="shared" si="107"/>
        <v>32</v>
      </c>
      <c r="BY311" s="29">
        <v>2345.0010000000002</v>
      </c>
      <c r="BZ311" s="8">
        <v>13285.282181116299</v>
      </c>
      <c r="CA311" s="8">
        <v>34.8592464666864</v>
      </c>
      <c r="CD311" s="8">
        <v>2035</v>
      </c>
      <c r="CE311" s="8">
        <v>4</v>
      </c>
      <c r="CF311" s="17">
        <f t="shared" si="102"/>
        <v>32</v>
      </c>
      <c r="CG311" s="19">
        <f t="shared" ref="CG311:CG313" si="111">BY311</f>
        <v>2345.0010000000002</v>
      </c>
      <c r="CH311" s="18">
        <f t="shared" si="94"/>
        <v>3645.0179999999887</v>
      </c>
      <c r="CI311" s="8">
        <f t="shared" si="103"/>
        <v>2030</v>
      </c>
      <c r="CJ311" s="8">
        <f t="shared" si="104"/>
        <v>32</v>
      </c>
      <c r="CK311" s="6" t="str">
        <f t="shared" si="105"/>
        <v/>
      </c>
      <c r="CL311" s="26" t="str">
        <f t="shared" ref="CL311:CL314" si="112">IF(CK311&lt;&gt;"",BY311,"")</f>
        <v/>
      </c>
      <c r="CM311" s="8" t="str">
        <f t="shared" si="95"/>
        <v/>
      </c>
      <c r="CN311" s="38">
        <f t="shared" si="96"/>
        <v>3645.0179999999887</v>
      </c>
      <c r="CO311" s="8" t="str">
        <f t="shared" si="97"/>
        <v>Y</v>
      </c>
      <c r="CP311" s="8">
        <f t="shared" si="106"/>
        <v>117</v>
      </c>
      <c r="CQ311" s="8">
        <f t="shared" si="98"/>
        <v>1554.3780151906069</v>
      </c>
      <c r="CR311" s="8">
        <f t="shared" si="99"/>
        <v>2027</v>
      </c>
    </row>
    <row r="312" spans="1:96" s="8" customFormat="1">
      <c r="A312" s="8">
        <v>40577</v>
      </c>
      <c r="B312" s="8" t="s">
        <v>563</v>
      </c>
      <c r="C312" s="8">
        <v>7783</v>
      </c>
      <c r="D312" s="8" t="s">
        <v>565</v>
      </c>
      <c r="E312" s="8" t="s">
        <v>166</v>
      </c>
      <c r="F312" s="8" t="s">
        <v>566</v>
      </c>
      <c r="G312" s="8">
        <v>1</v>
      </c>
      <c r="H312" s="8" t="s">
        <v>87</v>
      </c>
      <c r="I312" s="8" t="s">
        <v>88</v>
      </c>
      <c r="K312" s="8" t="s">
        <v>89</v>
      </c>
      <c r="L312" s="8" t="s">
        <v>90</v>
      </c>
      <c r="M312" s="8" t="s">
        <v>90</v>
      </c>
      <c r="P312" s="8">
        <v>32</v>
      </c>
      <c r="Q312" s="8">
        <v>0.85</v>
      </c>
      <c r="R312" s="8">
        <v>29</v>
      </c>
      <c r="S312" s="8">
        <v>32</v>
      </c>
      <c r="T312" s="8">
        <v>29</v>
      </c>
      <c r="U312" s="8" t="s">
        <v>91</v>
      </c>
      <c r="V312" s="8" t="s">
        <v>92</v>
      </c>
      <c r="W312" s="8" t="s">
        <v>92</v>
      </c>
      <c r="X312" s="8" t="s">
        <v>93</v>
      </c>
      <c r="Y312" s="8" t="s">
        <v>90</v>
      </c>
      <c r="Z312" s="8">
        <v>6</v>
      </c>
      <c r="AA312" s="8">
        <v>2000</v>
      </c>
      <c r="AB312" s="8" t="s">
        <v>92</v>
      </c>
      <c r="AC312" s="8" t="s">
        <v>92</v>
      </c>
      <c r="AD312" s="8" t="s">
        <v>91</v>
      </c>
      <c r="AE312" s="8" t="s">
        <v>94</v>
      </c>
      <c r="AF312" s="8">
        <v>1</v>
      </c>
      <c r="AG312" s="8" t="s">
        <v>90</v>
      </c>
      <c r="AH312" s="8" t="s">
        <v>95</v>
      </c>
      <c r="AR312" s="8" t="s">
        <v>91</v>
      </c>
      <c r="AS312" s="8" t="s">
        <v>91</v>
      </c>
      <c r="AT312" s="8" t="s">
        <v>92</v>
      </c>
      <c r="AU312" s="8" t="s">
        <v>97</v>
      </c>
      <c r="BC312" s="8" t="s">
        <v>92</v>
      </c>
      <c r="BD312" s="8" t="s">
        <v>92</v>
      </c>
      <c r="BE312" s="8" t="s">
        <v>92</v>
      </c>
      <c r="BG312" s="8" t="s">
        <v>92</v>
      </c>
      <c r="BH312" s="8" t="s">
        <v>92</v>
      </c>
      <c r="BI312" s="8" t="s">
        <v>92</v>
      </c>
      <c r="BJ312" s="8" t="s">
        <v>92</v>
      </c>
      <c r="BM312" s="8" t="s">
        <v>92</v>
      </c>
      <c r="BN312" s="8" t="s">
        <v>92</v>
      </c>
      <c r="BO312" s="8" t="s">
        <v>92</v>
      </c>
      <c r="BQ312" s="8" t="s">
        <v>92</v>
      </c>
      <c r="BR312" s="8" t="s">
        <v>92</v>
      </c>
      <c r="BS312" s="8" t="s">
        <v>91</v>
      </c>
      <c r="BT312" s="8" t="s">
        <v>91</v>
      </c>
      <c r="BU312" s="8" t="s">
        <v>91</v>
      </c>
      <c r="BV312" s="8">
        <v>7783</v>
      </c>
      <c r="BW312" s="8">
        <v>27712</v>
      </c>
      <c r="BX312" s="9">
        <f t="shared" si="107"/>
        <v>32</v>
      </c>
      <c r="BY312" s="29">
        <v>2207</v>
      </c>
      <c r="BZ312" s="8">
        <v>12556.4114182147</v>
      </c>
      <c r="CA312" s="8">
        <v>32.040374999741601</v>
      </c>
      <c r="CD312" s="8">
        <v>2032</v>
      </c>
      <c r="CE312" s="8">
        <v>6</v>
      </c>
      <c r="CF312" s="17">
        <f t="shared" si="102"/>
        <v>32</v>
      </c>
      <c r="CG312" s="19">
        <f t="shared" si="111"/>
        <v>2207</v>
      </c>
      <c r="CH312" s="18">
        <f t="shared" si="94"/>
        <v>3242.3039999999824</v>
      </c>
      <c r="CI312" s="8">
        <f t="shared" si="103"/>
        <v>2030</v>
      </c>
      <c r="CJ312" s="8">
        <f t="shared" si="104"/>
        <v>32</v>
      </c>
      <c r="CK312" s="6" t="str">
        <f t="shared" si="105"/>
        <v/>
      </c>
      <c r="CL312" s="26" t="str">
        <f t="shared" si="112"/>
        <v/>
      </c>
      <c r="CM312" s="8" t="str">
        <f t="shared" si="95"/>
        <v/>
      </c>
      <c r="CN312" s="38">
        <f t="shared" si="96"/>
        <v>3242.3039999999824</v>
      </c>
      <c r="CO312" s="8" t="str">
        <f t="shared" si="97"/>
        <v>Y</v>
      </c>
      <c r="CP312" s="8">
        <f t="shared" si="106"/>
        <v>117</v>
      </c>
      <c r="CQ312" s="8">
        <f t="shared" si="98"/>
        <v>1469.1001359311201</v>
      </c>
      <c r="CR312" s="8">
        <f t="shared" si="99"/>
        <v>2027</v>
      </c>
    </row>
    <row r="313" spans="1:96" s="8" customFormat="1">
      <c r="A313" s="8">
        <v>11560</v>
      </c>
      <c r="B313" s="8" t="s">
        <v>567</v>
      </c>
      <c r="C313" s="8">
        <v>7797</v>
      </c>
      <c r="D313" s="8" t="s">
        <v>568</v>
      </c>
      <c r="E313" s="8" t="s">
        <v>178</v>
      </c>
      <c r="F313" s="8" t="s">
        <v>179</v>
      </c>
      <c r="G313" s="8" t="s">
        <v>569</v>
      </c>
      <c r="H313" s="8" t="s">
        <v>111</v>
      </c>
      <c r="I313" s="8" t="s">
        <v>88</v>
      </c>
      <c r="K313" s="8" t="s">
        <v>158</v>
      </c>
      <c r="L313" s="8" t="s">
        <v>90</v>
      </c>
      <c r="M313" s="8" t="s">
        <v>90</v>
      </c>
      <c r="P313" s="8">
        <v>12</v>
      </c>
      <c r="Q313" s="8">
        <v>0.8</v>
      </c>
      <c r="R313" s="8">
        <v>9</v>
      </c>
      <c r="S313" s="8">
        <v>9</v>
      </c>
      <c r="T313" s="8">
        <v>3</v>
      </c>
      <c r="U313" s="8" t="s">
        <v>91</v>
      </c>
      <c r="V313" s="8" t="s">
        <v>92</v>
      </c>
      <c r="W313" s="8" t="s">
        <v>92</v>
      </c>
      <c r="X313" s="8" t="s">
        <v>93</v>
      </c>
      <c r="Y313" s="8" t="s">
        <v>90</v>
      </c>
      <c r="Z313" s="8">
        <v>8</v>
      </c>
      <c r="AA313" s="8">
        <v>1997</v>
      </c>
      <c r="AB313" s="8" t="s">
        <v>92</v>
      </c>
      <c r="AC313" s="8" t="s">
        <v>92</v>
      </c>
      <c r="AD313" s="8" t="s">
        <v>91</v>
      </c>
      <c r="AE313" s="8" t="s">
        <v>94</v>
      </c>
      <c r="AF313" s="8">
        <v>1</v>
      </c>
      <c r="AG313" s="8" t="s">
        <v>90</v>
      </c>
      <c r="AH313" s="8" t="s">
        <v>96</v>
      </c>
      <c r="AR313" s="8" t="s">
        <v>91</v>
      </c>
      <c r="AS313" s="8" t="s">
        <v>91</v>
      </c>
      <c r="AT313" s="8" t="s">
        <v>92</v>
      </c>
      <c r="AU313" s="8" t="s">
        <v>119</v>
      </c>
      <c r="BC313" s="8" t="s">
        <v>92</v>
      </c>
      <c r="BD313" s="8" t="s">
        <v>92</v>
      </c>
      <c r="BE313" s="8" t="s">
        <v>92</v>
      </c>
      <c r="BG313" s="8" t="s">
        <v>92</v>
      </c>
      <c r="BH313" s="8" t="s">
        <v>92</v>
      </c>
      <c r="BI313" s="8" t="s">
        <v>92</v>
      </c>
      <c r="BJ313" s="8" t="s">
        <v>92</v>
      </c>
      <c r="BM313" s="8" t="s">
        <v>92</v>
      </c>
      <c r="BN313" s="8" t="s">
        <v>92</v>
      </c>
      <c r="BO313" s="8" t="s">
        <v>92</v>
      </c>
      <c r="BP313" s="8" t="s">
        <v>91</v>
      </c>
      <c r="BQ313" s="8" t="s">
        <v>92</v>
      </c>
      <c r="BR313" s="8" t="s">
        <v>92</v>
      </c>
      <c r="BS313" s="8" t="s">
        <v>91</v>
      </c>
      <c r="BT313" s="8" t="s">
        <v>91</v>
      </c>
      <c r="BU313" s="8" t="s">
        <v>91</v>
      </c>
      <c r="BV313" s="8">
        <v>7797</v>
      </c>
      <c r="BW313" s="8">
        <v>1682</v>
      </c>
      <c r="BX313" s="9">
        <f t="shared" si="107"/>
        <v>12</v>
      </c>
      <c r="BY313" s="29">
        <v>39</v>
      </c>
      <c r="BZ313" s="8">
        <v>43128.205128205103</v>
      </c>
      <c r="CA313" s="8">
        <v>35.691817461210398</v>
      </c>
      <c r="CD313" s="8">
        <v>2033</v>
      </c>
      <c r="CE313" s="8">
        <v>4</v>
      </c>
      <c r="CF313" s="17">
        <f t="shared" si="102"/>
        <v>12</v>
      </c>
      <c r="CG313" s="19">
        <f t="shared" si="111"/>
        <v>39</v>
      </c>
      <c r="CH313" s="18">
        <f t="shared" si="94"/>
        <v>274.92289999999986</v>
      </c>
      <c r="CI313" s="8">
        <f t="shared" si="103"/>
        <v>2027</v>
      </c>
      <c r="CJ313" s="8">
        <f t="shared" si="104"/>
        <v>12</v>
      </c>
      <c r="CK313" s="6" t="str">
        <f t="shared" si="105"/>
        <v/>
      </c>
      <c r="CL313" s="26" t="str">
        <f t="shared" si="112"/>
        <v/>
      </c>
      <c r="CM313" s="8" t="str">
        <f t="shared" si="95"/>
        <v/>
      </c>
      <c r="CN313" s="38">
        <f t="shared" si="96"/>
        <v>274.92289999999986</v>
      </c>
      <c r="CO313" s="8" t="str">
        <f t="shared" si="97"/>
        <v>Y</v>
      </c>
      <c r="CP313" s="8">
        <f t="shared" si="106"/>
        <v>163.44999999999999</v>
      </c>
      <c r="CQ313" s="8">
        <f t="shared" si="98"/>
        <v>7049.3051282051238</v>
      </c>
      <c r="CR313" s="8">
        <f t="shared" si="99"/>
        <v>2024</v>
      </c>
    </row>
    <row r="314" spans="1:96" s="8" customFormat="1">
      <c r="A314" s="8">
        <v>56386</v>
      </c>
      <c r="B314" s="8" t="s">
        <v>570</v>
      </c>
      <c r="C314" s="8">
        <v>7835</v>
      </c>
      <c r="D314" s="8" t="s">
        <v>570</v>
      </c>
      <c r="E314" s="8" t="s">
        <v>122</v>
      </c>
      <c r="F314" s="8" t="s">
        <v>571</v>
      </c>
      <c r="G314" s="8">
        <v>1</v>
      </c>
      <c r="H314" s="8" t="s">
        <v>87</v>
      </c>
      <c r="I314" s="8" t="s">
        <v>88</v>
      </c>
      <c r="K314" s="8" t="s">
        <v>89</v>
      </c>
      <c r="L314" s="8" t="s">
        <v>90</v>
      </c>
      <c r="M314" s="8" t="s">
        <v>90</v>
      </c>
      <c r="N314" s="8" t="s">
        <v>572</v>
      </c>
      <c r="O314" s="8" t="s">
        <v>572</v>
      </c>
      <c r="P314" s="8">
        <v>198.9</v>
      </c>
      <c r="Q314" s="8">
        <v>0.85</v>
      </c>
      <c r="R314" s="8">
        <v>167.5</v>
      </c>
      <c r="S314" s="8">
        <v>167.5</v>
      </c>
      <c r="T314" s="8">
        <v>100</v>
      </c>
      <c r="U314" s="8" t="s">
        <v>91</v>
      </c>
      <c r="V314" s="8" t="s">
        <v>92</v>
      </c>
      <c r="W314" s="8" t="s">
        <v>92</v>
      </c>
      <c r="X314" s="8" t="s">
        <v>93</v>
      </c>
      <c r="Y314" s="8" t="s">
        <v>90</v>
      </c>
      <c r="Z314" s="8">
        <v>6</v>
      </c>
      <c r="AA314" s="8">
        <v>2003</v>
      </c>
      <c r="AB314" s="8" t="s">
        <v>92</v>
      </c>
      <c r="AC314" s="8" t="s">
        <v>92</v>
      </c>
      <c r="AD314" s="8" t="s">
        <v>91</v>
      </c>
      <c r="AE314" s="8" t="s">
        <v>113</v>
      </c>
      <c r="AF314" s="8">
        <v>2</v>
      </c>
      <c r="AG314" s="8" t="s">
        <v>90</v>
      </c>
      <c r="AH314" s="8" t="s">
        <v>95</v>
      </c>
      <c r="AR314" s="8" t="s">
        <v>91</v>
      </c>
      <c r="AS314" s="8" t="s">
        <v>91</v>
      </c>
      <c r="AT314" s="8" t="s">
        <v>92</v>
      </c>
      <c r="AU314" s="8" t="s">
        <v>97</v>
      </c>
      <c r="BC314" s="8" t="s">
        <v>92</v>
      </c>
      <c r="BD314" s="8" t="s">
        <v>92</v>
      </c>
      <c r="BE314" s="8" t="s">
        <v>92</v>
      </c>
      <c r="BG314" s="8" t="s">
        <v>92</v>
      </c>
      <c r="BH314" s="8" t="s">
        <v>92</v>
      </c>
      <c r="BI314" s="8" t="s">
        <v>92</v>
      </c>
      <c r="BJ314" s="8" t="s">
        <v>92</v>
      </c>
      <c r="BM314" s="8" t="s">
        <v>92</v>
      </c>
      <c r="BN314" s="8" t="s">
        <v>92</v>
      </c>
      <c r="BO314" s="8" t="s">
        <v>92</v>
      </c>
      <c r="BQ314" s="8" t="s">
        <v>92</v>
      </c>
      <c r="BR314" s="8" t="s">
        <v>92</v>
      </c>
      <c r="BS314" s="8" t="s">
        <v>91</v>
      </c>
      <c r="BT314" s="8" t="s">
        <v>91</v>
      </c>
      <c r="BU314" s="8" t="s">
        <v>91</v>
      </c>
      <c r="BV314" s="8">
        <v>7835</v>
      </c>
      <c r="BW314" s="8">
        <v>2495850</v>
      </c>
      <c r="BX314" s="9">
        <f t="shared" si="107"/>
        <v>198.9</v>
      </c>
      <c r="BY314" s="29">
        <v>235891</v>
      </c>
      <c r="BZ314" s="8">
        <v>10580.5223599035</v>
      </c>
      <c r="CA314" s="8">
        <v>38.341527776499902</v>
      </c>
      <c r="CD314" s="8">
        <v>2041</v>
      </c>
      <c r="CE314" s="8">
        <v>10</v>
      </c>
      <c r="CF314" s="17" t="str">
        <f t="shared" si="102"/>
        <v/>
      </c>
      <c r="CG314" s="17"/>
      <c r="CH314" s="18" t="str">
        <f t="shared" si="94"/>
        <v/>
      </c>
      <c r="CI314" s="8">
        <f t="shared" si="103"/>
        <v>2033</v>
      </c>
      <c r="CJ314" s="8">
        <f t="shared" si="104"/>
        <v>198.9</v>
      </c>
      <c r="CK314" s="6" t="str">
        <f t="shared" si="105"/>
        <v/>
      </c>
      <c r="CL314" s="26" t="str">
        <f t="shared" si="112"/>
        <v/>
      </c>
      <c r="CM314" s="8" t="str">
        <f t="shared" si="95"/>
        <v/>
      </c>
      <c r="CN314" s="38">
        <f t="shared" si="96"/>
        <v>292014.4499999996</v>
      </c>
      <c r="CO314" s="8" t="str">
        <f t="shared" si="97"/>
        <v>Y</v>
      </c>
      <c r="CP314" s="8">
        <f t="shared" si="106"/>
        <v>117</v>
      </c>
      <c r="CQ314" s="8">
        <f t="shared" si="98"/>
        <v>1237.9211161087094</v>
      </c>
      <c r="CR314" s="8">
        <f t="shared" si="99"/>
        <v>2035</v>
      </c>
    </row>
    <row r="315" spans="1:96" s="8" customFormat="1">
      <c r="A315" s="8">
        <v>56386</v>
      </c>
      <c r="B315" s="8" t="s">
        <v>570</v>
      </c>
      <c r="C315" s="8">
        <v>7835</v>
      </c>
      <c r="D315" s="8" t="s">
        <v>570</v>
      </c>
      <c r="E315" s="8" t="s">
        <v>122</v>
      </c>
      <c r="F315" s="8" t="s">
        <v>571</v>
      </c>
      <c r="G315" s="8">
        <v>2</v>
      </c>
      <c r="H315" s="8" t="s">
        <v>87</v>
      </c>
      <c r="I315" s="8" t="s">
        <v>88</v>
      </c>
      <c r="K315" s="8" t="s">
        <v>89</v>
      </c>
      <c r="L315" s="8" t="s">
        <v>90</v>
      </c>
      <c r="M315" s="8" t="s">
        <v>90</v>
      </c>
      <c r="N315" s="8" t="s">
        <v>573</v>
      </c>
      <c r="O315" s="8" t="s">
        <v>573</v>
      </c>
      <c r="P315" s="8">
        <v>175.9</v>
      </c>
      <c r="Q315" s="8">
        <v>0.85</v>
      </c>
      <c r="R315" s="8">
        <v>166.5</v>
      </c>
      <c r="S315" s="8">
        <v>166.5</v>
      </c>
      <c r="T315" s="8">
        <v>100</v>
      </c>
      <c r="U315" s="8" t="s">
        <v>91</v>
      </c>
      <c r="V315" s="8" t="s">
        <v>92</v>
      </c>
      <c r="W315" s="8" t="s">
        <v>92</v>
      </c>
      <c r="X315" s="8" t="s">
        <v>93</v>
      </c>
      <c r="Y315" s="8" t="s">
        <v>90</v>
      </c>
      <c r="Z315" s="8">
        <v>6</v>
      </c>
      <c r="AA315" s="8">
        <v>2003</v>
      </c>
      <c r="AB315" s="8" t="s">
        <v>92</v>
      </c>
      <c r="AC315" s="8" t="s">
        <v>92</v>
      </c>
      <c r="AD315" s="8" t="s">
        <v>91</v>
      </c>
      <c r="AE315" s="8" t="s">
        <v>113</v>
      </c>
      <c r="AF315" s="8">
        <v>2</v>
      </c>
      <c r="AG315" s="8" t="s">
        <v>90</v>
      </c>
      <c r="AH315" s="8" t="s">
        <v>95</v>
      </c>
      <c r="AR315" s="8" t="s">
        <v>91</v>
      </c>
      <c r="AS315" s="8" t="s">
        <v>91</v>
      </c>
      <c r="AT315" s="8" t="s">
        <v>92</v>
      </c>
      <c r="AU315" s="8" t="s">
        <v>97</v>
      </c>
      <c r="BC315" s="8" t="s">
        <v>92</v>
      </c>
      <c r="BD315" s="8" t="s">
        <v>92</v>
      </c>
      <c r="BE315" s="8" t="s">
        <v>92</v>
      </c>
      <c r="BG315" s="8" t="s">
        <v>92</v>
      </c>
      <c r="BH315" s="8" t="s">
        <v>92</v>
      </c>
      <c r="BI315" s="8" t="s">
        <v>92</v>
      </c>
      <c r="BJ315" s="8" t="s">
        <v>92</v>
      </c>
      <c r="BM315" s="8" t="s">
        <v>92</v>
      </c>
      <c r="BN315" s="8" t="s">
        <v>92</v>
      </c>
      <c r="BO315" s="8" t="s">
        <v>92</v>
      </c>
      <c r="BQ315" s="8" t="s">
        <v>92</v>
      </c>
      <c r="BR315" s="8" t="s">
        <v>92</v>
      </c>
      <c r="BS315" s="8" t="s">
        <v>91</v>
      </c>
      <c r="BT315" s="8" t="s">
        <v>91</v>
      </c>
      <c r="BU315" s="8" t="s">
        <v>91</v>
      </c>
      <c r="BV315" s="8">
        <v>7835</v>
      </c>
      <c r="BW315" s="8">
        <v>2495850</v>
      </c>
      <c r="BX315" s="9">
        <f t="shared" si="107"/>
        <v>175.9</v>
      </c>
      <c r="BY315" s="29">
        <v>235891</v>
      </c>
      <c r="BZ315" s="8">
        <v>10580.5223599035</v>
      </c>
      <c r="CA315" s="8">
        <v>38.341527776499902</v>
      </c>
      <c r="CD315" s="8">
        <v>2041</v>
      </c>
      <c r="CE315" s="8">
        <v>10</v>
      </c>
      <c r="CF315" s="17" t="str">
        <f t="shared" si="102"/>
        <v/>
      </c>
      <c r="CG315" s="17"/>
      <c r="CH315" s="18" t="str">
        <f t="shared" si="94"/>
        <v/>
      </c>
      <c r="CI315" s="8">
        <f t="shared" si="103"/>
        <v>2033</v>
      </c>
      <c r="CJ315" s="8">
        <f t="shared" si="104"/>
        <v>175.9</v>
      </c>
      <c r="CK315" s="6" t="str">
        <f t="shared" si="105"/>
        <v/>
      </c>
      <c r="CL315" s="26"/>
      <c r="CM315" s="8" t="str">
        <f t="shared" si="95"/>
        <v/>
      </c>
      <c r="CN315" s="38">
        <f t="shared" si="96"/>
        <v>292014.4499999996</v>
      </c>
      <c r="CO315" s="8" t="str">
        <f t="shared" si="97"/>
        <v/>
      </c>
      <c r="CP315" s="8">
        <f t="shared" si="106"/>
        <v>117</v>
      </c>
      <c r="CQ315" s="8">
        <f t="shared" si="98"/>
        <v>1237.9211161087094</v>
      </c>
      <c r="CR315" s="8">
        <f t="shared" si="99"/>
        <v>2035</v>
      </c>
    </row>
    <row r="316" spans="1:96" s="8" customFormat="1">
      <c r="A316" s="8">
        <v>56386</v>
      </c>
      <c r="B316" s="8" t="s">
        <v>570</v>
      </c>
      <c r="C316" s="8">
        <v>7835</v>
      </c>
      <c r="D316" s="8" t="s">
        <v>570</v>
      </c>
      <c r="E316" s="8" t="s">
        <v>122</v>
      </c>
      <c r="F316" s="8" t="s">
        <v>571</v>
      </c>
      <c r="G316" s="8">
        <v>3</v>
      </c>
      <c r="H316" s="8" t="s">
        <v>87</v>
      </c>
      <c r="I316" s="8" t="s">
        <v>88</v>
      </c>
      <c r="K316" s="8" t="s">
        <v>89</v>
      </c>
      <c r="L316" s="8" t="s">
        <v>90</v>
      </c>
      <c r="M316" s="8" t="s">
        <v>90</v>
      </c>
      <c r="N316" s="8" t="s">
        <v>574</v>
      </c>
      <c r="O316" s="8" t="s">
        <v>574</v>
      </c>
      <c r="P316" s="8">
        <v>198.9</v>
      </c>
      <c r="Q316" s="8">
        <v>0.85</v>
      </c>
      <c r="R316" s="8">
        <v>169</v>
      </c>
      <c r="S316" s="8">
        <v>169</v>
      </c>
      <c r="T316" s="8">
        <v>100</v>
      </c>
      <c r="U316" s="8" t="s">
        <v>91</v>
      </c>
      <c r="V316" s="8" t="s">
        <v>92</v>
      </c>
      <c r="W316" s="8" t="s">
        <v>92</v>
      </c>
      <c r="X316" s="8" t="s">
        <v>93</v>
      </c>
      <c r="Y316" s="8" t="s">
        <v>90</v>
      </c>
      <c r="Z316" s="8">
        <v>6</v>
      </c>
      <c r="AA316" s="8">
        <v>2003</v>
      </c>
      <c r="AB316" s="8" t="s">
        <v>92</v>
      </c>
      <c r="AC316" s="8" t="s">
        <v>92</v>
      </c>
      <c r="AD316" s="8" t="s">
        <v>91</v>
      </c>
      <c r="AE316" s="8" t="s">
        <v>113</v>
      </c>
      <c r="AF316" s="8">
        <v>2</v>
      </c>
      <c r="AG316" s="8" t="s">
        <v>90</v>
      </c>
      <c r="AH316" s="8" t="s">
        <v>95</v>
      </c>
      <c r="AR316" s="8" t="s">
        <v>91</v>
      </c>
      <c r="AS316" s="8" t="s">
        <v>91</v>
      </c>
      <c r="AT316" s="8" t="s">
        <v>92</v>
      </c>
      <c r="AU316" s="8" t="s">
        <v>97</v>
      </c>
      <c r="BC316" s="8" t="s">
        <v>92</v>
      </c>
      <c r="BD316" s="8" t="s">
        <v>92</v>
      </c>
      <c r="BE316" s="8" t="s">
        <v>92</v>
      </c>
      <c r="BG316" s="8" t="s">
        <v>92</v>
      </c>
      <c r="BH316" s="8" t="s">
        <v>92</v>
      </c>
      <c r="BI316" s="8" t="s">
        <v>92</v>
      </c>
      <c r="BJ316" s="8" t="s">
        <v>92</v>
      </c>
      <c r="BM316" s="8" t="s">
        <v>92</v>
      </c>
      <c r="BN316" s="8" t="s">
        <v>92</v>
      </c>
      <c r="BO316" s="8" t="s">
        <v>92</v>
      </c>
      <c r="BQ316" s="8" t="s">
        <v>92</v>
      </c>
      <c r="BR316" s="8" t="s">
        <v>92</v>
      </c>
      <c r="BS316" s="8" t="s">
        <v>91</v>
      </c>
      <c r="BT316" s="8" t="s">
        <v>91</v>
      </c>
      <c r="BU316" s="8" t="s">
        <v>91</v>
      </c>
      <c r="BV316" s="8">
        <v>7835</v>
      </c>
      <c r="BW316" s="8">
        <v>2495850</v>
      </c>
      <c r="BX316" s="9">
        <f t="shared" si="107"/>
        <v>198.9</v>
      </c>
      <c r="BY316" s="29">
        <v>235891</v>
      </c>
      <c r="BZ316" s="8">
        <v>10580.5223599035</v>
      </c>
      <c r="CA316" s="8">
        <v>38.341527776499902</v>
      </c>
      <c r="CD316" s="8">
        <v>2041</v>
      </c>
      <c r="CE316" s="8">
        <v>10</v>
      </c>
      <c r="CF316" s="17" t="str">
        <f t="shared" si="102"/>
        <v/>
      </c>
      <c r="CG316" s="17"/>
      <c r="CH316" s="18" t="str">
        <f t="shared" si="94"/>
        <v/>
      </c>
      <c r="CI316" s="8">
        <f t="shared" si="103"/>
        <v>2033</v>
      </c>
      <c r="CJ316" s="8">
        <f t="shared" si="104"/>
        <v>198.9</v>
      </c>
      <c r="CK316" s="6" t="str">
        <f t="shared" si="105"/>
        <v/>
      </c>
      <c r="CL316" s="26"/>
      <c r="CM316" s="8" t="str">
        <f t="shared" si="95"/>
        <v/>
      </c>
      <c r="CN316" s="38">
        <f t="shared" si="96"/>
        <v>292014.4499999996</v>
      </c>
      <c r="CO316" s="8" t="str">
        <f t="shared" si="97"/>
        <v/>
      </c>
      <c r="CP316" s="8">
        <f t="shared" si="106"/>
        <v>117</v>
      </c>
      <c r="CQ316" s="8">
        <f t="shared" si="98"/>
        <v>1237.9211161087094</v>
      </c>
      <c r="CR316" s="8">
        <f t="shared" si="99"/>
        <v>2035</v>
      </c>
    </row>
    <row r="317" spans="1:96" s="8" customFormat="1">
      <c r="A317" s="8">
        <v>56386</v>
      </c>
      <c r="B317" s="8" t="s">
        <v>570</v>
      </c>
      <c r="C317" s="8">
        <v>7835</v>
      </c>
      <c r="D317" s="8" t="s">
        <v>570</v>
      </c>
      <c r="E317" s="8" t="s">
        <v>122</v>
      </c>
      <c r="F317" s="8" t="s">
        <v>571</v>
      </c>
      <c r="G317" s="8">
        <v>4</v>
      </c>
      <c r="H317" s="8" t="s">
        <v>87</v>
      </c>
      <c r="I317" s="8" t="s">
        <v>88</v>
      </c>
      <c r="K317" s="8" t="s">
        <v>89</v>
      </c>
      <c r="L317" s="8" t="s">
        <v>90</v>
      </c>
      <c r="M317" s="8" t="s">
        <v>90</v>
      </c>
      <c r="N317" s="8" t="s">
        <v>575</v>
      </c>
      <c r="O317" s="8" t="s">
        <v>576</v>
      </c>
      <c r="P317" s="8">
        <v>198.9</v>
      </c>
      <c r="Q317" s="8">
        <v>0.85</v>
      </c>
      <c r="R317" s="8">
        <v>169</v>
      </c>
      <c r="S317" s="8">
        <v>169</v>
      </c>
      <c r="T317" s="8">
        <v>100</v>
      </c>
      <c r="U317" s="8" t="s">
        <v>91</v>
      </c>
      <c r="V317" s="8" t="s">
        <v>92</v>
      </c>
      <c r="W317" s="8" t="s">
        <v>92</v>
      </c>
      <c r="X317" s="8" t="s">
        <v>93</v>
      </c>
      <c r="Y317" s="8" t="s">
        <v>90</v>
      </c>
      <c r="Z317" s="8">
        <v>6</v>
      </c>
      <c r="AA317" s="8">
        <v>2003</v>
      </c>
      <c r="AB317" s="8" t="s">
        <v>92</v>
      </c>
      <c r="AC317" s="8" t="s">
        <v>92</v>
      </c>
      <c r="AD317" s="8" t="s">
        <v>91</v>
      </c>
      <c r="AE317" s="8" t="s">
        <v>113</v>
      </c>
      <c r="AF317" s="8">
        <v>2</v>
      </c>
      <c r="AG317" s="8" t="s">
        <v>90</v>
      </c>
      <c r="AH317" s="8" t="s">
        <v>95</v>
      </c>
      <c r="AR317" s="8" t="s">
        <v>91</v>
      </c>
      <c r="AS317" s="8" t="s">
        <v>91</v>
      </c>
      <c r="AT317" s="8" t="s">
        <v>92</v>
      </c>
      <c r="AU317" s="8" t="s">
        <v>97</v>
      </c>
      <c r="BC317" s="8" t="s">
        <v>92</v>
      </c>
      <c r="BD317" s="8" t="s">
        <v>92</v>
      </c>
      <c r="BE317" s="8" t="s">
        <v>92</v>
      </c>
      <c r="BG317" s="8" t="s">
        <v>92</v>
      </c>
      <c r="BH317" s="8" t="s">
        <v>92</v>
      </c>
      <c r="BI317" s="8" t="s">
        <v>92</v>
      </c>
      <c r="BJ317" s="8" t="s">
        <v>92</v>
      </c>
      <c r="BM317" s="8" t="s">
        <v>92</v>
      </c>
      <c r="BN317" s="8" t="s">
        <v>92</v>
      </c>
      <c r="BO317" s="8" t="s">
        <v>92</v>
      </c>
      <c r="BQ317" s="8" t="s">
        <v>92</v>
      </c>
      <c r="BR317" s="8" t="s">
        <v>92</v>
      </c>
      <c r="BS317" s="8" t="s">
        <v>91</v>
      </c>
      <c r="BU317" s="8" t="s">
        <v>91</v>
      </c>
      <c r="BV317" s="8">
        <v>7835</v>
      </c>
      <c r="BW317" s="8">
        <v>2495850</v>
      </c>
      <c r="BX317" s="9">
        <f t="shared" si="107"/>
        <v>198.9</v>
      </c>
      <c r="BY317" s="29">
        <v>235891</v>
      </c>
      <c r="BZ317" s="8">
        <v>10580.5223599035</v>
      </c>
      <c r="CA317" s="8">
        <v>38.341527776499902</v>
      </c>
      <c r="CD317" s="8">
        <v>2041</v>
      </c>
      <c r="CE317" s="8">
        <v>10</v>
      </c>
      <c r="CF317" s="17" t="str">
        <f t="shared" si="102"/>
        <v/>
      </c>
      <c r="CG317" s="17"/>
      <c r="CH317" s="18" t="str">
        <f t="shared" si="94"/>
        <v/>
      </c>
      <c r="CI317" s="8">
        <f t="shared" si="103"/>
        <v>2033</v>
      </c>
      <c r="CJ317" s="8">
        <f t="shared" si="104"/>
        <v>198.9</v>
      </c>
      <c r="CK317" s="6" t="str">
        <f t="shared" si="105"/>
        <v/>
      </c>
      <c r="CL317" s="26"/>
      <c r="CM317" s="8" t="str">
        <f t="shared" si="95"/>
        <v/>
      </c>
      <c r="CN317" s="38">
        <f t="shared" si="96"/>
        <v>292014.4499999996</v>
      </c>
      <c r="CO317" s="8" t="str">
        <f t="shared" si="97"/>
        <v/>
      </c>
      <c r="CP317" s="8">
        <f t="shared" si="106"/>
        <v>117</v>
      </c>
      <c r="CQ317" s="8">
        <f t="shared" si="98"/>
        <v>1237.9211161087094</v>
      </c>
      <c r="CR317" s="8">
        <f t="shared" si="99"/>
        <v>2035</v>
      </c>
    </row>
    <row r="318" spans="1:96" s="8" customFormat="1">
      <c r="A318" s="8">
        <v>40229</v>
      </c>
      <c r="B318" s="8" t="s">
        <v>577</v>
      </c>
      <c r="C318" s="8">
        <v>7836</v>
      </c>
      <c r="D318" s="8" t="s">
        <v>578</v>
      </c>
      <c r="E318" s="8" t="s">
        <v>178</v>
      </c>
      <c r="F318" s="8" t="s">
        <v>579</v>
      </c>
      <c r="G318" s="8">
        <v>1</v>
      </c>
      <c r="H318" s="8" t="s">
        <v>87</v>
      </c>
      <c r="I318" s="8" t="s">
        <v>88</v>
      </c>
      <c r="K318" s="8" t="s">
        <v>89</v>
      </c>
      <c r="L318" s="8" t="s">
        <v>90</v>
      </c>
      <c r="M318" s="8" t="s">
        <v>90</v>
      </c>
      <c r="N318" s="8">
        <v>34887875</v>
      </c>
      <c r="O318" s="8">
        <v>34887875</v>
      </c>
      <c r="P318" s="8">
        <v>171.1</v>
      </c>
      <c r="Q318" s="8">
        <v>0.85</v>
      </c>
      <c r="R318" s="8">
        <v>161</v>
      </c>
      <c r="S318" s="8">
        <v>192</v>
      </c>
      <c r="T318" s="8">
        <v>96</v>
      </c>
      <c r="U318" s="8" t="s">
        <v>91</v>
      </c>
      <c r="V318" s="8" t="s">
        <v>92</v>
      </c>
      <c r="W318" s="8" t="s">
        <v>92</v>
      </c>
      <c r="X318" s="8" t="s">
        <v>93</v>
      </c>
      <c r="Y318" s="8" t="s">
        <v>90</v>
      </c>
      <c r="Z318" s="8">
        <v>9</v>
      </c>
      <c r="AA318" s="8">
        <v>2004</v>
      </c>
      <c r="AB318" s="8" t="s">
        <v>92</v>
      </c>
      <c r="AC318" s="8" t="s">
        <v>92</v>
      </c>
      <c r="AD318" s="8" t="s">
        <v>91</v>
      </c>
      <c r="AE318" s="8" t="s">
        <v>94</v>
      </c>
      <c r="AF318" s="8">
        <v>1</v>
      </c>
      <c r="AG318" s="8" t="s">
        <v>90</v>
      </c>
      <c r="AH318" s="8" t="s">
        <v>95</v>
      </c>
      <c r="AI318" s="8" t="s">
        <v>96</v>
      </c>
      <c r="AR318" s="8" t="s">
        <v>91</v>
      </c>
      <c r="AS318" s="8" t="s">
        <v>91</v>
      </c>
      <c r="AT318" s="8" t="s">
        <v>92</v>
      </c>
      <c r="AU318" s="8" t="s">
        <v>97</v>
      </c>
      <c r="BC318" s="8" t="s">
        <v>92</v>
      </c>
      <c r="BD318" s="8" t="s">
        <v>92</v>
      </c>
      <c r="BE318" s="8" t="s">
        <v>92</v>
      </c>
      <c r="BG318" s="8" t="s">
        <v>92</v>
      </c>
      <c r="BH318" s="8" t="s">
        <v>92</v>
      </c>
      <c r="BI318" s="8" t="s">
        <v>92</v>
      </c>
      <c r="BJ318" s="8" t="s">
        <v>92</v>
      </c>
      <c r="BM318" s="8" t="s">
        <v>92</v>
      </c>
      <c r="BN318" s="8" t="s">
        <v>92</v>
      </c>
      <c r="BO318" s="8" t="s">
        <v>92</v>
      </c>
      <c r="BQ318" s="8" t="s">
        <v>92</v>
      </c>
      <c r="BR318" s="8" t="s">
        <v>92</v>
      </c>
      <c r="BS318" s="8" t="s">
        <v>98</v>
      </c>
      <c r="BT318" s="8" t="s">
        <v>91</v>
      </c>
      <c r="BU318" s="8" t="s">
        <v>98</v>
      </c>
      <c r="BV318" s="8">
        <v>7836</v>
      </c>
      <c r="BW318" s="8">
        <v>7254819</v>
      </c>
      <c r="BX318" s="9">
        <f t="shared" si="107"/>
        <v>171.1</v>
      </c>
      <c r="BY318" s="29">
        <v>672608.99899999995</v>
      </c>
      <c r="BZ318" s="8">
        <v>10786.086732092601</v>
      </c>
      <c r="CA318" s="8">
        <v>38.399027776399898</v>
      </c>
      <c r="CD318" s="8">
        <v>2043</v>
      </c>
      <c r="CE318" s="8">
        <v>2</v>
      </c>
      <c r="CF318" s="17" t="str">
        <f t="shared" si="102"/>
        <v/>
      </c>
      <c r="CG318" s="17"/>
      <c r="CH318" s="18" t="str">
        <f t="shared" si="94"/>
        <v/>
      </c>
      <c r="CI318" s="8">
        <f t="shared" si="103"/>
        <v>2034</v>
      </c>
      <c r="CJ318" s="8">
        <f t="shared" si="104"/>
        <v>171.1</v>
      </c>
      <c r="CK318" s="6" t="str">
        <f t="shared" si="105"/>
        <v/>
      </c>
      <c r="CL318" s="26" t="str">
        <f>IF(CK318&lt;&gt;"",BY318,"")</f>
        <v/>
      </c>
      <c r="CM318" s="8" t="str">
        <f t="shared" si="95"/>
        <v/>
      </c>
      <c r="CN318" s="38">
        <f t="shared" si="96"/>
        <v>848813.82299999823</v>
      </c>
      <c r="CO318" s="8" t="str">
        <f t="shared" si="97"/>
        <v>Y</v>
      </c>
      <c r="CP318" s="8">
        <f t="shared" si="106"/>
        <v>117</v>
      </c>
      <c r="CQ318" s="8">
        <f t="shared" si="98"/>
        <v>1261.9721476548343</v>
      </c>
      <c r="CR318" s="8">
        <f t="shared" si="99"/>
        <v>2035</v>
      </c>
    </row>
    <row r="319" spans="1:96" s="8" customFormat="1">
      <c r="A319" s="8">
        <v>40229</v>
      </c>
      <c r="B319" s="8" t="s">
        <v>577</v>
      </c>
      <c r="C319" s="8">
        <v>7836</v>
      </c>
      <c r="D319" s="8" t="s">
        <v>578</v>
      </c>
      <c r="E319" s="8" t="s">
        <v>178</v>
      </c>
      <c r="F319" s="8" t="s">
        <v>579</v>
      </c>
      <c r="G319" s="8">
        <v>2</v>
      </c>
      <c r="H319" s="8" t="s">
        <v>87</v>
      </c>
      <c r="I319" s="8" t="s">
        <v>88</v>
      </c>
      <c r="K319" s="8" t="s">
        <v>89</v>
      </c>
      <c r="L319" s="8" t="s">
        <v>90</v>
      </c>
      <c r="M319" s="8" t="s">
        <v>90</v>
      </c>
      <c r="N319" s="8">
        <v>34887877</v>
      </c>
      <c r="O319" s="8">
        <v>34887877</v>
      </c>
      <c r="P319" s="8">
        <v>171.1</v>
      </c>
      <c r="Q319" s="8">
        <v>0.85</v>
      </c>
      <c r="R319" s="8">
        <v>159.30000000000001</v>
      </c>
      <c r="S319" s="8">
        <v>192</v>
      </c>
      <c r="T319" s="8">
        <v>96</v>
      </c>
      <c r="U319" s="8" t="s">
        <v>91</v>
      </c>
      <c r="V319" s="8" t="s">
        <v>92</v>
      </c>
      <c r="W319" s="8" t="s">
        <v>92</v>
      </c>
      <c r="X319" s="8" t="s">
        <v>93</v>
      </c>
      <c r="Y319" s="8" t="s">
        <v>90</v>
      </c>
      <c r="Z319" s="8">
        <v>9</v>
      </c>
      <c r="AA319" s="8">
        <v>2004</v>
      </c>
      <c r="AB319" s="8" t="s">
        <v>92</v>
      </c>
      <c r="AC319" s="8" t="s">
        <v>92</v>
      </c>
      <c r="AD319" s="8" t="s">
        <v>91</v>
      </c>
      <c r="AE319" s="8" t="s">
        <v>94</v>
      </c>
      <c r="AF319" s="8">
        <v>1</v>
      </c>
      <c r="AG319" s="8" t="s">
        <v>90</v>
      </c>
      <c r="AH319" s="8" t="s">
        <v>95</v>
      </c>
      <c r="AI319" s="8" t="s">
        <v>96</v>
      </c>
      <c r="AR319" s="8" t="s">
        <v>91</v>
      </c>
      <c r="AS319" s="8" t="s">
        <v>91</v>
      </c>
      <c r="AT319" s="8" t="s">
        <v>92</v>
      </c>
      <c r="AU319" s="8" t="s">
        <v>97</v>
      </c>
      <c r="BC319" s="8" t="s">
        <v>92</v>
      </c>
      <c r="BD319" s="8" t="s">
        <v>92</v>
      </c>
      <c r="BE319" s="8" t="s">
        <v>92</v>
      </c>
      <c r="BG319" s="8" t="s">
        <v>92</v>
      </c>
      <c r="BH319" s="8" t="s">
        <v>92</v>
      </c>
      <c r="BI319" s="8" t="s">
        <v>92</v>
      </c>
      <c r="BJ319" s="8" t="s">
        <v>92</v>
      </c>
      <c r="BM319" s="8" t="s">
        <v>92</v>
      </c>
      <c r="BN319" s="8" t="s">
        <v>92</v>
      </c>
      <c r="BO319" s="8" t="s">
        <v>92</v>
      </c>
      <c r="BQ319" s="8" t="s">
        <v>92</v>
      </c>
      <c r="BR319" s="8" t="s">
        <v>92</v>
      </c>
      <c r="BS319" s="8" t="s">
        <v>98</v>
      </c>
      <c r="BT319" s="8" t="s">
        <v>91</v>
      </c>
      <c r="BU319" s="8" t="s">
        <v>98</v>
      </c>
      <c r="BV319" s="8">
        <v>7836</v>
      </c>
      <c r="BW319" s="8">
        <v>7254819</v>
      </c>
      <c r="BX319" s="9">
        <f t="shared" si="107"/>
        <v>171.1</v>
      </c>
      <c r="BY319" s="29">
        <v>672608.99899999995</v>
      </c>
      <c r="BZ319" s="8">
        <v>10786.086732092601</v>
      </c>
      <c r="CA319" s="8">
        <v>38.399027776399898</v>
      </c>
      <c r="CD319" s="8">
        <v>2043</v>
      </c>
      <c r="CE319" s="8">
        <v>2</v>
      </c>
      <c r="CF319" s="17" t="str">
        <f t="shared" si="102"/>
        <v/>
      </c>
      <c r="CG319" s="17"/>
      <c r="CH319" s="18" t="str">
        <f t="shared" si="94"/>
        <v/>
      </c>
      <c r="CI319" s="8">
        <f t="shared" si="103"/>
        <v>2034</v>
      </c>
      <c r="CJ319" s="8">
        <f t="shared" si="104"/>
        <v>171.1</v>
      </c>
      <c r="CK319" s="6" t="str">
        <f t="shared" si="105"/>
        <v/>
      </c>
      <c r="CL319" s="26"/>
      <c r="CM319" s="8" t="str">
        <f t="shared" si="95"/>
        <v/>
      </c>
      <c r="CN319" s="38">
        <f t="shared" si="96"/>
        <v>848813.82299999823</v>
      </c>
      <c r="CO319" s="8" t="str">
        <f t="shared" si="97"/>
        <v/>
      </c>
      <c r="CP319" s="8">
        <f t="shared" si="106"/>
        <v>117</v>
      </c>
      <c r="CQ319" s="8">
        <f t="shared" si="98"/>
        <v>1261.9721476548343</v>
      </c>
      <c r="CR319" s="8">
        <f t="shared" si="99"/>
        <v>2035</v>
      </c>
    </row>
    <row r="320" spans="1:96" s="8" customFormat="1">
      <c r="A320" s="8">
        <v>40229</v>
      </c>
      <c r="B320" s="8" t="s">
        <v>577</v>
      </c>
      <c r="C320" s="8">
        <v>7836</v>
      </c>
      <c r="D320" s="8" t="s">
        <v>578</v>
      </c>
      <c r="E320" s="8" t="s">
        <v>178</v>
      </c>
      <c r="F320" s="8" t="s">
        <v>579</v>
      </c>
      <c r="G320" s="8">
        <v>3</v>
      </c>
      <c r="H320" s="8" t="s">
        <v>87</v>
      </c>
      <c r="I320" s="8" t="s">
        <v>88</v>
      </c>
      <c r="K320" s="8" t="s">
        <v>89</v>
      </c>
      <c r="L320" s="8" t="s">
        <v>90</v>
      </c>
      <c r="M320" s="8" t="s">
        <v>90</v>
      </c>
      <c r="N320" s="8">
        <v>34887879</v>
      </c>
      <c r="O320" s="8">
        <v>34887879</v>
      </c>
      <c r="P320" s="8">
        <v>171.1</v>
      </c>
      <c r="Q320" s="8">
        <v>0.85</v>
      </c>
      <c r="R320" s="8">
        <v>161</v>
      </c>
      <c r="S320" s="8">
        <v>192</v>
      </c>
      <c r="T320" s="8">
        <v>96</v>
      </c>
      <c r="U320" s="8" t="s">
        <v>91</v>
      </c>
      <c r="V320" s="8" t="s">
        <v>92</v>
      </c>
      <c r="W320" s="8" t="s">
        <v>92</v>
      </c>
      <c r="X320" s="8" t="s">
        <v>93</v>
      </c>
      <c r="Y320" s="8" t="s">
        <v>90</v>
      </c>
      <c r="Z320" s="8">
        <v>9</v>
      </c>
      <c r="AA320" s="8">
        <v>2004</v>
      </c>
      <c r="AB320" s="8" t="s">
        <v>92</v>
      </c>
      <c r="AC320" s="8" t="s">
        <v>92</v>
      </c>
      <c r="AD320" s="8" t="s">
        <v>91</v>
      </c>
      <c r="AE320" s="8" t="s">
        <v>94</v>
      </c>
      <c r="AF320" s="8">
        <v>1</v>
      </c>
      <c r="AG320" s="8" t="s">
        <v>90</v>
      </c>
      <c r="AH320" s="8" t="s">
        <v>95</v>
      </c>
      <c r="AI320" s="8" t="s">
        <v>96</v>
      </c>
      <c r="AR320" s="8" t="s">
        <v>91</v>
      </c>
      <c r="AS320" s="8" t="s">
        <v>91</v>
      </c>
      <c r="AT320" s="8" t="s">
        <v>92</v>
      </c>
      <c r="AU320" s="8" t="s">
        <v>97</v>
      </c>
      <c r="BC320" s="8" t="s">
        <v>92</v>
      </c>
      <c r="BD320" s="8" t="s">
        <v>92</v>
      </c>
      <c r="BE320" s="8" t="s">
        <v>92</v>
      </c>
      <c r="BG320" s="8" t="s">
        <v>92</v>
      </c>
      <c r="BH320" s="8" t="s">
        <v>92</v>
      </c>
      <c r="BI320" s="8" t="s">
        <v>92</v>
      </c>
      <c r="BJ320" s="8" t="s">
        <v>92</v>
      </c>
      <c r="BM320" s="8" t="s">
        <v>92</v>
      </c>
      <c r="BN320" s="8" t="s">
        <v>92</v>
      </c>
      <c r="BO320" s="8" t="s">
        <v>92</v>
      </c>
      <c r="BQ320" s="8" t="s">
        <v>92</v>
      </c>
      <c r="BR320" s="8" t="s">
        <v>92</v>
      </c>
      <c r="BS320" s="8" t="s">
        <v>98</v>
      </c>
      <c r="BT320" s="8" t="s">
        <v>91</v>
      </c>
      <c r="BU320" s="8" t="s">
        <v>98</v>
      </c>
      <c r="BV320" s="8">
        <v>7836</v>
      </c>
      <c r="BW320" s="8">
        <v>7254819</v>
      </c>
      <c r="BX320" s="9">
        <f t="shared" si="107"/>
        <v>171.1</v>
      </c>
      <c r="BY320" s="29">
        <v>672608.99899999995</v>
      </c>
      <c r="BZ320" s="8">
        <v>10786.086732092601</v>
      </c>
      <c r="CA320" s="8">
        <v>38.399027776399898</v>
      </c>
      <c r="CD320" s="8">
        <v>2043</v>
      </c>
      <c r="CE320" s="8">
        <v>2</v>
      </c>
      <c r="CF320" s="17" t="str">
        <f t="shared" si="102"/>
        <v/>
      </c>
      <c r="CG320" s="17"/>
      <c r="CH320" s="18" t="str">
        <f t="shared" si="94"/>
        <v/>
      </c>
      <c r="CI320" s="8">
        <f t="shared" si="103"/>
        <v>2034</v>
      </c>
      <c r="CJ320" s="8">
        <f t="shared" si="104"/>
        <v>171.1</v>
      </c>
      <c r="CK320" s="6" t="str">
        <f t="shared" si="105"/>
        <v/>
      </c>
      <c r="CL320" s="26"/>
      <c r="CM320" s="8" t="str">
        <f t="shared" si="95"/>
        <v/>
      </c>
      <c r="CN320" s="38">
        <f t="shared" si="96"/>
        <v>848813.82299999823</v>
      </c>
      <c r="CO320" s="8" t="str">
        <f t="shared" si="97"/>
        <v/>
      </c>
      <c r="CP320" s="8">
        <f t="shared" si="106"/>
        <v>117</v>
      </c>
      <c r="CQ320" s="8">
        <f t="shared" si="98"/>
        <v>1261.9721476548343</v>
      </c>
      <c r="CR320" s="8">
        <f t="shared" si="99"/>
        <v>2035</v>
      </c>
    </row>
    <row r="321" spans="1:96" s="14" customFormat="1">
      <c r="A321" s="14">
        <v>40229</v>
      </c>
      <c r="B321" s="14" t="s">
        <v>577</v>
      </c>
      <c r="C321" s="14">
        <v>7837</v>
      </c>
      <c r="D321" s="14" t="s">
        <v>580</v>
      </c>
      <c r="E321" s="14" t="s">
        <v>178</v>
      </c>
      <c r="F321" s="14" t="s">
        <v>581</v>
      </c>
      <c r="G321" s="14">
        <v>1</v>
      </c>
      <c r="H321" s="14" t="s">
        <v>87</v>
      </c>
      <c r="I321" s="14" t="s">
        <v>88</v>
      </c>
      <c r="K321" s="14" t="s">
        <v>89</v>
      </c>
      <c r="L321" s="14" t="s">
        <v>90</v>
      </c>
      <c r="M321" s="14" t="s">
        <v>90</v>
      </c>
      <c r="N321" s="14">
        <v>93354021</v>
      </c>
      <c r="O321" s="14">
        <v>93354021</v>
      </c>
      <c r="P321" s="14">
        <v>84.5</v>
      </c>
      <c r="Q321" s="14">
        <v>0.85</v>
      </c>
      <c r="R321" s="14">
        <v>76.5</v>
      </c>
      <c r="S321" s="14">
        <v>92</v>
      </c>
      <c r="T321" s="14">
        <v>46</v>
      </c>
      <c r="U321" s="14" t="s">
        <v>91</v>
      </c>
      <c r="V321" s="14" t="s">
        <v>92</v>
      </c>
      <c r="W321" s="14" t="s">
        <v>92</v>
      </c>
      <c r="X321" s="14" t="s">
        <v>93</v>
      </c>
      <c r="Y321" s="14" t="s">
        <v>90</v>
      </c>
      <c r="Z321" s="14">
        <v>8</v>
      </c>
      <c r="AA321" s="14">
        <v>2003</v>
      </c>
      <c r="AB321" s="14" t="s">
        <v>92</v>
      </c>
      <c r="AC321" s="14" t="s">
        <v>92</v>
      </c>
      <c r="AD321" s="14" t="s">
        <v>91</v>
      </c>
      <c r="AE321" s="14" t="s">
        <v>94</v>
      </c>
      <c r="AF321" s="14">
        <v>1</v>
      </c>
      <c r="AG321" s="14" t="s">
        <v>90</v>
      </c>
      <c r="AH321" s="14" t="s">
        <v>95</v>
      </c>
      <c r="AI321" s="14" t="s">
        <v>96</v>
      </c>
      <c r="AR321" s="14" t="s">
        <v>91</v>
      </c>
      <c r="AS321" s="14" t="s">
        <v>91</v>
      </c>
      <c r="AT321" s="14" t="s">
        <v>92</v>
      </c>
      <c r="AU321" s="14" t="s">
        <v>97</v>
      </c>
      <c r="BC321" s="14" t="s">
        <v>92</v>
      </c>
      <c r="BD321" s="14" t="s">
        <v>92</v>
      </c>
      <c r="BE321" s="14" t="s">
        <v>92</v>
      </c>
      <c r="BG321" s="14" t="s">
        <v>92</v>
      </c>
      <c r="BH321" s="14" t="s">
        <v>92</v>
      </c>
      <c r="BI321" s="14" t="s">
        <v>92</v>
      </c>
      <c r="BJ321" s="14" t="s">
        <v>92</v>
      </c>
      <c r="BM321" s="14" t="s">
        <v>92</v>
      </c>
      <c r="BN321" s="14" t="s">
        <v>92</v>
      </c>
      <c r="BO321" s="14" t="s">
        <v>92</v>
      </c>
      <c r="BQ321" s="14" t="s">
        <v>92</v>
      </c>
      <c r="BR321" s="14" t="s">
        <v>92</v>
      </c>
      <c r="BS321" s="14" t="s">
        <v>98</v>
      </c>
      <c r="BT321" s="14" t="s">
        <v>91</v>
      </c>
      <c r="BU321" s="14" t="s">
        <v>98</v>
      </c>
      <c r="BV321" s="14">
        <v>7837</v>
      </c>
      <c r="BW321" s="14">
        <v>5588946</v>
      </c>
      <c r="BX321" s="12">
        <f t="shared" si="107"/>
        <v>84.5</v>
      </c>
      <c r="BY321" s="29">
        <v>479108.99800000002</v>
      </c>
      <c r="BZ321" s="14">
        <v>11665.291245479801</v>
      </c>
      <c r="CA321" s="14">
        <v>17.953611111409302</v>
      </c>
      <c r="CD321" s="14">
        <v>2021</v>
      </c>
      <c r="CE321" s="14">
        <v>7</v>
      </c>
      <c r="CF321" s="17">
        <f t="shared" si="102"/>
        <v>84.5</v>
      </c>
      <c r="CG321" s="19">
        <f>BY321</f>
        <v>479108.99800000002</v>
      </c>
      <c r="CH321" s="18">
        <f t="shared" si="94"/>
        <v>653906.68200000003</v>
      </c>
      <c r="CI321" s="14">
        <f t="shared" si="103"/>
        <v>2033</v>
      </c>
      <c r="CJ321" s="14">
        <f t="shared" si="104"/>
        <v>84.5</v>
      </c>
      <c r="CK321" s="12">
        <f t="shared" si="105"/>
        <v>84.5</v>
      </c>
      <c r="CL321" s="18">
        <f>BY321*SUM(CK321:CK325)/SUM(BX321:BX325)</f>
        <v>318088.47244942054</v>
      </c>
      <c r="CM321" s="8">
        <f t="shared" si="95"/>
        <v>434139.57673541544</v>
      </c>
      <c r="CN321" s="38">
        <f t="shared" si="96"/>
        <v>653906.68200000003</v>
      </c>
      <c r="CO321" s="14" t="str">
        <f t="shared" si="97"/>
        <v>Y</v>
      </c>
      <c r="CP321" s="8">
        <f t="shared" si="106"/>
        <v>117</v>
      </c>
      <c r="CQ321" s="8">
        <f t="shared" si="98"/>
        <v>1364.8390757211369</v>
      </c>
      <c r="CR321" s="8">
        <f t="shared" si="99"/>
        <v>2027</v>
      </c>
    </row>
    <row r="322" spans="1:96" s="14" customFormat="1">
      <c r="A322" s="14">
        <v>40229</v>
      </c>
      <c r="B322" s="14" t="s">
        <v>577</v>
      </c>
      <c r="C322" s="14">
        <v>7837</v>
      </c>
      <c r="D322" s="14" t="s">
        <v>580</v>
      </c>
      <c r="E322" s="14" t="s">
        <v>178</v>
      </c>
      <c r="F322" s="14" t="s">
        <v>581</v>
      </c>
      <c r="G322" s="14">
        <v>2</v>
      </c>
      <c r="H322" s="14" t="s">
        <v>87</v>
      </c>
      <c r="I322" s="14" t="s">
        <v>88</v>
      </c>
      <c r="K322" s="14" t="s">
        <v>89</v>
      </c>
      <c r="L322" s="14" t="s">
        <v>90</v>
      </c>
      <c r="M322" s="14" t="s">
        <v>90</v>
      </c>
      <c r="N322" s="14">
        <v>93354023</v>
      </c>
      <c r="O322" s="14">
        <v>93354023</v>
      </c>
      <c r="P322" s="14">
        <v>84.5</v>
      </c>
      <c r="Q322" s="14">
        <v>0.85</v>
      </c>
      <c r="R322" s="14">
        <v>77</v>
      </c>
      <c r="S322" s="14">
        <v>92</v>
      </c>
      <c r="T322" s="14">
        <v>46</v>
      </c>
      <c r="U322" s="14" t="s">
        <v>91</v>
      </c>
      <c r="V322" s="14" t="s">
        <v>92</v>
      </c>
      <c r="W322" s="14" t="s">
        <v>92</v>
      </c>
      <c r="X322" s="14" t="s">
        <v>93</v>
      </c>
      <c r="Y322" s="14" t="s">
        <v>90</v>
      </c>
      <c r="Z322" s="14">
        <v>8</v>
      </c>
      <c r="AA322" s="14">
        <v>2003</v>
      </c>
      <c r="AB322" s="14" t="s">
        <v>92</v>
      </c>
      <c r="AC322" s="14" t="s">
        <v>92</v>
      </c>
      <c r="AD322" s="14" t="s">
        <v>91</v>
      </c>
      <c r="AE322" s="14" t="s">
        <v>94</v>
      </c>
      <c r="AF322" s="14">
        <v>1</v>
      </c>
      <c r="AG322" s="14" t="s">
        <v>90</v>
      </c>
      <c r="AH322" s="14" t="s">
        <v>95</v>
      </c>
      <c r="AI322" s="14" t="s">
        <v>96</v>
      </c>
      <c r="AR322" s="14" t="s">
        <v>91</v>
      </c>
      <c r="AS322" s="14" t="s">
        <v>91</v>
      </c>
      <c r="AT322" s="14" t="s">
        <v>92</v>
      </c>
      <c r="AU322" s="14" t="s">
        <v>97</v>
      </c>
      <c r="BC322" s="14" t="s">
        <v>92</v>
      </c>
      <c r="BD322" s="14" t="s">
        <v>92</v>
      </c>
      <c r="BE322" s="14" t="s">
        <v>92</v>
      </c>
      <c r="BG322" s="14" t="s">
        <v>92</v>
      </c>
      <c r="BH322" s="14" t="s">
        <v>92</v>
      </c>
      <c r="BI322" s="14" t="s">
        <v>92</v>
      </c>
      <c r="BJ322" s="14" t="s">
        <v>92</v>
      </c>
      <c r="BM322" s="14" t="s">
        <v>92</v>
      </c>
      <c r="BN322" s="14" t="s">
        <v>92</v>
      </c>
      <c r="BO322" s="14" t="s">
        <v>92</v>
      </c>
      <c r="BQ322" s="14" t="s">
        <v>92</v>
      </c>
      <c r="BR322" s="14" t="s">
        <v>92</v>
      </c>
      <c r="BS322" s="14" t="s">
        <v>98</v>
      </c>
      <c r="BT322" s="14" t="s">
        <v>91</v>
      </c>
      <c r="BU322" s="14" t="s">
        <v>98</v>
      </c>
      <c r="BV322" s="14">
        <v>7837</v>
      </c>
      <c r="BW322" s="14">
        <v>5588946</v>
      </c>
      <c r="BX322" s="12">
        <f t="shared" si="107"/>
        <v>84.5</v>
      </c>
      <c r="BY322" s="29">
        <v>479108.99800000002</v>
      </c>
      <c r="BZ322" s="14">
        <v>11665.291245479801</v>
      </c>
      <c r="CA322" s="14">
        <v>17.953611111409302</v>
      </c>
      <c r="CD322" s="14">
        <v>2021</v>
      </c>
      <c r="CE322" s="14">
        <v>7</v>
      </c>
      <c r="CF322" s="17">
        <f t="shared" si="102"/>
        <v>84.5</v>
      </c>
      <c r="CG322" s="17"/>
      <c r="CH322" s="18" t="str">
        <f t="shared" si="94"/>
        <v/>
      </c>
      <c r="CI322" s="14">
        <f t="shared" si="103"/>
        <v>2033</v>
      </c>
      <c r="CJ322" s="14">
        <f t="shared" si="104"/>
        <v>84.5</v>
      </c>
      <c r="CK322" s="12">
        <f t="shared" si="105"/>
        <v>84.5</v>
      </c>
      <c r="CL322" s="18"/>
      <c r="CM322" s="8" t="str">
        <f t="shared" si="95"/>
        <v/>
      </c>
      <c r="CN322" s="38">
        <f t="shared" si="96"/>
        <v>653906.68200000003</v>
      </c>
      <c r="CO322" s="14" t="str">
        <f t="shared" si="97"/>
        <v/>
      </c>
      <c r="CP322" s="8">
        <f t="shared" si="106"/>
        <v>117</v>
      </c>
      <c r="CQ322" s="8">
        <f t="shared" si="98"/>
        <v>1364.8390757211369</v>
      </c>
      <c r="CR322" s="8">
        <f t="shared" si="99"/>
        <v>2027</v>
      </c>
    </row>
    <row r="323" spans="1:96" s="14" customFormat="1">
      <c r="A323" s="14">
        <v>40229</v>
      </c>
      <c r="B323" s="14" t="s">
        <v>577</v>
      </c>
      <c r="C323" s="14">
        <v>7837</v>
      </c>
      <c r="D323" s="14" t="s">
        <v>580</v>
      </c>
      <c r="E323" s="14" t="s">
        <v>178</v>
      </c>
      <c r="F323" s="14" t="s">
        <v>581</v>
      </c>
      <c r="G323" s="14">
        <v>3</v>
      </c>
      <c r="H323" s="14" t="s">
        <v>87</v>
      </c>
      <c r="I323" s="14" t="s">
        <v>88</v>
      </c>
      <c r="K323" s="14" t="s">
        <v>89</v>
      </c>
      <c r="L323" s="14" t="s">
        <v>90</v>
      </c>
      <c r="M323" s="14" t="s">
        <v>90</v>
      </c>
      <c r="N323" s="14">
        <v>93354025</v>
      </c>
      <c r="O323" s="14">
        <v>93354025</v>
      </c>
      <c r="P323" s="14">
        <v>84.5</v>
      </c>
      <c r="Q323" s="14">
        <v>0.85</v>
      </c>
      <c r="R323" s="14">
        <v>77.3</v>
      </c>
      <c r="S323" s="14">
        <v>92</v>
      </c>
      <c r="T323" s="14">
        <v>46</v>
      </c>
      <c r="U323" s="14" t="s">
        <v>91</v>
      </c>
      <c r="V323" s="14" t="s">
        <v>92</v>
      </c>
      <c r="W323" s="14" t="s">
        <v>92</v>
      </c>
      <c r="X323" s="14" t="s">
        <v>93</v>
      </c>
      <c r="Y323" s="14" t="s">
        <v>90</v>
      </c>
      <c r="Z323" s="14">
        <v>8</v>
      </c>
      <c r="AA323" s="14">
        <v>2003</v>
      </c>
      <c r="AB323" s="14" t="s">
        <v>92</v>
      </c>
      <c r="AC323" s="14" t="s">
        <v>92</v>
      </c>
      <c r="AD323" s="14" t="s">
        <v>91</v>
      </c>
      <c r="AE323" s="14" t="s">
        <v>94</v>
      </c>
      <c r="AF323" s="14">
        <v>1</v>
      </c>
      <c r="AG323" s="14" t="s">
        <v>90</v>
      </c>
      <c r="AH323" s="14" t="s">
        <v>95</v>
      </c>
      <c r="AI323" s="14" t="s">
        <v>96</v>
      </c>
      <c r="AR323" s="14" t="s">
        <v>91</v>
      </c>
      <c r="AS323" s="14" t="s">
        <v>91</v>
      </c>
      <c r="AT323" s="14" t="s">
        <v>92</v>
      </c>
      <c r="AU323" s="14" t="s">
        <v>97</v>
      </c>
      <c r="BC323" s="14" t="s">
        <v>92</v>
      </c>
      <c r="BD323" s="14" t="s">
        <v>92</v>
      </c>
      <c r="BE323" s="14" t="s">
        <v>92</v>
      </c>
      <c r="BG323" s="14" t="s">
        <v>92</v>
      </c>
      <c r="BH323" s="14" t="s">
        <v>92</v>
      </c>
      <c r="BI323" s="14" t="s">
        <v>92</v>
      </c>
      <c r="BJ323" s="14" t="s">
        <v>92</v>
      </c>
      <c r="BM323" s="14" t="s">
        <v>92</v>
      </c>
      <c r="BN323" s="14" t="s">
        <v>92</v>
      </c>
      <c r="BO323" s="14" t="s">
        <v>92</v>
      </c>
      <c r="BQ323" s="14" t="s">
        <v>92</v>
      </c>
      <c r="BR323" s="14" t="s">
        <v>92</v>
      </c>
      <c r="BS323" s="14" t="s">
        <v>98</v>
      </c>
      <c r="BT323" s="14" t="s">
        <v>91</v>
      </c>
      <c r="BU323" s="14" t="s">
        <v>98</v>
      </c>
      <c r="BV323" s="14">
        <v>7837</v>
      </c>
      <c r="BW323" s="14">
        <v>5588946</v>
      </c>
      <c r="BX323" s="12">
        <f t="shared" si="107"/>
        <v>84.5</v>
      </c>
      <c r="BY323" s="29">
        <v>479108.99800000002</v>
      </c>
      <c r="BZ323" s="14">
        <v>11665.291245479801</v>
      </c>
      <c r="CA323" s="14">
        <v>17.953611111409302</v>
      </c>
      <c r="CD323" s="14">
        <v>2021</v>
      </c>
      <c r="CE323" s="14">
        <v>7</v>
      </c>
      <c r="CF323" s="17">
        <f t="shared" si="102"/>
        <v>84.5</v>
      </c>
      <c r="CG323" s="17"/>
      <c r="CH323" s="18" t="str">
        <f t="shared" ref="CH323:CH386" si="113">IF(CG323&lt;&gt;"",CG323*CQ323/1000,"")</f>
        <v/>
      </c>
      <c r="CI323" s="14">
        <f t="shared" si="103"/>
        <v>2033</v>
      </c>
      <c r="CJ323" s="14">
        <f t="shared" si="104"/>
        <v>84.5</v>
      </c>
      <c r="CK323" s="12">
        <f t="shared" si="105"/>
        <v>84.5</v>
      </c>
      <c r="CL323" s="18"/>
      <c r="CM323" s="8" t="str">
        <f t="shared" ref="CM323:CM386" si="114">IF(CL323&lt;&gt;"",CL323*CQ323/1000,"")</f>
        <v/>
      </c>
      <c r="CN323" s="38">
        <f t="shared" ref="CN323:CN386" si="115">BY323*CQ323/1000</f>
        <v>653906.68200000003</v>
      </c>
      <c r="CO323" s="14" t="str">
        <f t="shared" ref="CO323:CO386" si="116">IF(C323&lt;&gt;C322,"Y","")</f>
        <v/>
      </c>
      <c r="CP323" s="8">
        <f t="shared" si="106"/>
        <v>117</v>
      </c>
      <c r="CQ323" s="8">
        <f t="shared" ref="CQ323:CQ386" si="117">CP323*BZ323/1000</f>
        <v>1364.8390757211369</v>
      </c>
      <c r="CR323" s="8">
        <f t="shared" ref="CR323:CR386" si="118">IF(CQ323&gt; 1700,2024, IF(CQ323&gt;1300,2027, IF(CQ323&gt;1000,2035,"")))</f>
        <v>2027</v>
      </c>
    </row>
    <row r="324" spans="1:96" s="14" customFormat="1">
      <c r="A324" s="14">
        <v>40229</v>
      </c>
      <c r="B324" s="14" t="s">
        <v>577</v>
      </c>
      <c r="C324" s="14">
        <v>7837</v>
      </c>
      <c r="D324" s="14" t="s">
        <v>580</v>
      </c>
      <c r="E324" s="14" t="s">
        <v>178</v>
      </c>
      <c r="F324" s="14" t="s">
        <v>581</v>
      </c>
      <c r="G324" s="14">
        <v>4</v>
      </c>
      <c r="H324" s="14" t="s">
        <v>87</v>
      </c>
      <c r="I324" s="14" t="s">
        <v>88</v>
      </c>
      <c r="K324" s="14" t="s">
        <v>89</v>
      </c>
      <c r="L324" s="14" t="s">
        <v>90</v>
      </c>
      <c r="M324" s="14" t="s">
        <v>90</v>
      </c>
      <c r="N324" s="14">
        <v>93354027</v>
      </c>
      <c r="O324" s="14">
        <v>93354027</v>
      </c>
      <c r="P324" s="14">
        <v>84.5</v>
      </c>
      <c r="Q324" s="14">
        <v>0.85</v>
      </c>
      <c r="R324" s="14">
        <v>77.2</v>
      </c>
      <c r="S324" s="14">
        <v>92</v>
      </c>
      <c r="T324" s="14">
        <v>46</v>
      </c>
      <c r="U324" s="14" t="s">
        <v>91</v>
      </c>
      <c r="V324" s="14" t="s">
        <v>92</v>
      </c>
      <c r="W324" s="14" t="s">
        <v>92</v>
      </c>
      <c r="X324" s="14" t="s">
        <v>93</v>
      </c>
      <c r="Y324" s="14" t="s">
        <v>90</v>
      </c>
      <c r="Z324" s="14">
        <v>8</v>
      </c>
      <c r="AA324" s="14">
        <v>2003</v>
      </c>
      <c r="AB324" s="14" t="s">
        <v>92</v>
      </c>
      <c r="AC324" s="14" t="s">
        <v>92</v>
      </c>
      <c r="AD324" s="14" t="s">
        <v>91</v>
      </c>
      <c r="AE324" s="14" t="s">
        <v>94</v>
      </c>
      <c r="AF324" s="14">
        <v>1</v>
      </c>
      <c r="AG324" s="14" t="s">
        <v>90</v>
      </c>
      <c r="AH324" s="14" t="s">
        <v>95</v>
      </c>
      <c r="AI324" s="14" t="s">
        <v>96</v>
      </c>
      <c r="AR324" s="14" t="s">
        <v>91</v>
      </c>
      <c r="AS324" s="14" t="s">
        <v>91</v>
      </c>
      <c r="AT324" s="14" t="s">
        <v>92</v>
      </c>
      <c r="AU324" s="14" t="s">
        <v>97</v>
      </c>
      <c r="BC324" s="14" t="s">
        <v>92</v>
      </c>
      <c r="BD324" s="14" t="s">
        <v>92</v>
      </c>
      <c r="BE324" s="14" t="s">
        <v>92</v>
      </c>
      <c r="BG324" s="14" t="s">
        <v>92</v>
      </c>
      <c r="BH324" s="14" t="s">
        <v>92</v>
      </c>
      <c r="BI324" s="14" t="s">
        <v>92</v>
      </c>
      <c r="BJ324" s="14" t="s">
        <v>92</v>
      </c>
      <c r="BM324" s="14" t="s">
        <v>92</v>
      </c>
      <c r="BN324" s="14" t="s">
        <v>92</v>
      </c>
      <c r="BO324" s="14" t="s">
        <v>92</v>
      </c>
      <c r="BQ324" s="14" t="s">
        <v>92</v>
      </c>
      <c r="BR324" s="14" t="s">
        <v>92</v>
      </c>
      <c r="BS324" s="14" t="s">
        <v>98</v>
      </c>
      <c r="BT324" s="14" t="s">
        <v>91</v>
      </c>
      <c r="BU324" s="14" t="s">
        <v>98</v>
      </c>
      <c r="BV324" s="14">
        <v>7837</v>
      </c>
      <c r="BW324" s="14">
        <v>5588946</v>
      </c>
      <c r="BX324" s="12">
        <f t="shared" si="107"/>
        <v>84.5</v>
      </c>
      <c r="BY324" s="29">
        <v>479108.99800000002</v>
      </c>
      <c r="BZ324" s="14">
        <v>11665.291245479801</v>
      </c>
      <c r="CA324" s="14">
        <v>17.953611111409302</v>
      </c>
      <c r="CD324" s="14">
        <v>2021</v>
      </c>
      <c r="CE324" s="14">
        <v>7</v>
      </c>
      <c r="CF324" s="17">
        <f t="shared" si="102"/>
        <v>84.5</v>
      </c>
      <c r="CG324" s="17"/>
      <c r="CH324" s="18" t="str">
        <f t="shared" si="113"/>
        <v/>
      </c>
      <c r="CI324" s="14">
        <f t="shared" si="103"/>
        <v>2033</v>
      </c>
      <c r="CJ324" s="14">
        <f t="shared" si="104"/>
        <v>84.5</v>
      </c>
      <c r="CK324" s="12">
        <f t="shared" si="105"/>
        <v>84.5</v>
      </c>
      <c r="CL324" s="18"/>
      <c r="CM324" s="8" t="str">
        <f t="shared" si="114"/>
        <v/>
      </c>
      <c r="CN324" s="38">
        <f t="shared" si="115"/>
        <v>653906.68200000003</v>
      </c>
      <c r="CO324" s="14" t="str">
        <f t="shared" si="116"/>
        <v/>
      </c>
      <c r="CP324" s="8">
        <f t="shared" si="106"/>
        <v>117</v>
      </c>
      <c r="CQ324" s="8">
        <f t="shared" si="117"/>
        <v>1364.8390757211369</v>
      </c>
      <c r="CR324" s="8">
        <f t="shared" si="118"/>
        <v>2027</v>
      </c>
    </row>
    <row r="325" spans="1:96" s="14" customFormat="1">
      <c r="A325" s="14">
        <v>40229</v>
      </c>
      <c r="B325" s="14" t="s">
        <v>577</v>
      </c>
      <c r="C325" s="14">
        <v>7837</v>
      </c>
      <c r="D325" s="14" t="s">
        <v>580</v>
      </c>
      <c r="E325" s="14" t="s">
        <v>178</v>
      </c>
      <c r="F325" s="14" t="s">
        <v>581</v>
      </c>
      <c r="G325" s="14">
        <v>5</v>
      </c>
      <c r="H325" s="14" t="s">
        <v>87</v>
      </c>
      <c r="I325" s="14" t="s">
        <v>88</v>
      </c>
      <c r="K325" s="14" t="s">
        <v>89</v>
      </c>
      <c r="L325" s="14" t="s">
        <v>90</v>
      </c>
      <c r="M325" s="14" t="s">
        <v>90</v>
      </c>
      <c r="N325" s="14">
        <v>34887991</v>
      </c>
      <c r="O325" s="14">
        <v>34887991</v>
      </c>
      <c r="P325" s="14">
        <v>171.1</v>
      </c>
      <c r="Q325" s="14">
        <v>0.85</v>
      </c>
      <c r="R325" s="14">
        <v>158</v>
      </c>
      <c r="S325" s="14">
        <v>187</v>
      </c>
      <c r="T325" s="14">
        <v>95</v>
      </c>
      <c r="U325" s="14" t="s">
        <v>91</v>
      </c>
      <c r="V325" s="14" t="s">
        <v>92</v>
      </c>
      <c r="W325" s="14" t="s">
        <v>92</v>
      </c>
      <c r="X325" s="14" t="s">
        <v>93</v>
      </c>
      <c r="Y325" s="14" t="s">
        <v>90</v>
      </c>
      <c r="Z325" s="14">
        <v>8</v>
      </c>
      <c r="AA325" s="14">
        <v>2003</v>
      </c>
      <c r="AB325" s="14" t="s">
        <v>92</v>
      </c>
      <c r="AC325" s="14" t="s">
        <v>92</v>
      </c>
      <c r="AD325" s="14" t="s">
        <v>91</v>
      </c>
      <c r="AE325" s="14" t="s">
        <v>94</v>
      </c>
      <c r="AF325" s="14">
        <v>1</v>
      </c>
      <c r="AG325" s="14" t="s">
        <v>90</v>
      </c>
      <c r="AH325" s="14" t="s">
        <v>95</v>
      </c>
      <c r="AI325" s="14" t="s">
        <v>96</v>
      </c>
      <c r="AR325" s="14" t="s">
        <v>91</v>
      </c>
      <c r="AS325" s="14" t="s">
        <v>91</v>
      </c>
      <c r="AT325" s="14" t="s">
        <v>92</v>
      </c>
      <c r="AU325" s="14" t="s">
        <v>97</v>
      </c>
      <c r="BC325" s="14" t="s">
        <v>92</v>
      </c>
      <c r="BD325" s="14" t="s">
        <v>92</v>
      </c>
      <c r="BE325" s="14" t="s">
        <v>92</v>
      </c>
      <c r="BG325" s="14" t="s">
        <v>92</v>
      </c>
      <c r="BH325" s="14" t="s">
        <v>92</v>
      </c>
      <c r="BI325" s="14" t="s">
        <v>92</v>
      </c>
      <c r="BJ325" s="14" t="s">
        <v>92</v>
      </c>
      <c r="BM325" s="14" t="s">
        <v>92</v>
      </c>
      <c r="BN325" s="14" t="s">
        <v>92</v>
      </c>
      <c r="BO325" s="14" t="s">
        <v>92</v>
      </c>
      <c r="BQ325" s="14" t="s">
        <v>92</v>
      </c>
      <c r="BR325" s="14" t="s">
        <v>92</v>
      </c>
      <c r="BS325" s="14" t="s">
        <v>98</v>
      </c>
      <c r="BT325" s="14" t="s">
        <v>91</v>
      </c>
      <c r="BU325" s="14" t="s">
        <v>98</v>
      </c>
      <c r="BV325" s="14">
        <v>7837</v>
      </c>
      <c r="BW325" s="14">
        <v>5588946</v>
      </c>
      <c r="BX325" s="12">
        <f t="shared" si="107"/>
        <v>171.1</v>
      </c>
      <c r="BY325" s="29">
        <v>479108.99800000002</v>
      </c>
      <c r="BZ325" s="14">
        <v>11665.291245479801</v>
      </c>
      <c r="CA325" s="14">
        <v>29.1558333322293</v>
      </c>
      <c r="CD325" s="14">
        <v>2032</v>
      </c>
      <c r="CE325" s="14">
        <v>10</v>
      </c>
      <c r="CF325" s="17">
        <f t="shared" si="102"/>
        <v>171.1</v>
      </c>
      <c r="CG325" s="17"/>
      <c r="CH325" s="18" t="str">
        <f t="shared" si="113"/>
        <v/>
      </c>
      <c r="CI325" s="14">
        <f t="shared" si="103"/>
        <v>2033</v>
      </c>
      <c r="CJ325" s="14">
        <f t="shared" si="104"/>
        <v>171.1</v>
      </c>
      <c r="CK325" s="12" t="str">
        <f t="shared" si="105"/>
        <v/>
      </c>
      <c r="CL325" s="18"/>
      <c r="CM325" s="8" t="str">
        <f t="shared" si="114"/>
        <v/>
      </c>
      <c r="CN325" s="38">
        <f t="shared" si="115"/>
        <v>653906.68200000003</v>
      </c>
      <c r="CO325" s="14" t="str">
        <f t="shared" si="116"/>
        <v/>
      </c>
      <c r="CP325" s="8">
        <f t="shared" si="106"/>
        <v>117</v>
      </c>
      <c r="CQ325" s="8">
        <f t="shared" si="117"/>
        <v>1364.8390757211369</v>
      </c>
      <c r="CR325" s="8">
        <f t="shared" si="118"/>
        <v>2027</v>
      </c>
    </row>
    <row r="326" spans="1:96" s="8" customFormat="1">
      <c r="A326" s="8">
        <v>19876</v>
      </c>
      <c r="B326" s="8" t="s">
        <v>176</v>
      </c>
      <c r="C326" s="8">
        <v>7838</v>
      </c>
      <c r="D326" s="8" t="s">
        <v>582</v>
      </c>
      <c r="E326" s="8" t="s">
        <v>178</v>
      </c>
      <c r="F326" s="8" t="s">
        <v>579</v>
      </c>
      <c r="G326" s="8">
        <v>1</v>
      </c>
      <c r="H326" s="8" t="s">
        <v>87</v>
      </c>
      <c r="I326" s="8" t="s">
        <v>88</v>
      </c>
      <c r="K326" s="8" t="s">
        <v>89</v>
      </c>
      <c r="L326" s="8" t="s">
        <v>90</v>
      </c>
      <c r="M326" s="8" t="s">
        <v>90</v>
      </c>
      <c r="P326" s="8">
        <v>178.5</v>
      </c>
      <c r="Q326" s="8">
        <v>0.85</v>
      </c>
      <c r="R326" s="8">
        <v>153</v>
      </c>
      <c r="S326" s="8">
        <v>187</v>
      </c>
      <c r="T326" s="8">
        <v>90</v>
      </c>
      <c r="U326" s="8" t="s">
        <v>91</v>
      </c>
      <c r="V326" s="8" t="s">
        <v>92</v>
      </c>
      <c r="W326" s="8" t="s">
        <v>92</v>
      </c>
      <c r="X326" s="8" t="s">
        <v>93</v>
      </c>
      <c r="Y326" s="8" t="s">
        <v>90</v>
      </c>
      <c r="Z326" s="8">
        <v>6</v>
      </c>
      <c r="AA326" s="8">
        <v>2000</v>
      </c>
      <c r="AB326" s="8" t="s">
        <v>92</v>
      </c>
      <c r="AC326" s="8" t="s">
        <v>92</v>
      </c>
      <c r="AD326" s="8" t="s">
        <v>91</v>
      </c>
      <c r="AE326" s="8" t="s">
        <v>94</v>
      </c>
      <c r="AF326" s="8">
        <v>1</v>
      </c>
      <c r="AG326" s="8" t="s">
        <v>90</v>
      </c>
      <c r="AH326" s="8" t="s">
        <v>95</v>
      </c>
      <c r="AI326" s="8" t="s">
        <v>96</v>
      </c>
      <c r="AT326" s="8" t="s">
        <v>92</v>
      </c>
      <c r="AU326" s="8" t="s">
        <v>97</v>
      </c>
      <c r="BC326" s="8" t="s">
        <v>92</v>
      </c>
      <c r="BD326" s="8" t="s">
        <v>92</v>
      </c>
      <c r="BE326" s="8" t="s">
        <v>92</v>
      </c>
      <c r="BG326" s="8" t="s">
        <v>92</v>
      </c>
      <c r="BH326" s="8" t="s">
        <v>92</v>
      </c>
      <c r="BI326" s="8" t="s">
        <v>92</v>
      </c>
      <c r="BJ326" s="8" t="s">
        <v>92</v>
      </c>
      <c r="BM326" s="8" t="s">
        <v>92</v>
      </c>
      <c r="BN326" s="8" t="s">
        <v>92</v>
      </c>
      <c r="BO326" s="8" t="s">
        <v>92</v>
      </c>
      <c r="BQ326" s="8" t="s">
        <v>92</v>
      </c>
      <c r="BR326" s="8" t="s">
        <v>92</v>
      </c>
      <c r="BS326" s="8" t="s">
        <v>98</v>
      </c>
      <c r="BT326" s="8" t="s">
        <v>91</v>
      </c>
      <c r="BU326" s="8" t="s">
        <v>98</v>
      </c>
      <c r="BV326" s="8">
        <v>7838</v>
      </c>
      <c r="BW326" s="8">
        <v>5162043</v>
      </c>
      <c r="BX326" s="9">
        <f t="shared" si="107"/>
        <v>178.5</v>
      </c>
      <c r="BY326" s="29">
        <v>498678.99900000001</v>
      </c>
      <c r="BZ326" s="8">
        <v>10351.434510679999</v>
      </c>
      <c r="CA326" s="8">
        <v>38.586527776499899</v>
      </c>
      <c r="CD326" s="8">
        <v>2039</v>
      </c>
      <c r="CE326" s="8">
        <v>1</v>
      </c>
      <c r="CF326" s="17">
        <f t="shared" si="102"/>
        <v>178.5</v>
      </c>
      <c r="CG326" s="19">
        <f>BY326</f>
        <v>498678.99900000001</v>
      </c>
      <c r="CH326" s="18">
        <f t="shared" si="113"/>
        <v>603959.03099999484</v>
      </c>
      <c r="CI326" s="8">
        <f t="shared" si="103"/>
        <v>2030</v>
      </c>
      <c r="CJ326" s="8">
        <f t="shared" si="104"/>
        <v>178.5</v>
      </c>
      <c r="CK326" s="6" t="str">
        <f t="shared" si="105"/>
        <v/>
      </c>
      <c r="CL326" s="26" t="str">
        <f>IF(CK326&lt;&gt;"",BY326,"")</f>
        <v/>
      </c>
      <c r="CM326" s="8" t="str">
        <f t="shared" si="114"/>
        <v/>
      </c>
      <c r="CN326" s="38">
        <f t="shared" si="115"/>
        <v>603959.03099999484</v>
      </c>
      <c r="CO326" s="8" t="str">
        <f t="shared" si="116"/>
        <v>Y</v>
      </c>
      <c r="CP326" s="8">
        <f t="shared" si="106"/>
        <v>117</v>
      </c>
      <c r="CQ326" s="8">
        <f t="shared" si="117"/>
        <v>1211.1178377495598</v>
      </c>
      <c r="CR326" s="8">
        <f t="shared" si="118"/>
        <v>2035</v>
      </c>
    </row>
    <row r="327" spans="1:96" s="8" customFormat="1">
      <c r="A327" s="8">
        <v>19876</v>
      </c>
      <c r="B327" s="8" t="s">
        <v>176</v>
      </c>
      <c r="C327" s="8">
        <v>7838</v>
      </c>
      <c r="D327" s="8" t="s">
        <v>582</v>
      </c>
      <c r="E327" s="8" t="s">
        <v>178</v>
      </c>
      <c r="F327" s="8" t="s">
        <v>579</v>
      </c>
      <c r="G327" s="8">
        <v>2</v>
      </c>
      <c r="H327" s="8" t="s">
        <v>87</v>
      </c>
      <c r="I327" s="8" t="s">
        <v>88</v>
      </c>
      <c r="K327" s="8" t="s">
        <v>89</v>
      </c>
      <c r="L327" s="8" t="s">
        <v>90</v>
      </c>
      <c r="M327" s="8" t="s">
        <v>90</v>
      </c>
      <c r="P327" s="8">
        <v>170</v>
      </c>
      <c r="Q327" s="8">
        <v>0.85</v>
      </c>
      <c r="R327" s="8">
        <v>151</v>
      </c>
      <c r="S327" s="8">
        <v>187</v>
      </c>
      <c r="T327" s="8">
        <v>90</v>
      </c>
      <c r="U327" s="8" t="s">
        <v>91</v>
      </c>
      <c r="V327" s="8" t="s">
        <v>92</v>
      </c>
      <c r="W327" s="8" t="s">
        <v>92</v>
      </c>
      <c r="X327" s="8" t="s">
        <v>93</v>
      </c>
      <c r="Y327" s="8" t="s">
        <v>90</v>
      </c>
      <c r="Z327" s="8">
        <v>6</v>
      </c>
      <c r="AA327" s="8">
        <v>2000</v>
      </c>
      <c r="AB327" s="8" t="s">
        <v>92</v>
      </c>
      <c r="AC327" s="8" t="s">
        <v>92</v>
      </c>
      <c r="AD327" s="8" t="s">
        <v>91</v>
      </c>
      <c r="AE327" s="8" t="s">
        <v>94</v>
      </c>
      <c r="AF327" s="8">
        <v>1</v>
      </c>
      <c r="AG327" s="8" t="s">
        <v>90</v>
      </c>
      <c r="AH327" s="8" t="s">
        <v>95</v>
      </c>
      <c r="AI327" s="8" t="s">
        <v>96</v>
      </c>
      <c r="AT327" s="8" t="s">
        <v>92</v>
      </c>
      <c r="AU327" s="8" t="s">
        <v>97</v>
      </c>
      <c r="BC327" s="8" t="s">
        <v>92</v>
      </c>
      <c r="BD327" s="8" t="s">
        <v>92</v>
      </c>
      <c r="BE327" s="8" t="s">
        <v>92</v>
      </c>
      <c r="BG327" s="8" t="s">
        <v>92</v>
      </c>
      <c r="BH327" s="8" t="s">
        <v>92</v>
      </c>
      <c r="BI327" s="8" t="s">
        <v>92</v>
      </c>
      <c r="BJ327" s="8" t="s">
        <v>92</v>
      </c>
      <c r="BM327" s="8" t="s">
        <v>92</v>
      </c>
      <c r="BN327" s="8" t="s">
        <v>92</v>
      </c>
      <c r="BO327" s="8" t="s">
        <v>92</v>
      </c>
      <c r="BQ327" s="8" t="s">
        <v>92</v>
      </c>
      <c r="BR327" s="8" t="s">
        <v>92</v>
      </c>
      <c r="BS327" s="8" t="s">
        <v>98</v>
      </c>
      <c r="BT327" s="8" t="s">
        <v>91</v>
      </c>
      <c r="BU327" s="8" t="s">
        <v>98</v>
      </c>
      <c r="BV327" s="8">
        <v>7838</v>
      </c>
      <c r="BW327" s="8">
        <v>5162043</v>
      </c>
      <c r="BX327" s="9">
        <f t="shared" si="107"/>
        <v>170</v>
      </c>
      <c r="BY327" s="29">
        <v>498678.99900000001</v>
      </c>
      <c r="BZ327" s="8">
        <v>10351.434510679999</v>
      </c>
      <c r="CA327" s="8">
        <v>38.586527776499899</v>
      </c>
      <c r="CD327" s="8">
        <v>2039</v>
      </c>
      <c r="CE327" s="8">
        <v>1</v>
      </c>
      <c r="CF327" s="17">
        <f t="shared" si="102"/>
        <v>170</v>
      </c>
      <c r="CG327" s="17"/>
      <c r="CH327" s="18" t="str">
        <f t="shared" si="113"/>
        <v/>
      </c>
      <c r="CI327" s="8">
        <f t="shared" si="103"/>
        <v>2030</v>
      </c>
      <c r="CJ327" s="8">
        <f t="shared" si="104"/>
        <v>170</v>
      </c>
      <c r="CK327" s="6" t="str">
        <f t="shared" si="105"/>
        <v/>
      </c>
      <c r="CL327" s="26"/>
      <c r="CM327" s="8" t="str">
        <f t="shared" si="114"/>
        <v/>
      </c>
      <c r="CN327" s="38">
        <f t="shared" si="115"/>
        <v>603959.03099999484</v>
      </c>
      <c r="CO327" s="8" t="str">
        <f t="shared" si="116"/>
        <v/>
      </c>
      <c r="CP327" s="8">
        <f t="shared" si="106"/>
        <v>117</v>
      </c>
      <c r="CQ327" s="8">
        <f t="shared" si="117"/>
        <v>1211.1178377495598</v>
      </c>
      <c r="CR327" s="8">
        <f t="shared" si="118"/>
        <v>2035</v>
      </c>
    </row>
    <row r="328" spans="1:96" s="8" customFormat="1">
      <c r="A328" s="8">
        <v>19876</v>
      </c>
      <c r="B328" s="8" t="s">
        <v>176</v>
      </c>
      <c r="C328" s="8">
        <v>7838</v>
      </c>
      <c r="D328" s="8" t="s">
        <v>582</v>
      </c>
      <c r="E328" s="8" t="s">
        <v>178</v>
      </c>
      <c r="F328" s="8" t="s">
        <v>579</v>
      </c>
      <c r="G328" s="8">
        <v>3</v>
      </c>
      <c r="H328" s="8" t="s">
        <v>87</v>
      </c>
      <c r="I328" s="8" t="s">
        <v>88</v>
      </c>
      <c r="K328" s="8" t="s">
        <v>89</v>
      </c>
      <c r="L328" s="8" t="s">
        <v>90</v>
      </c>
      <c r="M328" s="8" t="s">
        <v>90</v>
      </c>
      <c r="P328" s="8">
        <v>178.5</v>
      </c>
      <c r="Q328" s="8">
        <v>0.85</v>
      </c>
      <c r="R328" s="8">
        <v>152</v>
      </c>
      <c r="S328" s="8">
        <v>187</v>
      </c>
      <c r="T328" s="8">
        <v>90</v>
      </c>
      <c r="U328" s="8" t="s">
        <v>91</v>
      </c>
      <c r="V328" s="8" t="s">
        <v>92</v>
      </c>
      <c r="W328" s="8" t="s">
        <v>92</v>
      </c>
      <c r="X328" s="8" t="s">
        <v>93</v>
      </c>
      <c r="Y328" s="8" t="s">
        <v>90</v>
      </c>
      <c r="Z328" s="8">
        <v>7</v>
      </c>
      <c r="AA328" s="8">
        <v>2000</v>
      </c>
      <c r="AB328" s="8" t="s">
        <v>92</v>
      </c>
      <c r="AC328" s="8" t="s">
        <v>92</v>
      </c>
      <c r="AD328" s="8" t="s">
        <v>91</v>
      </c>
      <c r="AE328" s="8" t="s">
        <v>94</v>
      </c>
      <c r="AF328" s="8">
        <v>1</v>
      </c>
      <c r="AG328" s="8" t="s">
        <v>90</v>
      </c>
      <c r="AH328" s="8" t="s">
        <v>95</v>
      </c>
      <c r="AI328" s="8" t="s">
        <v>96</v>
      </c>
      <c r="AT328" s="8" t="s">
        <v>92</v>
      </c>
      <c r="AU328" s="8" t="s">
        <v>97</v>
      </c>
      <c r="BC328" s="8" t="s">
        <v>92</v>
      </c>
      <c r="BD328" s="8" t="s">
        <v>92</v>
      </c>
      <c r="BE328" s="8" t="s">
        <v>92</v>
      </c>
      <c r="BG328" s="8" t="s">
        <v>92</v>
      </c>
      <c r="BH328" s="8" t="s">
        <v>92</v>
      </c>
      <c r="BI328" s="8" t="s">
        <v>92</v>
      </c>
      <c r="BJ328" s="8" t="s">
        <v>92</v>
      </c>
      <c r="BM328" s="8" t="s">
        <v>92</v>
      </c>
      <c r="BN328" s="8" t="s">
        <v>92</v>
      </c>
      <c r="BO328" s="8" t="s">
        <v>92</v>
      </c>
      <c r="BQ328" s="8" t="s">
        <v>92</v>
      </c>
      <c r="BR328" s="8" t="s">
        <v>92</v>
      </c>
      <c r="BS328" s="8" t="s">
        <v>98</v>
      </c>
      <c r="BT328" s="8" t="s">
        <v>91</v>
      </c>
      <c r="BU328" s="8" t="s">
        <v>98</v>
      </c>
      <c r="BV328" s="8">
        <v>7838</v>
      </c>
      <c r="BW328" s="8">
        <v>5162043</v>
      </c>
      <c r="BX328" s="9">
        <f t="shared" si="107"/>
        <v>178.5</v>
      </c>
      <c r="BY328" s="29">
        <v>498678.99900000001</v>
      </c>
      <c r="BZ328" s="8">
        <v>10351.434510679999</v>
      </c>
      <c r="CA328" s="8">
        <v>38.586527776499899</v>
      </c>
      <c r="CD328" s="8">
        <v>2039</v>
      </c>
      <c r="CE328" s="8">
        <v>2</v>
      </c>
      <c r="CF328" s="17">
        <f t="shared" si="102"/>
        <v>178.5</v>
      </c>
      <c r="CG328" s="17"/>
      <c r="CH328" s="18" t="str">
        <f t="shared" si="113"/>
        <v/>
      </c>
      <c r="CI328" s="8">
        <f t="shared" si="103"/>
        <v>2030</v>
      </c>
      <c r="CJ328" s="8">
        <f t="shared" si="104"/>
        <v>178.5</v>
      </c>
      <c r="CK328" s="6" t="str">
        <f t="shared" si="105"/>
        <v/>
      </c>
      <c r="CL328" s="26"/>
      <c r="CM328" s="8" t="str">
        <f t="shared" si="114"/>
        <v/>
      </c>
      <c r="CN328" s="38">
        <f t="shared" si="115"/>
        <v>603959.03099999484</v>
      </c>
      <c r="CO328" s="8" t="str">
        <f t="shared" si="116"/>
        <v/>
      </c>
      <c r="CP328" s="8">
        <f t="shared" si="106"/>
        <v>117</v>
      </c>
      <c r="CQ328" s="8">
        <f t="shared" si="117"/>
        <v>1211.1178377495598</v>
      </c>
      <c r="CR328" s="8">
        <f t="shared" si="118"/>
        <v>2035</v>
      </c>
    </row>
    <row r="329" spans="1:96" s="8" customFormat="1">
      <c r="A329" s="8">
        <v>19876</v>
      </c>
      <c r="B329" s="8" t="s">
        <v>176</v>
      </c>
      <c r="C329" s="8">
        <v>7838</v>
      </c>
      <c r="D329" s="8" t="s">
        <v>582</v>
      </c>
      <c r="E329" s="8" t="s">
        <v>178</v>
      </c>
      <c r="F329" s="8" t="s">
        <v>579</v>
      </c>
      <c r="G329" s="8">
        <v>4</v>
      </c>
      <c r="H329" s="8" t="s">
        <v>87</v>
      </c>
      <c r="I329" s="8" t="s">
        <v>88</v>
      </c>
      <c r="K329" s="8" t="s">
        <v>89</v>
      </c>
      <c r="L329" s="8" t="s">
        <v>90</v>
      </c>
      <c r="M329" s="8" t="s">
        <v>90</v>
      </c>
      <c r="P329" s="8">
        <v>178.5</v>
      </c>
      <c r="Q329" s="8">
        <v>0.85</v>
      </c>
      <c r="R329" s="8">
        <v>152</v>
      </c>
      <c r="S329" s="8">
        <v>188</v>
      </c>
      <c r="T329" s="8">
        <v>90</v>
      </c>
      <c r="U329" s="8" t="s">
        <v>91</v>
      </c>
      <c r="V329" s="8" t="s">
        <v>92</v>
      </c>
      <c r="W329" s="8" t="s">
        <v>92</v>
      </c>
      <c r="X329" s="8" t="s">
        <v>93</v>
      </c>
      <c r="Y329" s="8" t="s">
        <v>90</v>
      </c>
      <c r="Z329" s="8">
        <v>7</v>
      </c>
      <c r="AA329" s="8">
        <v>2000</v>
      </c>
      <c r="AB329" s="8" t="s">
        <v>92</v>
      </c>
      <c r="AC329" s="8" t="s">
        <v>92</v>
      </c>
      <c r="AD329" s="8" t="s">
        <v>91</v>
      </c>
      <c r="AE329" s="8" t="s">
        <v>94</v>
      </c>
      <c r="AF329" s="8">
        <v>1</v>
      </c>
      <c r="AG329" s="8" t="s">
        <v>90</v>
      </c>
      <c r="AH329" s="8" t="s">
        <v>95</v>
      </c>
      <c r="AI329" s="8" t="s">
        <v>96</v>
      </c>
      <c r="AT329" s="8" t="s">
        <v>92</v>
      </c>
      <c r="AU329" s="8" t="s">
        <v>97</v>
      </c>
      <c r="BC329" s="8" t="s">
        <v>92</v>
      </c>
      <c r="BD329" s="8" t="s">
        <v>92</v>
      </c>
      <c r="BE329" s="8" t="s">
        <v>92</v>
      </c>
      <c r="BG329" s="8" t="s">
        <v>92</v>
      </c>
      <c r="BH329" s="8" t="s">
        <v>92</v>
      </c>
      <c r="BI329" s="8" t="s">
        <v>92</v>
      </c>
      <c r="BJ329" s="8" t="s">
        <v>92</v>
      </c>
      <c r="BM329" s="8" t="s">
        <v>92</v>
      </c>
      <c r="BN329" s="8" t="s">
        <v>92</v>
      </c>
      <c r="BO329" s="8" t="s">
        <v>92</v>
      </c>
      <c r="BQ329" s="8" t="s">
        <v>92</v>
      </c>
      <c r="BR329" s="8" t="s">
        <v>92</v>
      </c>
      <c r="BS329" s="8" t="s">
        <v>98</v>
      </c>
      <c r="BT329" s="8" t="s">
        <v>91</v>
      </c>
      <c r="BU329" s="8" t="s">
        <v>98</v>
      </c>
      <c r="BV329" s="8">
        <v>7838</v>
      </c>
      <c r="BW329" s="8">
        <v>5162043</v>
      </c>
      <c r="BX329" s="9">
        <f t="shared" si="107"/>
        <v>178.5</v>
      </c>
      <c r="BY329" s="29">
        <v>498678.99900000001</v>
      </c>
      <c r="BZ329" s="8">
        <v>10351.434510679999</v>
      </c>
      <c r="CA329" s="8">
        <v>38.586527776499899</v>
      </c>
      <c r="CD329" s="8">
        <v>2039</v>
      </c>
      <c r="CE329" s="8">
        <v>2</v>
      </c>
      <c r="CF329" s="17">
        <f t="shared" si="102"/>
        <v>178.5</v>
      </c>
      <c r="CG329" s="17"/>
      <c r="CH329" s="18" t="str">
        <f t="shared" si="113"/>
        <v/>
      </c>
      <c r="CI329" s="8">
        <f t="shared" si="103"/>
        <v>2030</v>
      </c>
      <c r="CJ329" s="8">
        <f t="shared" si="104"/>
        <v>178.5</v>
      </c>
      <c r="CK329" s="6" t="str">
        <f t="shared" si="105"/>
        <v/>
      </c>
      <c r="CL329" s="26"/>
      <c r="CM329" s="8" t="str">
        <f t="shared" si="114"/>
        <v/>
      </c>
      <c r="CN329" s="38">
        <f t="shared" si="115"/>
        <v>603959.03099999484</v>
      </c>
      <c r="CO329" s="8" t="str">
        <f t="shared" si="116"/>
        <v/>
      </c>
      <c r="CP329" s="8">
        <f t="shared" si="106"/>
        <v>117</v>
      </c>
      <c r="CQ329" s="8">
        <f t="shared" si="117"/>
        <v>1211.1178377495598</v>
      </c>
      <c r="CR329" s="8">
        <f t="shared" si="118"/>
        <v>2035</v>
      </c>
    </row>
    <row r="330" spans="1:96" s="8" customFormat="1">
      <c r="A330" s="8">
        <v>25422</v>
      </c>
      <c r="B330" s="8" t="s">
        <v>583</v>
      </c>
      <c r="C330" s="8">
        <v>7872</v>
      </c>
      <c r="D330" s="8" t="s">
        <v>584</v>
      </c>
      <c r="E330" s="8" t="s">
        <v>166</v>
      </c>
      <c r="F330" s="8" t="s">
        <v>585</v>
      </c>
      <c r="G330" s="8">
        <v>1</v>
      </c>
      <c r="H330" s="8" t="s">
        <v>87</v>
      </c>
      <c r="I330" s="8" t="s">
        <v>88</v>
      </c>
      <c r="K330" s="8" t="s">
        <v>89</v>
      </c>
      <c r="L330" s="8" t="s">
        <v>90</v>
      </c>
      <c r="M330" s="8" t="s">
        <v>90</v>
      </c>
      <c r="N330" s="8">
        <v>32419345</v>
      </c>
      <c r="O330" s="8">
        <v>32419345</v>
      </c>
      <c r="P330" s="8">
        <v>198</v>
      </c>
      <c r="Q330" s="8">
        <v>0.85</v>
      </c>
      <c r="R330" s="8">
        <v>145</v>
      </c>
      <c r="S330" s="8">
        <v>180</v>
      </c>
      <c r="T330" s="8">
        <v>100</v>
      </c>
      <c r="U330" s="8" t="s">
        <v>91</v>
      </c>
      <c r="V330" s="8" t="s">
        <v>92</v>
      </c>
      <c r="W330" s="8" t="s">
        <v>92</v>
      </c>
      <c r="X330" s="8" t="s">
        <v>93</v>
      </c>
      <c r="Y330" s="8" t="s">
        <v>90</v>
      </c>
      <c r="Z330" s="8">
        <v>7</v>
      </c>
      <c r="AA330" s="8">
        <v>2002</v>
      </c>
      <c r="AB330" s="8" t="s">
        <v>92</v>
      </c>
      <c r="AC330" s="8" t="s">
        <v>92</v>
      </c>
      <c r="AD330" s="8" t="s">
        <v>91</v>
      </c>
      <c r="AE330" s="8" t="s">
        <v>94</v>
      </c>
      <c r="AF330" s="8">
        <v>1</v>
      </c>
      <c r="AG330" s="8" t="s">
        <v>90</v>
      </c>
      <c r="AH330" s="8" t="s">
        <v>95</v>
      </c>
      <c r="AI330" s="8" t="s">
        <v>96</v>
      </c>
      <c r="AR330" s="8" t="s">
        <v>91</v>
      </c>
      <c r="AS330" s="8" t="s">
        <v>91</v>
      </c>
      <c r="AT330" s="8">
        <v>0</v>
      </c>
      <c r="AU330" s="8" t="s">
        <v>97</v>
      </c>
      <c r="BC330" s="8" t="s">
        <v>92</v>
      </c>
      <c r="BD330" s="8" t="s">
        <v>92</v>
      </c>
      <c r="BE330" s="8" t="s">
        <v>92</v>
      </c>
      <c r="BG330" s="8" t="s">
        <v>92</v>
      </c>
      <c r="BH330" s="8" t="s">
        <v>92</v>
      </c>
      <c r="BI330" s="8" t="s">
        <v>92</v>
      </c>
      <c r="BJ330" s="8" t="s">
        <v>92</v>
      </c>
      <c r="BM330" s="8" t="s">
        <v>92</v>
      </c>
      <c r="BN330" s="8" t="s">
        <v>92</v>
      </c>
      <c r="BO330" s="8" t="s">
        <v>92</v>
      </c>
      <c r="BQ330" s="8" t="s">
        <v>92</v>
      </c>
      <c r="BR330" s="8" t="s">
        <v>92</v>
      </c>
      <c r="BS330" s="8" t="s">
        <v>98</v>
      </c>
      <c r="BT330" s="8" t="s">
        <v>91</v>
      </c>
      <c r="BU330" s="8" t="s">
        <v>98</v>
      </c>
      <c r="BV330" s="8">
        <v>7872</v>
      </c>
      <c r="BW330" s="8">
        <v>3051677</v>
      </c>
      <c r="BX330" s="9">
        <f t="shared" si="107"/>
        <v>198</v>
      </c>
      <c r="BY330" s="29">
        <v>279393.00099999999</v>
      </c>
      <c r="BZ330" s="8">
        <v>10922.5248631049</v>
      </c>
      <c r="CA330" s="8">
        <v>39.840138887290003</v>
      </c>
      <c r="CD330" s="8">
        <v>2042</v>
      </c>
      <c r="CE330" s="8">
        <v>5</v>
      </c>
      <c r="CF330" s="17" t="str">
        <f t="shared" si="102"/>
        <v/>
      </c>
      <c r="CG330" s="17"/>
      <c r="CH330" s="18" t="str">
        <f t="shared" si="113"/>
        <v/>
      </c>
      <c r="CI330" s="8">
        <f t="shared" si="103"/>
        <v>2032</v>
      </c>
      <c r="CJ330" s="8">
        <f t="shared" si="104"/>
        <v>198</v>
      </c>
      <c r="CK330" s="6" t="str">
        <f t="shared" si="105"/>
        <v/>
      </c>
      <c r="CL330" s="26" t="str">
        <f>IF(CK330&lt;&gt;"",BY330,"")</f>
        <v/>
      </c>
      <c r="CM330" s="8" t="str">
        <f t="shared" si="114"/>
        <v/>
      </c>
      <c r="CN330" s="38">
        <f t="shared" si="115"/>
        <v>357046.20899999904</v>
      </c>
      <c r="CO330" s="8" t="str">
        <f t="shared" si="116"/>
        <v>Y</v>
      </c>
      <c r="CP330" s="8">
        <f t="shared" si="106"/>
        <v>117</v>
      </c>
      <c r="CQ330" s="8">
        <f t="shared" si="117"/>
        <v>1277.9354089832732</v>
      </c>
      <c r="CR330" s="8">
        <f t="shared" si="118"/>
        <v>2035</v>
      </c>
    </row>
    <row r="331" spans="1:96" s="8" customFormat="1">
      <c r="A331" s="8">
        <v>25422</v>
      </c>
      <c r="B331" s="8" t="s">
        <v>583</v>
      </c>
      <c r="C331" s="8">
        <v>7872</v>
      </c>
      <c r="D331" s="8" t="s">
        <v>584</v>
      </c>
      <c r="E331" s="8" t="s">
        <v>166</v>
      </c>
      <c r="F331" s="8" t="s">
        <v>585</v>
      </c>
      <c r="G331" s="8">
        <v>2</v>
      </c>
      <c r="H331" s="8" t="s">
        <v>87</v>
      </c>
      <c r="I331" s="8" t="s">
        <v>88</v>
      </c>
      <c r="K331" s="8" t="s">
        <v>89</v>
      </c>
      <c r="L331" s="8" t="s">
        <v>90</v>
      </c>
      <c r="M331" s="8" t="s">
        <v>90</v>
      </c>
      <c r="N331" s="8">
        <v>32419347</v>
      </c>
      <c r="O331" s="8">
        <v>32419347</v>
      </c>
      <c r="P331" s="8">
        <v>198</v>
      </c>
      <c r="Q331" s="8">
        <v>0.85</v>
      </c>
      <c r="R331" s="8">
        <v>145</v>
      </c>
      <c r="S331" s="8">
        <v>180</v>
      </c>
      <c r="T331" s="8">
        <v>100</v>
      </c>
      <c r="U331" s="8" t="s">
        <v>91</v>
      </c>
      <c r="V331" s="8" t="s">
        <v>92</v>
      </c>
      <c r="W331" s="8" t="s">
        <v>92</v>
      </c>
      <c r="X331" s="8" t="s">
        <v>93</v>
      </c>
      <c r="Y331" s="8" t="s">
        <v>90</v>
      </c>
      <c r="Z331" s="8">
        <v>7</v>
      </c>
      <c r="AA331" s="8">
        <v>2002</v>
      </c>
      <c r="AB331" s="8" t="s">
        <v>92</v>
      </c>
      <c r="AC331" s="8" t="s">
        <v>92</v>
      </c>
      <c r="AD331" s="8" t="s">
        <v>91</v>
      </c>
      <c r="AE331" s="8" t="s">
        <v>94</v>
      </c>
      <c r="AF331" s="8">
        <v>1</v>
      </c>
      <c r="AG331" s="8" t="s">
        <v>90</v>
      </c>
      <c r="AH331" s="8" t="s">
        <v>95</v>
      </c>
      <c r="AI331" s="8" t="s">
        <v>96</v>
      </c>
      <c r="AR331" s="8" t="s">
        <v>91</v>
      </c>
      <c r="AS331" s="8" t="s">
        <v>91</v>
      </c>
      <c r="AT331" s="8">
        <v>0</v>
      </c>
      <c r="AU331" s="8" t="s">
        <v>97</v>
      </c>
      <c r="BC331" s="8" t="s">
        <v>92</v>
      </c>
      <c r="BD331" s="8" t="s">
        <v>92</v>
      </c>
      <c r="BE331" s="8" t="s">
        <v>92</v>
      </c>
      <c r="BG331" s="8" t="s">
        <v>92</v>
      </c>
      <c r="BH331" s="8" t="s">
        <v>92</v>
      </c>
      <c r="BI331" s="8" t="s">
        <v>92</v>
      </c>
      <c r="BJ331" s="8" t="s">
        <v>92</v>
      </c>
      <c r="BM331" s="8" t="s">
        <v>92</v>
      </c>
      <c r="BN331" s="8" t="s">
        <v>92</v>
      </c>
      <c r="BO331" s="8" t="s">
        <v>92</v>
      </c>
      <c r="BQ331" s="8" t="s">
        <v>92</v>
      </c>
      <c r="BR331" s="8" t="s">
        <v>92</v>
      </c>
      <c r="BS331" s="8" t="s">
        <v>98</v>
      </c>
      <c r="BT331" s="8" t="s">
        <v>91</v>
      </c>
      <c r="BU331" s="8" t="s">
        <v>98</v>
      </c>
      <c r="BV331" s="8">
        <v>7872</v>
      </c>
      <c r="BW331" s="8">
        <v>3051677</v>
      </c>
      <c r="BX331" s="9">
        <f t="shared" si="107"/>
        <v>198</v>
      </c>
      <c r="BY331" s="29">
        <v>279393.00099999999</v>
      </c>
      <c r="BZ331" s="8">
        <v>10922.5248631049</v>
      </c>
      <c r="CA331" s="8">
        <v>39.840138887290003</v>
      </c>
      <c r="CD331" s="8">
        <v>2042</v>
      </c>
      <c r="CE331" s="8">
        <v>5</v>
      </c>
      <c r="CF331" s="17" t="str">
        <f t="shared" si="102"/>
        <v/>
      </c>
      <c r="CG331" s="17"/>
      <c r="CH331" s="18" t="str">
        <f t="shared" si="113"/>
        <v/>
      </c>
      <c r="CI331" s="8">
        <f t="shared" si="103"/>
        <v>2032</v>
      </c>
      <c r="CJ331" s="8">
        <f t="shared" si="104"/>
        <v>198</v>
      </c>
      <c r="CK331" s="6" t="str">
        <f t="shared" si="105"/>
        <v/>
      </c>
      <c r="CL331" s="26"/>
      <c r="CM331" s="8" t="str">
        <f t="shared" si="114"/>
        <v/>
      </c>
      <c r="CN331" s="38">
        <f t="shared" si="115"/>
        <v>357046.20899999904</v>
      </c>
      <c r="CO331" s="8" t="str">
        <f t="shared" si="116"/>
        <v/>
      </c>
      <c r="CP331" s="8">
        <f t="shared" si="106"/>
        <v>117</v>
      </c>
      <c r="CQ331" s="8">
        <f t="shared" si="117"/>
        <v>1277.9354089832732</v>
      </c>
      <c r="CR331" s="8">
        <f t="shared" si="118"/>
        <v>2035</v>
      </c>
    </row>
    <row r="332" spans="1:96" s="8" customFormat="1">
      <c r="A332" s="8">
        <v>25422</v>
      </c>
      <c r="B332" s="8" t="s">
        <v>583</v>
      </c>
      <c r="C332" s="8">
        <v>7872</v>
      </c>
      <c r="D332" s="8" t="s">
        <v>584</v>
      </c>
      <c r="E332" s="8" t="s">
        <v>166</v>
      </c>
      <c r="F332" s="8" t="s">
        <v>585</v>
      </c>
      <c r="G332" s="8">
        <v>3</v>
      </c>
      <c r="H332" s="8" t="s">
        <v>87</v>
      </c>
      <c r="I332" s="8" t="s">
        <v>88</v>
      </c>
      <c r="K332" s="8" t="s">
        <v>89</v>
      </c>
      <c r="L332" s="8" t="s">
        <v>90</v>
      </c>
      <c r="M332" s="8" t="s">
        <v>90</v>
      </c>
      <c r="N332" s="8">
        <v>32419349</v>
      </c>
      <c r="O332" s="8">
        <v>32419349</v>
      </c>
      <c r="P332" s="8">
        <v>198</v>
      </c>
      <c r="Q332" s="8">
        <v>0.85</v>
      </c>
      <c r="R332" s="8">
        <v>145</v>
      </c>
      <c r="S332" s="8">
        <v>180</v>
      </c>
      <c r="T332" s="8">
        <v>100</v>
      </c>
      <c r="U332" s="8" t="s">
        <v>91</v>
      </c>
      <c r="V332" s="8" t="s">
        <v>92</v>
      </c>
      <c r="W332" s="8" t="s">
        <v>92</v>
      </c>
      <c r="X332" s="8" t="s">
        <v>93</v>
      </c>
      <c r="Y332" s="8" t="s">
        <v>90</v>
      </c>
      <c r="Z332" s="8">
        <v>7</v>
      </c>
      <c r="AA332" s="8">
        <v>2002</v>
      </c>
      <c r="AB332" s="8" t="s">
        <v>92</v>
      </c>
      <c r="AC332" s="8" t="s">
        <v>92</v>
      </c>
      <c r="AD332" s="8" t="s">
        <v>91</v>
      </c>
      <c r="AE332" s="8" t="s">
        <v>94</v>
      </c>
      <c r="AF332" s="8">
        <v>1</v>
      </c>
      <c r="AG332" s="8" t="s">
        <v>90</v>
      </c>
      <c r="AH332" s="8" t="s">
        <v>95</v>
      </c>
      <c r="AI332" s="8" t="s">
        <v>96</v>
      </c>
      <c r="AR332" s="8" t="s">
        <v>91</v>
      </c>
      <c r="AS332" s="8" t="s">
        <v>91</v>
      </c>
      <c r="AT332" s="8">
        <v>0</v>
      </c>
      <c r="AU332" s="8" t="s">
        <v>97</v>
      </c>
      <c r="BC332" s="8" t="s">
        <v>92</v>
      </c>
      <c r="BD332" s="8" t="s">
        <v>92</v>
      </c>
      <c r="BE332" s="8" t="s">
        <v>92</v>
      </c>
      <c r="BG332" s="8" t="s">
        <v>92</v>
      </c>
      <c r="BH332" s="8" t="s">
        <v>92</v>
      </c>
      <c r="BI332" s="8" t="s">
        <v>92</v>
      </c>
      <c r="BJ332" s="8" t="s">
        <v>92</v>
      </c>
      <c r="BM332" s="8" t="s">
        <v>92</v>
      </c>
      <c r="BN332" s="8" t="s">
        <v>92</v>
      </c>
      <c r="BO332" s="8" t="s">
        <v>92</v>
      </c>
      <c r="BQ332" s="8" t="s">
        <v>92</v>
      </c>
      <c r="BR332" s="8" t="s">
        <v>92</v>
      </c>
      <c r="BS332" s="8" t="s">
        <v>98</v>
      </c>
      <c r="BT332" s="8" t="s">
        <v>91</v>
      </c>
      <c r="BU332" s="8" t="s">
        <v>98</v>
      </c>
      <c r="BV332" s="8">
        <v>7872</v>
      </c>
      <c r="BW332" s="8">
        <v>3051677</v>
      </c>
      <c r="BX332" s="9">
        <f t="shared" si="107"/>
        <v>198</v>
      </c>
      <c r="BY332" s="29">
        <v>279393.00099999999</v>
      </c>
      <c r="BZ332" s="8">
        <v>10922.5248631049</v>
      </c>
      <c r="CA332" s="8">
        <v>39.840138887290003</v>
      </c>
      <c r="CD332" s="8">
        <v>2042</v>
      </c>
      <c r="CE332" s="8">
        <v>5</v>
      </c>
      <c r="CF332" s="17" t="str">
        <f t="shared" si="102"/>
        <v/>
      </c>
      <c r="CG332" s="17"/>
      <c r="CH332" s="18" t="str">
        <f t="shared" si="113"/>
        <v/>
      </c>
      <c r="CI332" s="8">
        <f t="shared" si="103"/>
        <v>2032</v>
      </c>
      <c r="CJ332" s="8">
        <f t="shared" si="104"/>
        <v>198</v>
      </c>
      <c r="CK332" s="6" t="str">
        <f t="shared" si="105"/>
        <v/>
      </c>
      <c r="CL332" s="26"/>
      <c r="CM332" s="8" t="str">
        <f t="shared" si="114"/>
        <v/>
      </c>
      <c r="CN332" s="38">
        <f t="shared" si="115"/>
        <v>357046.20899999904</v>
      </c>
      <c r="CO332" s="8" t="str">
        <f t="shared" si="116"/>
        <v/>
      </c>
      <c r="CP332" s="8">
        <f t="shared" si="106"/>
        <v>117</v>
      </c>
      <c r="CQ332" s="8">
        <f t="shared" si="117"/>
        <v>1277.9354089832732</v>
      </c>
      <c r="CR332" s="8">
        <f t="shared" si="118"/>
        <v>2035</v>
      </c>
    </row>
    <row r="333" spans="1:96" s="8" customFormat="1">
      <c r="A333" s="8">
        <v>56606</v>
      </c>
      <c r="B333" s="8" t="s">
        <v>397</v>
      </c>
      <c r="C333" s="8">
        <v>8008</v>
      </c>
      <c r="D333" s="8" t="s">
        <v>586</v>
      </c>
      <c r="E333" s="8" t="s">
        <v>152</v>
      </c>
      <c r="F333" s="8" t="s">
        <v>246</v>
      </c>
      <c r="G333" s="8" t="s">
        <v>587</v>
      </c>
      <c r="H333" s="8" t="s">
        <v>87</v>
      </c>
      <c r="I333" s="8" t="s">
        <v>88</v>
      </c>
      <c r="K333" s="8" t="s">
        <v>89</v>
      </c>
      <c r="L333" s="8" t="s">
        <v>90</v>
      </c>
      <c r="M333" s="8" t="s">
        <v>90</v>
      </c>
      <c r="P333" s="8">
        <v>71.2</v>
      </c>
      <c r="Q333" s="8">
        <v>0.9</v>
      </c>
      <c r="R333" s="8">
        <v>63.7</v>
      </c>
      <c r="S333" s="8">
        <v>78</v>
      </c>
      <c r="T333" s="8">
        <v>57.3</v>
      </c>
      <c r="U333" s="8" t="s">
        <v>91</v>
      </c>
      <c r="V333" s="8" t="s">
        <v>92</v>
      </c>
      <c r="W333" s="8" t="s">
        <v>92</v>
      </c>
      <c r="X333" s="8" t="s">
        <v>93</v>
      </c>
      <c r="Y333" s="8" t="s">
        <v>90</v>
      </c>
      <c r="Z333" s="8">
        <v>6</v>
      </c>
      <c r="AA333" s="8">
        <v>1974</v>
      </c>
      <c r="AB333" s="8">
        <v>6</v>
      </c>
      <c r="AC333" s="8">
        <v>2024</v>
      </c>
      <c r="AD333" s="8" t="s">
        <v>91</v>
      </c>
      <c r="AE333" s="8" t="s">
        <v>113</v>
      </c>
      <c r="AF333" s="8">
        <v>2</v>
      </c>
      <c r="AG333" s="8" t="s">
        <v>90</v>
      </c>
      <c r="AH333" s="8" t="s">
        <v>95</v>
      </c>
      <c r="AR333" s="8" t="s">
        <v>91</v>
      </c>
      <c r="AT333" s="8" t="s">
        <v>92</v>
      </c>
      <c r="AU333" s="8" t="s">
        <v>97</v>
      </c>
      <c r="BC333" s="8" t="s">
        <v>92</v>
      </c>
      <c r="BD333" s="8" t="s">
        <v>92</v>
      </c>
      <c r="BE333" s="8" t="s">
        <v>92</v>
      </c>
      <c r="BG333" s="8" t="s">
        <v>92</v>
      </c>
      <c r="BH333" s="8" t="s">
        <v>92</v>
      </c>
      <c r="BI333" s="8" t="s">
        <v>92</v>
      </c>
      <c r="BJ333" s="8" t="s">
        <v>92</v>
      </c>
      <c r="BM333" s="8" t="s">
        <v>92</v>
      </c>
      <c r="BN333" s="8" t="s">
        <v>92</v>
      </c>
      <c r="BO333" s="8" t="s">
        <v>92</v>
      </c>
      <c r="BQ333" s="8" t="s">
        <v>92</v>
      </c>
      <c r="BR333" s="8" t="s">
        <v>92</v>
      </c>
      <c r="BS333" s="8" t="s">
        <v>91</v>
      </c>
      <c r="BU333" s="8" t="s">
        <v>91</v>
      </c>
      <c r="BV333" s="8">
        <v>8008</v>
      </c>
      <c r="BW333" s="8">
        <v>55033</v>
      </c>
      <c r="BX333" s="9">
        <f t="shared" si="107"/>
        <v>71.2</v>
      </c>
      <c r="BY333" s="29">
        <v>3150</v>
      </c>
      <c r="BZ333" s="8">
        <v>17470.793650793599</v>
      </c>
      <c r="CA333" s="8">
        <v>45.517717292477201</v>
      </c>
      <c r="CD333" s="8">
        <v>2019</v>
      </c>
      <c r="CE333" s="8">
        <v>12</v>
      </c>
      <c r="CF333" s="17">
        <f t="shared" si="102"/>
        <v>71.2</v>
      </c>
      <c r="CG333" s="19">
        <f t="shared" ref="CG333:CG334" si="119">BY333</f>
        <v>3150</v>
      </c>
      <c r="CH333" s="18">
        <f t="shared" si="113"/>
        <v>6438.8609999999817</v>
      </c>
      <c r="CI333" s="8">
        <f t="shared" si="103"/>
        <v>2004</v>
      </c>
      <c r="CJ333" s="8">
        <f t="shared" si="104"/>
        <v>71.2</v>
      </c>
      <c r="CK333" s="6">
        <f t="shared" si="105"/>
        <v>71.2</v>
      </c>
      <c r="CL333" s="26">
        <f t="shared" ref="CL333:CL334" si="120">IF(AND(CK333&lt;&gt;"", CO333 ="Y"),BY333,"")</f>
        <v>3150</v>
      </c>
      <c r="CM333" s="8">
        <f t="shared" si="114"/>
        <v>6438.8609999999817</v>
      </c>
      <c r="CN333" s="38">
        <f t="shared" si="115"/>
        <v>6438.8609999999817</v>
      </c>
      <c r="CO333" s="8" t="str">
        <f t="shared" si="116"/>
        <v>Y</v>
      </c>
      <c r="CP333" s="8">
        <f t="shared" si="106"/>
        <v>117</v>
      </c>
      <c r="CQ333" s="8">
        <f t="shared" si="117"/>
        <v>2044.0828571428513</v>
      </c>
      <c r="CR333" s="8">
        <f t="shared" si="118"/>
        <v>2024</v>
      </c>
    </row>
    <row r="334" spans="1:96" s="8" customFormat="1">
      <c r="A334" s="8">
        <v>6035</v>
      </c>
      <c r="B334" s="8" t="s">
        <v>494</v>
      </c>
      <c r="C334" s="8">
        <v>8012</v>
      </c>
      <c r="D334" s="8" t="s">
        <v>588</v>
      </c>
      <c r="E334" s="8" t="s">
        <v>171</v>
      </c>
      <c r="F334" s="8" t="s">
        <v>512</v>
      </c>
      <c r="G334" s="8">
        <v>11</v>
      </c>
      <c r="H334" s="8" t="s">
        <v>111</v>
      </c>
      <c r="I334" s="8" t="s">
        <v>88</v>
      </c>
      <c r="K334" s="8" t="s">
        <v>89</v>
      </c>
      <c r="L334" s="8" t="s">
        <v>90</v>
      </c>
      <c r="M334" s="8" t="s">
        <v>90</v>
      </c>
      <c r="N334" s="8" t="s">
        <v>589</v>
      </c>
      <c r="O334" s="8" t="s">
        <v>589</v>
      </c>
      <c r="P334" s="8">
        <v>68.3</v>
      </c>
      <c r="Q334" s="8">
        <v>0.9</v>
      </c>
      <c r="R334" s="8">
        <v>49</v>
      </c>
      <c r="S334" s="8">
        <v>64</v>
      </c>
      <c r="T334" s="8">
        <v>10</v>
      </c>
      <c r="U334" s="8" t="s">
        <v>91</v>
      </c>
      <c r="V334" s="8" t="s">
        <v>92</v>
      </c>
      <c r="W334" s="8" t="s">
        <v>92</v>
      </c>
      <c r="X334" s="8" t="s">
        <v>93</v>
      </c>
      <c r="Y334" s="8" t="s">
        <v>90</v>
      </c>
      <c r="Z334" s="8">
        <v>6</v>
      </c>
      <c r="AA334" s="8">
        <v>1974</v>
      </c>
      <c r="AB334" s="8" t="s">
        <v>92</v>
      </c>
      <c r="AC334" s="8" t="s">
        <v>92</v>
      </c>
      <c r="AD334" s="8" t="s">
        <v>91</v>
      </c>
      <c r="AE334" s="8" t="s">
        <v>113</v>
      </c>
      <c r="AF334" s="8">
        <v>2</v>
      </c>
      <c r="AG334" s="8" t="s">
        <v>90</v>
      </c>
      <c r="AH334" s="8" t="s">
        <v>96</v>
      </c>
      <c r="AR334" s="8" t="s">
        <v>91</v>
      </c>
      <c r="AS334" s="8" t="s">
        <v>91</v>
      </c>
      <c r="AT334" s="8" t="s">
        <v>92</v>
      </c>
      <c r="AU334" s="8" t="s">
        <v>97</v>
      </c>
      <c r="BC334" s="8" t="s">
        <v>92</v>
      </c>
      <c r="BD334" s="8" t="s">
        <v>92</v>
      </c>
      <c r="BE334" s="8" t="s">
        <v>92</v>
      </c>
      <c r="BG334" s="8" t="s">
        <v>92</v>
      </c>
      <c r="BH334" s="8" t="s">
        <v>92</v>
      </c>
      <c r="BI334" s="8" t="s">
        <v>92</v>
      </c>
      <c r="BJ334" s="8" t="s">
        <v>92</v>
      </c>
      <c r="BM334" s="8" t="s">
        <v>92</v>
      </c>
      <c r="BN334" s="8" t="s">
        <v>92</v>
      </c>
      <c r="BO334" s="8" t="s">
        <v>92</v>
      </c>
      <c r="BQ334" s="8" t="s">
        <v>92</v>
      </c>
      <c r="BR334" s="8" t="s">
        <v>92</v>
      </c>
      <c r="BS334" s="8" t="s">
        <v>91</v>
      </c>
      <c r="BV334" s="8">
        <v>8012</v>
      </c>
      <c r="BW334" s="8">
        <v>68396</v>
      </c>
      <c r="BX334" s="9">
        <f t="shared" si="107"/>
        <v>68.3</v>
      </c>
      <c r="BY334" s="29">
        <v>4895.0010000000002</v>
      </c>
      <c r="BZ334" s="8">
        <v>13972.622273213001</v>
      </c>
      <c r="CA334" s="8">
        <v>41.425384918228801</v>
      </c>
      <c r="CD334" s="8">
        <v>2015</v>
      </c>
      <c r="CE334" s="8">
        <v>11</v>
      </c>
      <c r="CF334" s="17">
        <f t="shared" si="102"/>
        <v>68.3</v>
      </c>
      <c r="CG334" s="19">
        <f t="shared" si="119"/>
        <v>4895.0010000000002</v>
      </c>
      <c r="CH334" s="18">
        <f t="shared" si="113"/>
        <v>11179.326199999987</v>
      </c>
      <c r="CI334" s="8">
        <f t="shared" si="103"/>
        <v>2004</v>
      </c>
      <c r="CJ334" s="8">
        <f t="shared" si="104"/>
        <v>68.3</v>
      </c>
      <c r="CK334" s="6">
        <f t="shared" si="105"/>
        <v>68.3</v>
      </c>
      <c r="CL334" s="26">
        <f t="shared" si="120"/>
        <v>4895.0010000000002</v>
      </c>
      <c r="CM334" s="8">
        <f t="shared" si="114"/>
        <v>11179.326199999987</v>
      </c>
      <c r="CN334" s="38">
        <f t="shared" si="115"/>
        <v>11179.326199999987</v>
      </c>
      <c r="CO334" s="8" t="str">
        <f t="shared" si="116"/>
        <v>Y</v>
      </c>
      <c r="CP334" s="8">
        <f t="shared" si="106"/>
        <v>163.44999999999999</v>
      </c>
      <c r="CQ334" s="8">
        <f t="shared" si="117"/>
        <v>2283.8251105566651</v>
      </c>
      <c r="CR334" s="8">
        <f t="shared" si="118"/>
        <v>2024</v>
      </c>
    </row>
    <row r="335" spans="1:96" s="8" customFormat="1">
      <c r="A335" s="8">
        <v>6035</v>
      </c>
      <c r="B335" s="8" t="s">
        <v>494</v>
      </c>
      <c r="C335" s="8">
        <v>8012</v>
      </c>
      <c r="D335" s="8" t="s">
        <v>588</v>
      </c>
      <c r="E335" s="8" t="s">
        <v>171</v>
      </c>
      <c r="F335" s="8" t="s">
        <v>512</v>
      </c>
      <c r="G335" s="8">
        <v>12</v>
      </c>
      <c r="H335" s="8" t="s">
        <v>111</v>
      </c>
      <c r="I335" s="8" t="s">
        <v>88</v>
      </c>
      <c r="K335" s="8" t="s">
        <v>89</v>
      </c>
      <c r="L335" s="8" t="s">
        <v>90</v>
      </c>
      <c r="M335" s="8" t="s">
        <v>90</v>
      </c>
      <c r="N335" s="8" t="s">
        <v>590</v>
      </c>
      <c r="O335" s="8" t="s">
        <v>590</v>
      </c>
      <c r="P335" s="8">
        <v>68.3</v>
      </c>
      <c r="Q335" s="8">
        <v>0.9</v>
      </c>
      <c r="R335" s="8">
        <v>49</v>
      </c>
      <c r="S335" s="8">
        <v>64</v>
      </c>
      <c r="T335" s="8">
        <v>10</v>
      </c>
      <c r="U335" s="8" t="s">
        <v>91</v>
      </c>
      <c r="V335" s="8" t="s">
        <v>92</v>
      </c>
      <c r="W335" s="8" t="s">
        <v>92</v>
      </c>
      <c r="X335" s="8" t="s">
        <v>93</v>
      </c>
      <c r="Y335" s="8" t="s">
        <v>90</v>
      </c>
      <c r="Z335" s="8">
        <v>6</v>
      </c>
      <c r="AA335" s="8">
        <v>1974</v>
      </c>
      <c r="AB335" s="8" t="s">
        <v>92</v>
      </c>
      <c r="AC335" s="8" t="s">
        <v>92</v>
      </c>
      <c r="AD335" s="8" t="s">
        <v>91</v>
      </c>
      <c r="AE335" s="8" t="s">
        <v>113</v>
      </c>
      <c r="AF335" s="8">
        <v>2</v>
      </c>
      <c r="AG335" s="8" t="s">
        <v>90</v>
      </c>
      <c r="AH335" s="8" t="s">
        <v>96</v>
      </c>
      <c r="AR335" s="8" t="s">
        <v>91</v>
      </c>
      <c r="AS335" s="8" t="s">
        <v>91</v>
      </c>
      <c r="AT335" s="8" t="s">
        <v>92</v>
      </c>
      <c r="AU335" s="8" t="s">
        <v>97</v>
      </c>
      <c r="BC335" s="8" t="s">
        <v>92</v>
      </c>
      <c r="BD335" s="8" t="s">
        <v>92</v>
      </c>
      <c r="BE335" s="8" t="s">
        <v>92</v>
      </c>
      <c r="BG335" s="8" t="s">
        <v>92</v>
      </c>
      <c r="BH335" s="8" t="s">
        <v>92</v>
      </c>
      <c r="BI335" s="8" t="s">
        <v>92</v>
      </c>
      <c r="BJ335" s="8" t="s">
        <v>92</v>
      </c>
      <c r="BM335" s="8" t="s">
        <v>92</v>
      </c>
      <c r="BN335" s="8" t="s">
        <v>92</v>
      </c>
      <c r="BO335" s="8" t="s">
        <v>92</v>
      </c>
      <c r="BQ335" s="8" t="s">
        <v>92</v>
      </c>
      <c r="BR335" s="8" t="s">
        <v>92</v>
      </c>
      <c r="BS335" s="8" t="s">
        <v>91</v>
      </c>
      <c r="BV335" s="8">
        <v>8012</v>
      </c>
      <c r="BW335" s="8">
        <v>68396</v>
      </c>
      <c r="BX335" s="9">
        <f t="shared" si="107"/>
        <v>68.3</v>
      </c>
      <c r="BY335" s="29">
        <v>4895.0010000000002</v>
      </c>
      <c r="BZ335" s="8">
        <v>13972.622273213001</v>
      </c>
      <c r="CA335" s="8">
        <v>41.425384918228801</v>
      </c>
      <c r="CD335" s="8">
        <v>2015</v>
      </c>
      <c r="CE335" s="8">
        <v>11</v>
      </c>
      <c r="CF335" s="17">
        <f t="shared" si="102"/>
        <v>68.3</v>
      </c>
      <c r="CG335" s="17"/>
      <c r="CH335" s="18" t="str">
        <f t="shared" si="113"/>
        <v/>
      </c>
      <c r="CI335" s="8">
        <f t="shared" si="103"/>
        <v>2004</v>
      </c>
      <c r="CJ335" s="8">
        <f t="shared" si="104"/>
        <v>68.3</v>
      </c>
      <c r="CK335" s="6">
        <f t="shared" si="105"/>
        <v>68.3</v>
      </c>
      <c r="CL335" s="26"/>
      <c r="CM335" s="8" t="str">
        <f t="shared" si="114"/>
        <v/>
      </c>
      <c r="CN335" s="38">
        <f t="shared" si="115"/>
        <v>11179.326199999987</v>
      </c>
      <c r="CO335" s="8" t="str">
        <f t="shared" si="116"/>
        <v/>
      </c>
      <c r="CP335" s="8">
        <f t="shared" si="106"/>
        <v>163.44999999999999</v>
      </c>
      <c r="CQ335" s="8">
        <f t="shared" si="117"/>
        <v>2283.8251105566651</v>
      </c>
      <c r="CR335" s="8">
        <f t="shared" si="118"/>
        <v>2024</v>
      </c>
    </row>
    <row r="336" spans="1:96" s="8" customFormat="1">
      <c r="A336" s="8">
        <v>6035</v>
      </c>
      <c r="B336" s="8" t="s">
        <v>494</v>
      </c>
      <c r="C336" s="8">
        <v>8012</v>
      </c>
      <c r="D336" s="8" t="s">
        <v>588</v>
      </c>
      <c r="E336" s="8" t="s">
        <v>171</v>
      </c>
      <c r="F336" s="8" t="s">
        <v>512</v>
      </c>
      <c r="G336" s="8">
        <v>21</v>
      </c>
      <c r="H336" s="8" t="s">
        <v>111</v>
      </c>
      <c r="I336" s="8" t="s">
        <v>88</v>
      </c>
      <c r="K336" s="8" t="s">
        <v>89</v>
      </c>
      <c r="L336" s="8" t="s">
        <v>90</v>
      </c>
      <c r="M336" s="8" t="s">
        <v>90</v>
      </c>
      <c r="N336" s="8" t="s">
        <v>591</v>
      </c>
      <c r="O336" s="8" t="s">
        <v>591</v>
      </c>
      <c r="P336" s="8">
        <v>68.3</v>
      </c>
      <c r="Q336" s="8">
        <v>0.9</v>
      </c>
      <c r="R336" s="8">
        <v>49</v>
      </c>
      <c r="S336" s="8">
        <v>64</v>
      </c>
      <c r="T336" s="8">
        <v>10</v>
      </c>
      <c r="U336" s="8" t="s">
        <v>91</v>
      </c>
      <c r="V336" s="8" t="s">
        <v>92</v>
      </c>
      <c r="W336" s="8" t="s">
        <v>92</v>
      </c>
      <c r="X336" s="8" t="s">
        <v>93</v>
      </c>
      <c r="Y336" s="8" t="s">
        <v>90</v>
      </c>
      <c r="Z336" s="8">
        <v>6</v>
      </c>
      <c r="AA336" s="8">
        <v>1974</v>
      </c>
      <c r="AB336" s="8" t="s">
        <v>92</v>
      </c>
      <c r="AC336" s="8" t="s">
        <v>92</v>
      </c>
      <c r="AD336" s="8" t="s">
        <v>91</v>
      </c>
      <c r="AE336" s="8" t="s">
        <v>113</v>
      </c>
      <c r="AF336" s="8">
        <v>2</v>
      </c>
      <c r="AG336" s="8" t="s">
        <v>90</v>
      </c>
      <c r="AH336" s="8" t="s">
        <v>96</v>
      </c>
      <c r="AR336" s="8" t="s">
        <v>91</v>
      </c>
      <c r="AS336" s="8" t="s">
        <v>91</v>
      </c>
      <c r="AT336" s="8" t="s">
        <v>92</v>
      </c>
      <c r="AU336" s="8" t="s">
        <v>97</v>
      </c>
      <c r="BC336" s="8" t="s">
        <v>92</v>
      </c>
      <c r="BD336" s="8" t="s">
        <v>92</v>
      </c>
      <c r="BE336" s="8" t="s">
        <v>92</v>
      </c>
      <c r="BG336" s="8" t="s">
        <v>92</v>
      </c>
      <c r="BH336" s="8" t="s">
        <v>92</v>
      </c>
      <c r="BI336" s="8" t="s">
        <v>92</v>
      </c>
      <c r="BJ336" s="8" t="s">
        <v>92</v>
      </c>
      <c r="BM336" s="8" t="s">
        <v>92</v>
      </c>
      <c r="BN336" s="8" t="s">
        <v>92</v>
      </c>
      <c r="BO336" s="8" t="s">
        <v>92</v>
      </c>
      <c r="BQ336" s="8" t="s">
        <v>92</v>
      </c>
      <c r="BR336" s="8" t="s">
        <v>92</v>
      </c>
      <c r="BS336" s="8" t="s">
        <v>91</v>
      </c>
      <c r="BV336" s="8">
        <v>8012</v>
      </c>
      <c r="BW336" s="8">
        <v>68396</v>
      </c>
      <c r="BX336" s="9">
        <f t="shared" si="107"/>
        <v>68.3</v>
      </c>
      <c r="BY336" s="29">
        <v>4895.0010000000002</v>
      </c>
      <c r="BZ336" s="8">
        <v>13972.622273213001</v>
      </c>
      <c r="CA336" s="8">
        <v>41.425384918228801</v>
      </c>
      <c r="CD336" s="8">
        <v>2015</v>
      </c>
      <c r="CE336" s="8">
        <v>11</v>
      </c>
      <c r="CF336" s="17">
        <f t="shared" si="102"/>
        <v>68.3</v>
      </c>
      <c r="CG336" s="17"/>
      <c r="CH336" s="18" t="str">
        <f t="shared" si="113"/>
        <v/>
      </c>
      <c r="CI336" s="8">
        <f t="shared" si="103"/>
        <v>2004</v>
      </c>
      <c r="CJ336" s="8">
        <f t="shared" si="104"/>
        <v>68.3</v>
      </c>
      <c r="CK336" s="6">
        <f t="shared" si="105"/>
        <v>68.3</v>
      </c>
      <c r="CL336" s="26"/>
      <c r="CM336" s="8" t="str">
        <f t="shared" si="114"/>
        <v/>
      </c>
      <c r="CN336" s="38">
        <f t="shared" si="115"/>
        <v>11179.326199999987</v>
      </c>
      <c r="CO336" s="8" t="str">
        <f t="shared" si="116"/>
        <v/>
      </c>
      <c r="CP336" s="8">
        <f t="shared" si="106"/>
        <v>163.44999999999999</v>
      </c>
      <c r="CQ336" s="8">
        <f t="shared" si="117"/>
        <v>2283.8251105566651</v>
      </c>
      <c r="CR336" s="8">
        <f t="shared" si="118"/>
        <v>2024</v>
      </c>
    </row>
    <row r="337" spans="1:96" s="8" customFormat="1">
      <c r="A337" s="8">
        <v>6035</v>
      </c>
      <c r="B337" s="8" t="s">
        <v>494</v>
      </c>
      <c r="C337" s="8">
        <v>8012</v>
      </c>
      <c r="D337" s="8" t="s">
        <v>588</v>
      </c>
      <c r="E337" s="8" t="s">
        <v>171</v>
      </c>
      <c r="F337" s="8" t="s">
        <v>512</v>
      </c>
      <c r="G337" s="8">
        <v>22</v>
      </c>
      <c r="H337" s="8" t="s">
        <v>111</v>
      </c>
      <c r="I337" s="8" t="s">
        <v>88</v>
      </c>
      <c r="K337" s="8" t="s">
        <v>89</v>
      </c>
      <c r="L337" s="8" t="s">
        <v>90</v>
      </c>
      <c r="M337" s="8" t="s">
        <v>90</v>
      </c>
      <c r="N337" s="8" t="s">
        <v>592</v>
      </c>
      <c r="O337" s="8" t="s">
        <v>592</v>
      </c>
      <c r="P337" s="8">
        <v>68.3</v>
      </c>
      <c r="Q337" s="8">
        <v>0.9</v>
      </c>
      <c r="R337" s="8">
        <v>49</v>
      </c>
      <c r="S337" s="8">
        <v>64</v>
      </c>
      <c r="T337" s="8">
        <v>10</v>
      </c>
      <c r="U337" s="8" t="s">
        <v>91</v>
      </c>
      <c r="V337" s="8" t="s">
        <v>92</v>
      </c>
      <c r="W337" s="8" t="s">
        <v>92</v>
      </c>
      <c r="X337" s="8" t="s">
        <v>93</v>
      </c>
      <c r="Y337" s="8" t="s">
        <v>90</v>
      </c>
      <c r="Z337" s="8">
        <v>6</v>
      </c>
      <c r="AA337" s="8">
        <v>1974</v>
      </c>
      <c r="AB337" s="8" t="s">
        <v>92</v>
      </c>
      <c r="AC337" s="8" t="s">
        <v>92</v>
      </c>
      <c r="AD337" s="8" t="s">
        <v>91</v>
      </c>
      <c r="AE337" s="8" t="s">
        <v>113</v>
      </c>
      <c r="AF337" s="8">
        <v>2</v>
      </c>
      <c r="AG337" s="8" t="s">
        <v>90</v>
      </c>
      <c r="AH337" s="8" t="s">
        <v>96</v>
      </c>
      <c r="AR337" s="8" t="s">
        <v>91</v>
      </c>
      <c r="AS337" s="8" t="s">
        <v>91</v>
      </c>
      <c r="AT337" s="8" t="s">
        <v>92</v>
      </c>
      <c r="AU337" s="8" t="s">
        <v>97</v>
      </c>
      <c r="BC337" s="8" t="s">
        <v>92</v>
      </c>
      <c r="BD337" s="8" t="s">
        <v>92</v>
      </c>
      <c r="BE337" s="8" t="s">
        <v>92</v>
      </c>
      <c r="BG337" s="8" t="s">
        <v>92</v>
      </c>
      <c r="BH337" s="8" t="s">
        <v>92</v>
      </c>
      <c r="BI337" s="8" t="s">
        <v>92</v>
      </c>
      <c r="BJ337" s="8" t="s">
        <v>92</v>
      </c>
      <c r="BM337" s="8" t="s">
        <v>92</v>
      </c>
      <c r="BN337" s="8" t="s">
        <v>92</v>
      </c>
      <c r="BO337" s="8" t="s">
        <v>92</v>
      </c>
      <c r="BQ337" s="8" t="s">
        <v>92</v>
      </c>
      <c r="BR337" s="8" t="s">
        <v>92</v>
      </c>
      <c r="BS337" s="8" t="s">
        <v>91</v>
      </c>
      <c r="BV337" s="8">
        <v>8012</v>
      </c>
      <c r="BW337" s="8">
        <v>68396</v>
      </c>
      <c r="BX337" s="9">
        <f t="shared" si="107"/>
        <v>68.3</v>
      </c>
      <c r="BY337" s="29">
        <v>4895.0010000000002</v>
      </c>
      <c r="BZ337" s="8">
        <v>13972.622273213001</v>
      </c>
      <c r="CA337" s="8">
        <v>41.425384918228801</v>
      </c>
      <c r="CD337" s="8">
        <v>2015</v>
      </c>
      <c r="CE337" s="8">
        <v>11</v>
      </c>
      <c r="CF337" s="17">
        <f t="shared" si="102"/>
        <v>68.3</v>
      </c>
      <c r="CG337" s="17"/>
      <c r="CH337" s="18" t="str">
        <f t="shared" si="113"/>
        <v/>
      </c>
      <c r="CI337" s="8">
        <f t="shared" si="103"/>
        <v>2004</v>
      </c>
      <c r="CJ337" s="8">
        <f t="shared" si="104"/>
        <v>68.3</v>
      </c>
      <c r="CK337" s="6">
        <f t="shared" si="105"/>
        <v>68.3</v>
      </c>
      <c r="CL337" s="26"/>
      <c r="CM337" s="8" t="str">
        <f t="shared" si="114"/>
        <v/>
      </c>
      <c r="CN337" s="38">
        <f t="shared" si="115"/>
        <v>11179.326199999987</v>
      </c>
      <c r="CO337" s="8" t="str">
        <f t="shared" si="116"/>
        <v/>
      </c>
      <c r="CP337" s="8">
        <f t="shared" si="106"/>
        <v>163.44999999999999</v>
      </c>
      <c r="CQ337" s="8">
        <f t="shared" si="117"/>
        <v>2283.8251105566651</v>
      </c>
      <c r="CR337" s="8">
        <f t="shared" si="118"/>
        <v>2024</v>
      </c>
    </row>
    <row r="338" spans="1:96" s="8" customFormat="1">
      <c r="A338" s="8">
        <v>6035</v>
      </c>
      <c r="B338" s="8" t="s">
        <v>494</v>
      </c>
      <c r="C338" s="8">
        <v>8012</v>
      </c>
      <c r="D338" s="8" t="s">
        <v>588</v>
      </c>
      <c r="E338" s="8" t="s">
        <v>171</v>
      </c>
      <c r="F338" s="8" t="s">
        <v>512</v>
      </c>
      <c r="G338" s="8">
        <v>31</v>
      </c>
      <c r="H338" s="8" t="s">
        <v>111</v>
      </c>
      <c r="I338" s="8" t="s">
        <v>88</v>
      </c>
      <c r="K338" s="8" t="s">
        <v>89</v>
      </c>
      <c r="L338" s="8" t="s">
        <v>90</v>
      </c>
      <c r="M338" s="8" t="s">
        <v>90</v>
      </c>
      <c r="N338" s="8" t="s">
        <v>593</v>
      </c>
      <c r="O338" s="8" t="s">
        <v>593</v>
      </c>
      <c r="P338" s="8">
        <v>68.3</v>
      </c>
      <c r="Q338" s="8">
        <v>0.9</v>
      </c>
      <c r="R338" s="8">
        <v>49</v>
      </c>
      <c r="S338" s="8">
        <v>64</v>
      </c>
      <c r="T338" s="8">
        <v>10</v>
      </c>
      <c r="U338" s="8" t="s">
        <v>91</v>
      </c>
      <c r="V338" s="8" t="s">
        <v>92</v>
      </c>
      <c r="W338" s="8" t="s">
        <v>92</v>
      </c>
      <c r="X338" s="8" t="s">
        <v>93</v>
      </c>
      <c r="Y338" s="8" t="s">
        <v>90</v>
      </c>
      <c r="Z338" s="8">
        <v>8</v>
      </c>
      <c r="AA338" s="8">
        <v>1974</v>
      </c>
      <c r="AB338" s="8" t="s">
        <v>92</v>
      </c>
      <c r="AC338" s="8" t="s">
        <v>92</v>
      </c>
      <c r="AD338" s="8" t="s">
        <v>91</v>
      </c>
      <c r="AE338" s="8" t="s">
        <v>113</v>
      </c>
      <c r="AF338" s="8">
        <v>2</v>
      </c>
      <c r="AG338" s="8" t="s">
        <v>90</v>
      </c>
      <c r="AH338" s="8" t="s">
        <v>96</v>
      </c>
      <c r="AR338" s="8" t="s">
        <v>91</v>
      </c>
      <c r="AS338" s="8" t="s">
        <v>91</v>
      </c>
      <c r="AT338" s="8" t="s">
        <v>92</v>
      </c>
      <c r="AU338" s="8" t="s">
        <v>97</v>
      </c>
      <c r="BC338" s="8" t="s">
        <v>92</v>
      </c>
      <c r="BD338" s="8" t="s">
        <v>92</v>
      </c>
      <c r="BE338" s="8" t="s">
        <v>92</v>
      </c>
      <c r="BG338" s="8" t="s">
        <v>92</v>
      </c>
      <c r="BH338" s="8" t="s">
        <v>92</v>
      </c>
      <c r="BI338" s="8" t="s">
        <v>92</v>
      </c>
      <c r="BJ338" s="8" t="s">
        <v>92</v>
      </c>
      <c r="BM338" s="8" t="s">
        <v>92</v>
      </c>
      <c r="BN338" s="8" t="s">
        <v>92</v>
      </c>
      <c r="BO338" s="8" t="s">
        <v>92</v>
      </c>
      <c r="BQ338" s="8" t="s">
        <v>92</v>
      </c>
      <c r="BR338" s="8" t="s">
        <v>92</v>
      </c>
      <c r="BS338" s="8" t="s">
        <v>91</v>
      </c>
      <c r="BV338" s="8">
        <v>8012</v>
      </c>
      <c r="BW338" s="8">
        <v>68396</v>
      </c>
      <c r="BX338" s="9">
        <f t="shared" si="107"/>
        <v>68.3</v>
      </c>
      <c r="BY338" s="29">
        <v>4895.0010000000002</v>
      </c>
      <c r="BZ338" s="8">
        <v>13972.622273213001</v>
      </c>
      <c r="CA338" s="8">
        <v>41.425384918228801</v>
      </c>
      <c r="CD338" s="8">
        <v>2016</v>
      </c>
      <c r="CE338" s="8">
        <v>1</v>
      </c>
      <c r="CF338" s="17">
        <f t="shared" si="102"/>
        <v>68.3</v>
      </c>
      <c r="CG338" s="17"/>
      <c r="CH338" s="18" t="str">
        <f t="shared" si="113"/>
        <v/>
      </c>
      <c r="CI338" s="8">
        <f t="shared" si="103"/>
        <v>2004</v>
      </c>
      <c r="CJ338" s="8">
        <f t="shared" si="104"/>
        <v>68.3</v>
      </c>
      <c r="CK338" s="6">
        <f t="shared" si="105"/>
        <v>68.3</v>
      </c>
      <c r="CL338" s="26"/>
      <c r="CM338" s="8" t="str">
        <f t="shared" si="114"/>
        <v/>
      </c>
      <c r="CN338" s="38">
        <f t="shared" si="115"/>
        <v>11179.326199999987</v>
      </c>
      <c r="CO338" s="8" t="str">
        <f t="shared" si="116"/>
        <v/>
      </c>
      <c r="CP338" s="8">
        <f t="shared" si="106"/>
        <v>163.44999999999999</v>
      </c>
      <c r="CQ338" s="8">
        <f t="shared" si="117"/>
        <v>2283.8251105566651</v>
      </c>
      <c r="CR338" s="8">
        <f t="shared" si="118"/>
        <v>2024</v>
      </c>
    </row>
    <row r="339" spans="1:96" s="8" customFormat="1">
      <c r="A339" s="8">
        <v>6035</v>
      </c>
      <c r="B339" s="8" t="s">
        <v>494</v>
      </c>
      <c r="C339" s="8">
        <v>8012</v>
      </c>
      <c r="D339" s="8" t="s">
        <v>588</v>
      </c>
      <c r="E339" s="8" t="s">
        <v>171</v>
      </c>
      <c r="F339" s="8" t="s">
        <v>512</v>
      </c>
      <c r="G339" s="8">
        <v>32</v>
      </c>
      <c r="H339" s="8" t="s">
        <v>111</v>
      </c>
      <c r="I339" s="8" t="s">
        <v>88</v>
      </c>
      <c r="K339" s="8" t="s">
        <v>89</v>
      </c>
      <c r="L339" s="8" t="s">
        <v>90</v>
      </c>
      <c r="M339" s="8" t="s">
        <v>90</v>
      </c>
      <c r="N339" s="8" t="s">
        <v>594</v>
      </c>
      <c r="O339" s="8" t="s">
        <v>594</v>
      </c>
      <c r="P339" s="8">
        <v>68.3</v>
      </c>
      <c r="Q339" s="8">
        <v>0.9</v>
      </c>
      <c r="R339" s="8">
        <v>48</v>
      </c>
      <c r="S339" s="8">
        <v>64</v>
      </c>
      <c r="T339" s="8">
        <v>10</v>
      </c>
      <c r="U339" s="8" t="s">
        <v>91</v>
      </c>
      <c r="V339" s="8" t="s">
        <v>92</v>
      </c>
      <c r="W339" s="8" t="s">
        <v>92</v>
      </c>
      <c r="X339" s="8" t="s">
        <v>93</v>
      </c>
      <c r="Y339" s="8" t="s">
        <v>90</v>
      </c>
      <c r="Z339" s="8">
        <v>8</v>
      </c>
      <c r="AA339" s="8">
        <v>1974</v>
      </c>
      <c r="AB339" s="8" t="s">
        <v>92</v>
      </c>
      <c r="AC339" s="8" t="s">
        <v>92</v>
      </c>
      <c r="AD339" s="8" t="s">
        <v>91</v>
      </c>
      <c r="AE339" s="8" t="s">
        <v>113</v>
      </c>
      <c r="AF339" s="8">
        <v>2</v>
      </c>
      <c r="AG339" s="8" t="s">
        <v>90</v>
      </c>
      <c r="AH339" s="8" t="s">
        <v>96</v>
      </c>
      <c r="AR339" s="8" t="s">
        <v>91</v>
      </c>
      <c r="AS339" s="8" t="s">
        <v>91</v>
      </c>
      <c r="AT339" s="8" t="s">
        <v>92</v>
      </c>
      <c r="AU339" s="8" t="s">
        <v>97</v>
      </c>
      <c r="BC339" s="8" t="s">
        <v>92</v>
      </c>
      <c r="BD339" s="8" t="s">
        <v>92</v>
      </c>
      <c r="BE339" s="8" t="s">
        <v>92</v>
      </c>
      <c r="BG339" s="8" t="s">
        <v>92</v>
      </c>
      <c r="BH339" s="8" t="s">
        <v>92</v>
      </c>
      <c r="BI339" s="8" t="s">
        <v>92</v>
      </c>
      <c r="BJ339" s="8" t="s">
        <v>92</v>
      </c>
      <c r="BM339" s="8" t="s">
        <v>92</v>
      </c>
      <c r="BN339" s="8" t="s">
        <v>92</v>
      </c>
      <c r="BO339" s="8" t="s">
        <v>92</v>
      </c>
      <c r="BQ339" s="8" t="s">
        <v>92</v>
      </c>
      <c r="BR339" s="8" t="s">
        <v>92</v>
      </c>
      <c r="BS339" s="8" t="s">
        <v>91</v>
      </c>
      <c r="BV339" s="8">
        <v>8012</v>
      </c>
      <c r="BW339" s="8">
        <v>68396</v>
      </c>
      <c r="BX339" s="9">
        <f t="shared" si="107"/>
        <v>68.3</v>
      </c>
      <c r="BY339" s="29">
        <v>4895.0010000000002</v>
      </c>
      <c r="BZ339" s="8">
        <v>13972.622273213001</v>
      </c>
      <c r="CA339" s="8">
        <v>41.425384918228801</v>
      </c>
      <c r="CD339" s="8">
        <v>2016</v>
      </c>
      <c r="CE339" s="8">
        <v>1</v>
      </c>
      <c r="CF339" s="17">
        <f t="shared" si="102"/>
        <v>68.3</v>
      </c>
      <c r="CG339" s="17"/>
      <c r="CH339" s="18" t="str">
        <f t="shared" si="113"/>
        <v/>
      </c>
      <c r="CI339" s="8">
        <f t="shared" si="103"/>
        <v>2004</v>
      </c>
      <c r="CJ339" s="8">
        <f t="shared" si="104"/>
        <v>68.3</v>
      </c>
      <c r="CK339" s="6">
        <f t="shared" si="105"/>
        <v>68.3</v>
      </c>
      <c r="CL339" s="26"/>
      <c r="CM339" s="8" t="str">
        <f t="shared" si="114"/>
        <v/>
      </c>
      <c r="CN339" s="38">
        <f t="shared" si="115"/>
        <v>11179.326199999987</v>
      </c>
      <c r="CO339" s="8" t="str">
        <f t="shared" si="116"/>
        <v/>
      </c>
      <c r="CP339" s="8">
        <f t="shared" si="106"/>
        <v>163.44999999999999</v>
      </c>
      <c r="CQ339" s="8">
        <f t="shared" si="117"/>
        <v>2283.8251105566651</v>
      </c>
      <c r="CR339" s="8">
        <f t="shared" si="118"/>
        <v>2024</v>
      </c>
    </row>
    <row r="340" spans="1:96" s="8" customFormat="1">
      <c r="A340" s="8">
        <v>6035</v>
      </c>
      <c r="B340" s="8" t="s">
        <v>494</v>
      </c>
      <c r="C340" s="8">
        <v>8012</v>
      </c>
      <c r="D340" s="8" t="s">
        <v>588</v>
      </c>
      <c r="E340" s="8" t="s">
        <v>171</v>
      </c>
      <c r="F340" s="8" t="s">
        <v>512</v>
      </c>
      <c r="G340" s="8">
        <v>41</v>
      </c>
      <c r="H340" s="8" t="s">
        <v>111</v>
      </c>
      <c r="I340" s="8" t="s">
        <v>88</v>
      </c>
      <c r="K340" s="8" t="s">
        <v>89</v>
      </c>
      <c r="L340" s="8" t="s">
        <v>90</v>
      </c>
      <c r="M340" s="8" t="s">
        <v>90</v>
      </c>
      <c r="N340" s="8" t="s">
        <v>595</v>
      </c>
      <c r="O340" s="8" t="s">
        <v>595</v>
      </c>
      <c r="P340" s="8">
        <v>68.3</v>
      </c>
      <c r="Q340" s="8">
        <v>0.9</v>
      </c>
      <c r="R340" s="8">
        <v>49</v>
      </c>
      <c r="S340" s="8">
        <v>64</v>
      </c>
      <c r="T340" s="8">
        <v>10</v>
      </c>
      <c r="U340" s="8" t="s">
        <v>91</v>
      </c>
      <c r="V340" s="8" t="s">
        <v>92</v>
      </c>
      <c r="W340" s="8" t="s">
        <v>92</v>
      </c>
      <c r="X340" s="8" t="s">
        <v>93</v>
      </c>
      <c r="Y340" s="8" t="s">
        <v>90</v>
      </c>
      <c r="Z340" s="8">
        <v>7</v>
      </c>
      <c r="AA340" s="8">
        <v>1974</v>
      </c>
      <c r="AB340" s="8" t="s">
        <v>92</v>
      </c>
      <c r="AC340" s="8" t="s">
        <v>92</v>
      </c>
      <c r="AD340" s="8" t="s">
        <v>91</v>
      </c>
      <c r="AE340" s="8" t="s">
        <v>113</v>
      </c>
      <c r="AF340" s="8">
        <v>2</v>
      </c>
      <c r="AG340" s="8" t="s">
        <v>90</v>
      </c>
      <c r="AH340" s="8" t="s">
        <v>96</v>
      </c>
      <c r="AR340" s="8" t="s">
        <v>91</v>
      </c>
      <c r="AS340" s="8" t="s">
        <v>91</v>
      </c>
      <c r="AT340" s="8" t="s">
        <v>92</v>
      </c>
      <c r="AU340" s="8" t="s">
        <v>97</v>
      </c>
      <c r="BC340" s="8" t="s">
        <v>92</v>
      </c>
      <c r="BD340" s="8" t="s">
        <v>92</v>
      </c>
      <c r="BE340" s="8" t="s">
        <v>92</v>
      </c>
      <c r="BG340" s="8" t="s">
        <v>92</v>
      </c>
      <c r="BH340" s="8" t="s">
        <v>92</v>
      </c>
      <c r="BI340" s="8" t="s">
        <v>92</v>
      </c>
      <c r="BJ340" s="8" t="s">
        <v>92</v>
      </c>
      <c r="BM340" s="8" t="s">
        <v>92</v>
      </c>
      <c r="BN340" s="8" t="s">
        <v>92</v>
      </c>
      <c r="BO340" s="8" t="s">
        <v>92</v>
      </c>
      <c r="BQ340" s="8" t="s">
        <v>92</v>
      </c>
      <c r="BR340" s="8" t="s">
        <v>92</v>
      </c>
      <c r="BS340" s="8" t="s">
        <v>91</v>
      </c>
      <c r="BV340" s="8">
        <v>8012</v>
      </c>
      <c r="BW340" s="8">
        <v>68396</v>
      </c>
      <c r="BX340" s="9">
        <f t="shared" si="107"/>
        <v>68.3</v>
      </c>
      <c r="BY340" s="29">
        <v>4895.0010000000002</v>
      </c>
      <c r="BZ340" s="8">
        <v>13972.622273213001</v>
      </c>
      <c r="CA340" s="8">
        <v>41.425384918228801</v>
      </c>
      <c r="CD340" s="8">
        <v>2015</v>
      </c>
      <c r="CE340" s="8">
        <v>12</v>
      </c>
      <c r="CF340" s="17">
        <f t="shared" si="102"/>
        <v>68.3</v>
      </c>
      <c r="CG340" s="17"/>
      <c r="CH340" s="18" t="str">
        <f t="shared" si="113"/>
        <v/>
      </c>
      <c r="CI340" s="8">
        <f t="shared" si="103"/>
        <v>2004</v>
      </c>
      <c r="CJ340" s="8">
        <f t="shared" si="104"/>
        <v>68.3</v>
      </c>
      <c r="CK340" s="6">
        <f t="shared" si="105"/>
        <v>68.3</v>
      </c>
      <c r="CL340" s="26"/>
      <c r="CM340" s="8" t="str">
        <f t="shared" si="114"/>
        <v/>
      </c>
      <c r="CN340" s="38">
        <f t="shared" si="115"/>
        <v>11179.326199999987</v>
      </c>
      <c r="CO340" s="8" t="str">
        <f t="shared" si="116"/>
        <v/>
      </c>
      <c r="CP340" s="8">
        <f t="shared" si="106"/>
        <v>163.44999999999999</v>
      </c>
      <c r="CQ340" s="8">
        <f t="shared" si="117"/>
        <v>2283.8251105566651</v>
      </c>
      <c r="CR340" s="8">
        <f t="shared" si="118"/>
        <v>2024</v>
      </c>
    </row>
    <row r="341" spans="1:96" s="8" customFormat="1">
      <c r="A341" s="8">
        <v>6035</v>
      </c>
      <c r="B341" s="8" t="s">
        <v>494</v>
      </c>
      <c r="C341" s="8">
        <v>8012</v>
      </c>
      <c r="D341" s="8" t="s">
        <v>588</v>
      </c>
      <c r="E341" s="8" t="s">
        <v>171</v>
      </c>
      <c r="F341" s="8" t="s">
        <v>512</v>
      </c>
      <c r="G341" s="8">
        <v>42</v>
      </c>
      <c r="H341" s="8" t="s">
        <v>111</v>
      </c>
      <c r="I341" s="8" t="s">
        <v>88</v>
      </c>
      <c r="K341" s="8" t="s">
        <v>89</v>
      </c>
      <c r="L341" s="8" t="s">
        <v>90</v>
      </c>
      <c r="M341" s="8" t="s">
        <v>90</v>
      </c>
      <c r="N341" s="8" t="s">
        <v>596</v>
      </c>
      <c r="O341" s="8" t="s">
        <v>596</v>
      </c>
      <c r="P341" s="8">
        <v>68.3</v>
      </c>
      <c r="Q341" s="8">
        <v>0.9</v>
      </c>
      <c r="R341" s="8">
        <v>49</v>
      </c>
      <c r="S341" s="8">
        <v>64</v>
      </c>
      <c r="T341" s="8">
        <v>10</v>
      </c>
      <c r="U341" s="8" t="s">
        <v>91</v>
      </c>
      <c r="V341" s="8" t="s">
        <v>92</v>
      </c>
      <c r="W341" s="8" t="s">
        <v>92</v>
      </c>
      <c r="X341" s="8" t="s">
        <v>93</v>
      </c>
      <c r="Y341" s="8" t="s">
        <v>90</v>
      </c>
      <c r="Z341" s="8">
        <v>7</v>
      </c>
      <c r="AA341" s="8">
        <v>1974</v>
      </c>
      <c r="AB341" s="8" t="s">
        <v>92</v>
      </c>
      <c r="AC341" s="8" t="s">
        <v>92</v>
      </c>
      <c r="AD341" s="8" t="s">
        <v>91</v>
      </c>
      <c r="AE341" s="8" t="s">
        <v>113</v>
      </c>
      <c r="AF341" s="8">
        <v>2</v>
      </c>
      <c r="AG341" s="8" t="s">
        <v>90</v>
      </c>
      <c r="AH341" s="8" t="s">
        <v>96</v>
      </c>
      <c r="AR341" s="8" t="s">
        <v>91</v>
      </c>
      <c r="AS341" s="8" t="s">
        <v>91</v>
      </c>
      <c r="AT341" s="8" t="s">
        <v>92</v>
      </c>
      <c r="AU341" s="8" t="s">
        <v>97</v>
      </c>
      <c r="BC341" s="8" t="s">
        <v>92</v>
      </c>
      <c r="BD341" s="8" t="s">
        <v>92</v>
      </c>
      <c r="BE341" s="8" t="s">
        <v>92</v>
      </c>
      <c r="BG341" s="8" t="s">
        <v>92</v>
      </c>
      <c r="BH341" s="8" t="s">
        <v>92</v>
      </c>
      <c r="BI341" s="8" t="s">
        <v>92</v>
      </c>
      <c r="BJ341" s="8" t="s">
        <v>92</v>
      </c>
      <c r="BM341" s="8" t="s">
        <v>92</v>
      </c>
      <c r="BN341" s="8" t="s">
        <v>92</v>
      </c>
      <c r="BO341" s="8" t="s">
        <v>92</v>
      </c>
      <c r="BQ341" s="8" t="s">
        <v>92</v>
      </c>
      <c r="BR341" s="8" t="s">
        <v>92</v>
      </c>
      <c r="BS341" s="8" t="s">
        <v>91</v>
      </c>
      <c r="BV341" s="8">
        <v>8012</v>
      </c>
      <c r="BW341" s="8">
        <v>68396</v>
      </c>
      <c r="BX341" s="9">
        <f t="shared" si="107"/>
        <v>68.3</v>
      </c>
      <c r="BY341" s="29">
        <v>4895.0010000000002</v>
      </c>
      <c r="BZ341" s="8">
        <v>13972.622273213001</v>
      </c>
      <c r="CA341" s="8">
        <v>41.425384918228801</v>
      </c>
      <c r="CD341" s="8">
        <v>2015</v>
      </c>
      <c r="CE341" s="8">
        <v>12</v>
      </c>
      <c r="CF341" s="17">
        <f t="shared" si="102"/>
        <v>68.3</v>
      </c>
      <c r="CG341" s="17"/>
      <c r="CH341" s="18" t="str">
        <f t="shared" si="113"/>
        <v/>
      </c>
      <c r="CI341" s="8">
        <f t="shared" si="103"/>
        <v>2004</v>
      </c>
      <c r="CJ341" s="8">
        <f t="shared" si="104"/>
        <v>68.3</v>
      </c>
      <c r="CK341" s="6">
        <f t="shared" si="105"/>
        <v>68.3</v>
      </c>
      <c r="CL341" s="26"/>
      <c r="CM341" s="8" t="str">
        <f t="shared" si="114"/>
        <v/>
      </c>
      <c r="CN341" s="38">
        <f t="shared" si="115"/>
        <v>11179.326199999987</v>
      </c>
      <c r="CO341" s="8" t="str">
        <f t="shared" si="116"/>
        <v/>
      </c>
      <c r="CP341" s="8">
        <f t="shared" si="106"/>
        <v>163.44999999999999</v>
      </c>
      <c r="CQ341" s="8">
        <f t="shared" si="117"/>
        <v>2283.8251105566651</v>
      </c>
      <c r="CR341" s="8">
        <f t="shared" si="118"/>
        <v>2024</v>
      </c>
    </row>
    <row r="342" spans="1:96" s="8" customFormat="1">
      <c r="A342" s="8">
        <v>56214</v>
      </c>
      <c r="B342" s="8" t="s">
        <v>597</v>
      </c>
      <c r="C342" s="8">
        <v>10870</v>
      </c>
      <c r="D342" s="8" t="s">
        <v>598</v>
      </c>
      <c r="E342" s="8" t="s">
        <v>171</v>
      </c>
      <c r="F342" s="8" t="s">
        <v>599</v>
      </c>
      <c r="G342" s="8" t="s">
        <v>237</v>
      </c>
      <c r="H342" s="8" t="s">
        <v>87</v>
      </c>
      <c r="I342" s="8" t="s">
        <v>88</v>
      </c>
      <c r="K342" s="8" t="s">
        <v>89</v>
      </c>
      <c r="L342" s="8" t="s">
        <v>90</v>
      </c>
      <c r="M342" s="8" t="s">
        <v>90</v>
      </c>
      <c r="P342" s="8">
        <v>72.5</v>
      </c>
      <c r="Q342" s="8">
        <v>0.8</v>
      </c>
      <c r="R342" s="8">
        <v>58.9</v>
      </c>
      <c r="S342" s="8">
        <v>58.9</v>
      </c>
      <c r="T342" s="8">
        <v>12</v>
      </c>
      <c r="U342" s="8" t="s">
        <v>91</v>
      </c>
      <c r="V342" s="8" t="s">
        <v>92</v>
      </c>
      <c r="W342" s="8" t="s">
        <v>92</v>
      </c>
      <c r="X342" s="8" t="s">
        <v>118</v>
      </c>
      <c r="Y342" s="8" t="s">
        <v>98</v>
      </c>
      <c r="Z342" s="8">
        <v>1</v>
      </c>
      <c r="AA342" s="8">
        <v>1989</v>
      </c>
      <c r="AB342" s="8" t="s">
        <v>92</v>
      </c>
      <c r="AC342" s="8" t="s">
        <v>92</v>
      </c>
      <c r="AD342" s="8" t="s">
        <v>91</v>
      </c>
      <c r="AE342" s="8" t="s">
        <v>113</v>
      </c>
      <c r="AF342" s="8">
        <v>2</v>
      </c>
      <c r="AG342" s="8" t="s">
        <v>90</v>
      </c>
      <c r="AH342" s="8" t="s">
        <v>95</v>
      </c>
      <c r="AI342" s="8" t="s">
        <v>96</v>
      </c>
      <c r="AR342" s="8" t="s">
        <v>91</v>
      </c>
      <c r="AS342" s="8" t="s">
        <v>91</v>
      </c>
      <c r="AT342" s="8" t="s">
        <v>92</v>
      </c>
      <c r="AU342" s="8" t="s">
        <v>97</v>
      </c>
      <c r="BC342" s="8" t="s">
        <v>92</v>
      </c>
      <c r="BD342" s="8" t="s">
        <v>92</v>
      </c>
      <c r="BE342" s="8" t="s">
        <v>92</v>
      </c>
      <c r="BG342" s="8" t="s">
        <v>92</v>
      </c>
      <c r="BH342" s="8" t="s">
        <v>92</v>
      </c>
      <c r="BI342" s="8" t="s">
        <v>92</v>
      </c>
      <c r="BJ342" s="8" t="s">
        <v>92</v>
      </c>
      <c r="BM342" s="8" t="s">
        <v>92</v>
      </c>
      <c r="BN342" s="8" t="s">
        <v>92</v>
      </c>
      <c r="BO342" s="8" t="s">
        <v>92</v>
      </c>
      <c r="BP342" s="8" t="s">
        <v>91</v>
      </c>
      <c r="BQ342" s="8" t="s">
        <v>92</v>
      </c>
      <c r="BR342" s="8" t="s">
        <v>92</v>
      </c>
      <c r="BS342" s="8" t="s">
        <v>98</v>
      </c>
      <c r="BT342" s="8" t="s">
        <v>91</v>
      </c>
      <c r="BU342" s="8" t="s">
        <v>98</v>
      </c>
      <c r="BV342" s="8">
        <v>10870</v>
      </c>
      <c r="BW342" s="8">
        <v>473134</v>
      </c>
      <c r="BX342" s="9">
        <f t="shared" si="107"/>
        <v>72.5</v>
      </c>
      <c r="BY342" s="29">
        <v>39498.998999999902</v>
      </c>
      <c r="BZ342" s="8">
        <v>11978.379502731101</v>
      </c>
      <c r="CA342" s="8">
        <v>13.4517797622806</v>
      </c>
      <c r="CD342" s="8">
        <v>2002</v>
      </c>
      <c r="CE342" s="8">
        <v>6</v>
      </c>
      <c r="CF342" s="17">
        <f t="shared" si="102"/>
        <v>72.5</v>
      </c>
      <c r="CG342" s="19">
        <f>BY342</f>
        <v>39498.998999999902</v>
      </c>
      <c r="CH342" s="18">
        <f t="shared" si="113"/>
        <v>55356.677999999425</v>
      </c>
      <c r="CI342" s="8">
        <f t="shared" si="103"/>
        <v>2019</v>
      </c>
      <c r="CJ342" s="8">
        <f t="shared" si="104"/>
        <v>72.5</v>
      </c>
      <c r="CK342" s="6">
        <f t="shared" si="105"/>
        <v>72.5</v>
      </c>
      <c r="CL342" s="26">
        <f>IF(AND(CK342&lt;&gt;"", CO342 ="Y"),BY342,"")</f>
        <v>39498.998999999902</v>
      </c>
      <c r="CM342" s="8">
        <f t="shared" si="114"/>
        <v>55356.677999999425</v>
      </c>
      <c r="CN342" s="38">
        <f t="shared" si="115"/>
        <v>55356.677999999425</v>
      </c>
      <c r="CO342" s="8" t="str">
        <f t="shared" si="116"/>
        <v>Y</v>
      </c>
      <c r="CP342" s="8">
        <f t="shared" si="106"/>
        <v>117</v>
      </c>
      <c r="CQ342" s="8">
        <f t="shared" si="117"/>
        <v>1401.4704018195389</v>
      </c>
      <c r="CR342" s="8">
        <f t="shared" si="118"/>
        <v>2027</v>
      </c>
    </row>
    <row r="343" spans="1:96" s="8" customFormat="1">
      <c r="A343" s="8">
        <v>56214</v>
      </c>
      <c r="B343" s="8" t="s">
        <v>597</v>
      </c>
      <c r="C343" s="8">
        <v>10870</v>
      </c>
      <c r="D343" s="8" t="s">
        <v>598</v>
      </c>
      <c r="E343" s="8" t="s">
        <v>171</v>
      </c>
      <c r="F343" s="8" t="s">
        <v>599</v>
      </c>
      <c r="G343" s="8" t="s">
        <v>238</v>
      </c>
      <c r="H343" s="8" t="s">
        <v>87</v>
      </c>
      <c r="I343" s="8" t="s">
        <v>88</v>
      </c>
      <c r="K343" s="8" t="s">
        <v>89</v>
      </c>
      <c r="L343" s="8" t="s">
        <v>90</v>
      </c>
      <c r="M343" s="8" t="s">
        <v>90</v>
      </c>
      <c r="P343" s="8">
        <v>33</v>
      </c>
      <c r="Q343" s="8">
        <v>0.8</v>
      </c>
      <c r="R343" s="8">
        <v>28.3</v>
      </c>
      <c r="S343" s="8">
        <v>29.8</v>
      </c>
      <c r="T343" s="8">
        <v>12</v>
      </c>
      <c r="U343" s="8" t="s">
        <v>91</v>
      </c>
      <c r="V343" s="8" t="s">
        <v>92</v>
      </c>
      <c r="W343" s="8" t="s">
        <v>92</v>
      </c>
      <c r="X343" s="8" t="s">
        <v>118</v>
      </c>
      <c r="Y343" s="8" t="s">
        <v>98</v>
      </c>
      <c r="Z343" s="8">
        <v>6</v>
      </c>
      <c r="AA343" s="8">
        <v>2002</v>
      </c>
      <c r="AB343" s="8" t="s">
        <v>92</v>
      </c>
      <c r="AC343" s="8" t="s">
        <v>92</v>
      </c>
      <c r="AD343" s="8" t="s">
        <v>91</v>
      </c>
      <c r="AE343" s="8" t="s">
        <v>113</v>
      </c>
      <c r="AF343" s="8">
        <v>2</v>
      </c>
      <c r="AG343" s="8" t="s">
        <v>90</v>
      </c>
      <c r="AH343" s="8" t="s">
        <v>95</v>
      </c>
      <c r="AI343" s="8" t="s">
        <v>96</v>
      </c>
      <c r="AR343" s="8" t="s">
        <v>91</v>
      </c>
      <c r="AS343" s="8" t="s">
        <v>91</v>
      </c>
      <c r="AT343" s="8">
        <v>0</v>
      </c>
      <c r="AU343" s="8" t="s">
        <v>97</v>
      </c>
      <c r="BC343" s="8" t="s">
        <v>92</v>
      </c>
      <c r="BD343" s="8" t="s">
        <v>92</v>
      </c>
      <c r="BE343" s="8" t="s">
        <v>92</v>
      </c>
      <c r="BG343" s="8" t="s">
        <v>92</v>
      </c>
      <c r="BH343" s="8" t="s">
        <v>92</v>
      </c>
      <c r="BI343" s="8" t="s">
        <v>92</v>
      </c>
      <c r="BJ343" s="8" t="s">
        <v>92</v>
      </c>
      <c r="BM343" s="8" t="s">
        <v>92</v>
      </c>
      <c r="BN343" s="8" t="s">
        <v>92</v>
      </c>
      <c r="BO343" s="8" t="s">
        <v>92</v>
      </c>
      <c r="BP343" s="8" t="s">
        <v>91</v>
      </c>
      <c r="BQ343" s="8" t="s">
        <v>92</v>
      </c>
      <c r="BR343" s="8" t="s">
        <v>92</v>
      </c>
      <c r="BS343" s="8" t="s">
        <v>98</v>
      </c>
      <c r="BT343" s="8" t="s">
        <v>91</v>
      </c>
      <c r="BU343" s="8" t="s">
        <v>98</v>
      </c>
      <c r="BV343" s="8">
        <v>10870</v>
      </c>
      <c r="BW343" s="8">
        <v>473134</v>
      </c>
      <c r="BX343" s="9">
        <f t="shared" si="107"/>
        <v>33</v>
      </c>
      <c r="BY343" s="29">
        <v>39498.998999999902</v>
      </c>
      <c r="BZ343" s="8">
        <v>11978.379502731101</v>
      </c>
      <c r="CA343" s="8">
        <v>13.1274742065706</v>
      </c>
      <c r="CD343" s="8">
        <v>2015</v>
      </c>
      <c r="CE343" s="8">
        <v>8</v>
      </c>
      <c r="CF343" s="17">
        <f t="shared" si="102"/>
        <v>33</v>
      </c>
      <c r="CG343" s="17"/>
      <c r="CH343" s="18" t="str">
        <f t="shared" si="113"/>
        <v/>
      </c>
      <c r="CI343" s="8">
        <f t="shared" si="103"/>
        <v>2032</v>
      </c>
      <c r="CJ343" s="8">
        <f t="shared" si="104"/>
        <v>33</v>
      </c>
      <c r="CK343" s="6">
        <f t="shared" si="105"/>
        <v>33</v>
      </c>
      <c r="CL343" s="26"/>
      <c r="CM343" s="8" t="str">
        <f t="shared" si="114"/>
        <v/>
      </c>
      <c r="CN343" s="38">
        <f t="shared" si="115"/>
        <v>55356.677999999425</v>
      </c>
      <c r="CO343" s="8" t="str">
        <f t="shared" si="116"/>
        <v/>
      </c>
      <c r="CP343" s="8">
        <f t="shared" si="106"/>
        <v>117</v>
      </c>
      <c r="CQ343" s="8">
        <f t="shared" si="117"/>
        <v>1401.4704018195389</v>
      </c>
      <c r="CR343" s="8">
        <f t="shared" si="118"/>
        <v>2027</v>
      </c>
    </row>
    <row r="344" spans="1:96" s="8" customFormat="1">
      <c r="A344" s="8">
        <v>56214</v>
      </c>
      <c r="B344" s="8" t="s">
        <v>597</v>
      </c>
      <c r="C344" s="8">
        <v>10870</v>
      </c>
      <c r="D344" s="8" t="s">
        <v>598</v>
      </c>
      <c r="E344" s="8" t="s">
        <v>171</v>
      </c>
      <c r="F344" s="8" t="s">
        <v>599</v>
      </c>
      <c r="G344" s="8" t="s">
        <v>218</v>
      </c>
      <c r="H344" s="8" t="s">
        <v>87</v>
      </c>
      <c r="I344" s="8" t="s">
        <v>88</v>
      </c>
      <c r="K344" s="8" t="s">
        <v>89</v>
      </c>
      <c r="L344" s="8" t="s">
        <v>90</v>
      </c>
      <c r="M344" s="8" t="s">
        <v>90</v>
      </c>
      <c r="P344" s="8">
        <v>33</v>
      </c>
      <c r="Q344" s="8">
        <v>0.8</v>
      </c>
      <c r="R344" s="8">
        <v>29.3</v>
      </c>
      <c r="S344" s="8">
        <v>31</v>
      </c>
      <c r="T344" s="8">
        <v>12</v>
      </c>
      <c r="U344" s="8" t="s">
        <v>91</v>
      </c>
      <c r="V344" s="8" t="s">
        <v>92</v>
      </c>
      <c r="W344" s="8" t="s">
        <v>92</v>
      </c>
      <c r="X344" s="8" t="s">
        <v>118</v>
      </c>
      <c r="Y344" s="8" t="s">
        <v>98</v>
      </c>
      <c r="Z344" s="8">
        <v>6</v>
      </c>
      <c r="AA344" s="8">
        <v>2002</v>
      </c>
      <c r="AB344" s="8" t="s">
        <v>92</v>
      </c>
      <c r="AC344" s="8" t="s">
        <v>92</v>
      </c>
      <c r="AD344" s="8" t="s">
        <v>91</v>
      </c>
      <c r="AE344" s="8" t="s">
        <v>113</v>
      </c>
      <c r="AF344" s="8">
        <v>2</v>
      </c>
      <c r="AG344" s="8" t="s">
        <v>90</v>
      </c>
      <c r="AH344" s="8" t="s">
        <v>95</v>
      </c>
      <c r="AI344" s="8" t="s">
        <v>96</v>
      </c>
      <c r="AR344" s="8" t="s">
        <v>91</v>
      </c>
      <c r="AS344" s="8" t="s">
        <v>91</v>
      </c>
      <c r="AT344" s="8">
        <v>0</v>
      </c>
      <c r="AU344" s="8" t="s">
        <v>97</v>
      </c>
      <c r="BC344" s="8" t="s">
        <v>92</v>
      </c>
      <c r="BD344" s="8" t="s">
        <v>92</v>
      </c>
      <c r="BE344" s="8" t="s">
        <v>92</v>
      </c>
      <c r="BG344" s="8" t="s">
        <v>92</v>
      </c>
      <c r="BH344" s="8" t="s">
        <v>92</v>
      </c>
      <c r="BI344" s="8" t="s">
        <v>92</v>
      </c>
      <c r="BJ344" s="8" t="s">
        <v>92</v>
      </c>
      <c r="BM344" s="8" t="s">
        <v>92</v>
      </c>
      <c r="BN344" s="8" t="s">
        <v>92</v>
      </c>
      <c r="BO344" s="8" t="s">
        <v>92</v>
      </c>
      <c r="BP344" s="8" t="s">
        <v>91</v>
      </c>
      <c r="BQ344" s="8" t="s">
        <v>92</v>
      </c>
      <c r="BR344" s="8" t="s">
        <v>92</v>
      </c>
      <c r="BS344" s="8" t="s">
        <v>98</v>
      </c>
      <c r="BT344" s="8" t="s">
        <v>91</v>
      </c>
      <c r="BU344" s="8" t="s">
        <v>98</v>
      </c>
      <c r="BV344" s="8">
        <v>10870</v>
      </c>
      <c r="BW344" s="8">
        <v>473134</v>
      </c>
      <c r="BX344" s="9">
        <f t="shared" si="107"/>
        <v>33</v>
      </c>
      <c r="BY344" s="29">
        <v>39498.998999999902</v>
      </c>
      <c r="BZ344" s="8">
        <v>11978.379502731101</v>
      </c>
      <c r="CA344" s="8">
        <v>13.1274742065706</v>
      </c>
      <c r="CD344" s="8">
        <v>2015</v>
      </c>
      <c r="CE344" s="8">
        <v>8</v>
      </c>
      <c r="CF344" s="17">
        <f t="shared" si="102"/>
        <v>33</v>
      </c>
      <c r="CG344" s="17"/>
      <c r="CH344" s="18" t="str">
        <f t="shared" si="113"/>
        <v/>
      </c>
      <c r="CI344" s="8">
        <f t="shared" si="103"/>
        <v>2032</v>
      </c>
      <c r="CJ344" s="8">
        <f t="shared" si="104"/>
        <v>33</v>
      </c>
      <c r="CK344" s="6">
        <f t="shared" si="105"/>
        <v>33</v>
      </c>
      <c r="CL344" s="26"/>
      <c r="CM344" s="8" t="str">
        <f t="shared" si="114"/>
        <v/>
      </c>
      <c r="CN344" s="38">
        <f t="shared" si="115"/>
        <v>55356.677999999425</v>
      </c>
      <c r="CO344" s="8" t="str">
        <f t="shared" si="116"/>
        <v/>
      </c>
      <c r="CP344" s="8">
        <f t="shared" si="106"/>
        <v>117</v>
      </c>
      <c r="CQ344" s="8">
        <f t="shared" si="117"/>
        <v>1401.4704018195389</v>
      </c>
      <c r="CR344" s="8">
        <f t="shared" si="118"/>
        <v>2027</v>
      </c>
    </row>
    <row r="345" spans="1:96" s="8" customFormat="1">
      <c r="A345" s="8">
        <v>56214</v>
      </c>
      <c r="B345" s="8" t="s">
        <v>597</v>
      </c>
      <c r="C345" s="8">
        <v>10870</v>
      </c>
      <c r="D345" s="8" t="s">
        <v>598</v>
      </c>
      <c r="E345" s="8" t="s">
        <v>171</v>
      </c>
      <c r="F345" s="8" t="s">
        <v>599</v>
      </c>
      <c r="G345" s="8" t="s">
        <v>325</v>
      </c>
      <c r="H345" s="8" t="s">
        <v>87</v>
      </c>
      <c r="I345" s="8" t="s">
        <v>88</v>
      </c>
      <c r="K345" s="8" t="s">
        <v>89</v>
      </c>
      <c r="L345" s="8" t="s">
        <v>90</v>
      </c>
      <c r="M345" s="8" t="s">
        <v>90</v>
      </c>
      <c r="P345" s="8">
        <v>33</v>
      </c>
      <c r="Q345" s="8">
        <v>0.8</v>
      </c>
      <c r="R345" s="8">
        <v>29.1</v>
      </c>
      <c r="S345" s="8">
        <v>31.2</v>
      </c>
      <c r="T345" s="8">
        <v>12</v>
      </c>
      <c r="U345" s="8" t="s">
        <v>91</v>
      </c>
      <c r="V345" s="8" t="s">
        <v>92</v>
      </c>
      <c r="W345" s="8" t="s">
        <v>92</v>
      </c>
      <c r="X345" s="8" t="s">
        <v>118</v>
      </c>
      <c r="Y345" s="8" t="s">
        <v>98</v>
      </c>
      <c r="Z345" s="8">
        <v>6</v>
      </c>
      <c r="AA345" s="8">
        <v>2002</v>
      </c>
      <c r="AB345" s="8" t="s">
        <v>92</v>
      </c>
      <c r="AC345" s="8" t="s">
        <v>92</v>
      </c>
      <c r="AD345" s="8" t="s">
        <v>91</v>
      </c>
      <c r="AE345" s="8" t="s">
        <v>113</v>
      </c>
      <c r="AF345" s="8">
        <v>2</v>
      </c>
      <c r="AG345" s="8" t="s">
        <v>90</v>
      </c>
      <c r="AH345" s="8" t="s">
        <v>95</v>
      </c>
      <c r="AI345" s="8" t="s">
        <v>96</v>
      </c>
      <c r="AR345" s="8" t="s">
        <v>91</v>
      </c>
      <c r="AS345" s="8" t="s">
        <v>91</v>
      </c>
      <c r="AT345" s="8">
        <v>0</v>
      </c>
      <c r="AU345" s="8" t="s">
        <v>97</v>
      </c>
      <c r="BC345" s="8" t="s">
        <v>92</v>
      </c>
      <c r="BD345" s="8" t="s">
        <v>92</v>
      </c>
      <c r="BE345" s="8" t="s">
        <v>92</v>
      </c>
      <c r="BG345" s="8" t="s">
        <v>92</v>
      </c>
      <c r="BH345" s="8" t="s">
        <v>92</v>
      </c>
      <c r="BI345" s="8" t="s">
        <v>92</v>
      </c>
      <c r="BJ345" s="8" t="s">
        <v>92</v>
      </c>
      <c r="BM345" s="8" t="s">
        <v>92</v>
      </c>
      <c r="BN345" s="8" t="s">
        <v>92</v>
      </c>
      <c r="BO345" s="8" t="s">
        <v>92</v>
      </c>
      <c r="BP345" s="8" t="s">
        <v>91</v>
      </c>
      <c r="BQ345" s="8" t="s">
        <v>92</v>
      </c>
      <c r="BR345" s="8" t="s">
        <v>92</v>
      </c>
      <c r="BS345" s="8" t="s">
        <v>98</v>
      </c>
      <c r="BT345" s="8" t="s">
        <v>91</v>
      </c>
      <c r="BU345" s="8" t="s">
        <v>98</v>
      </c>
      <c r="BV345" s="8">
        <v>10870</v>
      </c>
      <c r="BW345" s="8">
        <v>473134</v>
      </c>
      <c r="BX345" s="9">
        <f t="shared" si="107"/>
        <v>33</v>
      </c>
      <c r="BY345" s="29">
        <v>39498.998999999902</v>
      </c>
      <c r="BZ345" s="8">
        <v>11978.379502731101</v>
      </c>
      <c r="CA345" s="8">
        <v>13.1274742065706</v>
      </c>
      <c r="CD345" s="8">
        <v>2015</v>
      </c>
      <c r="CE345" s="8">
        <v>8</v>
      </c>
      <c r="CF345" s="17">
        <f t="shared" si="102"/>
        <v>33</v>
      </c>
      <c r="CG345" s="17"/>
      <c r="CH345" s="18" t="str">
        <f t="shared" si="113"/>
        <v/>
      </c>
      <c r="CI345" s="8">
        <f t="shared" si="103"/>
        <v>2032</v>
      </c>
      <c r="CJ345" s="8">
        <f t="shared" si="104"/>
        <v>33</v>
      </c>
      <c r="CK345" s="6">
        <f t="shared" si="105"/>
        <v>33</v>
      </c>
      <c r="CL345" s="26"/>
      <c r="CM345" s="8" t="str">
        <f t="shared" si="114"/>
        <v/>
      </c>
      <c r="CN345" s="38">
        <f t="shared" si="115"/>
        <v>55356.677999999425</v>
      </c>
      <c r="CO345" s="8" t="str">
        <f t="shared" si="116"/>
        <v/>
      </c>
      <c r="CP345" s="8">
        <f t="shared" si="106"/>
        <v>117</v>
      </c>
      <c r="CQ345" s="8">
        <f t="shared" si="117"/>
        <v>1401.4704018195389</v>
      </c>
      <c r="CR345" s="8">
        <f t="shared" si="118"/>
        <v>2027</v>
      </c>
    </row>
    <row r="346" spans="1:96" s="14" customFormat="1">
      <c r="A346" s="14">
        <v>15394</v>
      </c>
      <c r="B346" s="14" t="s">
        <v>600</v>
      </c>
      <c r="C346" s="14">
        <v>50463</v>
      </c>
      <c r="D346" s="14" t="s">
        <v>601</v>
      </c>
      <c r="E346" s="14" t="s">
        <v>171</v>
      </c>
      <c r="F346" s="14" t="s">
        <v>602</v>
      </c>
      <c r="G346" s="14" t="s">
        <v>237</v>
      </c>
      <c r="H346" s="14" t="s">
        <v>87</v>
      </c>
      <c r="I346" s="14" t="s">
        <v>88</v>
      </c>
      <c r="K346" s="14" t="s">
        <v>89</v>
      </c>
      <c r="L346" s="14" t="s">
        <v>90</v>
      </c>
      <c r="M346" s="14" t="s">
        <v>90</v>
      </c>
      <c r="P346" s="14">
        <v>53.6</v>
      </c>
      <c r="Q346" s="14">
        <v>0.8</v>
      </c>
      <c r="R346" s="14">
        <v>40</v>
      </c>
      <c r="S346" s="14">
        <v>59</v>
      </c>
      <c r="T346" s="14">
        <v>30</v>
      </c>
      <c r="U346" s="14" t="s">
        <v>91</v>
      </c>
      <c r="V346" s="14" t="s">
        <v>92</v>
      </c>
      <c r="W346" s="14" t="s">
        <v>92</v>
      </c>
      <c r="X346" s="14" t="s">
        <v>93</v>
      </c>
      <c r="Y346" s="14" t="s">
        <v>90</v>
      </c>
      <c r="Z346" s="14">
        <v>6</v>
      </c>
      <c r="AA346" s="14">
        <v>1985</v>
      </c>
      <c r="AB346" s="14" t="s">
        <v>92</v>
      </c>
      <c r="AC346" s="14" t="s">
        <v>92</v>
      </c>
      <c r="AD346" s="14" t="s">
        <v>98</v>
      </c>
      <c r="AE346" s="14" t="s">
        <v>213</v>
      </c>
      <c r="AF346" s="14">
        <v>7</v>
      </c>
      <c r="AG346" s="14" t="s">
        <v>208</v>
      </c>
      <c r="AH346" s="14" t="s">
        <v>95</v>
      </c>
      <c r="AR346" s="14" t="s">
        <v>91</v>
      </c>
      <c r="AS346" s="14" t="s">
        <v>91</v>
      </c>
      <c r="AT346" s="14" t="s">
        <v>92</v>
      </c>
      <c r="AU346" s="14" t="s">
        <v>168</v>
      </c>
      <c r="BC346" s="14" t="s">
        <v>92</v>
      </c>
      <c r="BD346" s="14" t="s">
        <v>92</v>
      </c>
      <c r="BE346" s="14" t="s">
        <v>92</v>
      </c>
      <c r="BG346" s="14" t="s">
        <v>92</v>
      </c>
      <c r="BH346" s="14" t="s">
        <v>92</v>
      </c>
      <c r="BI346" s="14" t="s">
        <v>92</v>
      </c>
      <c r="BJ346" s="14" t="s">
        <v>92</v>
      </c>
      <c r="BM346" s="14" t="s">
        <v>92</v>
      </c>
      <c r="BN346" s="14" t="s">
        <v>92</v>
      </c>
      <c r="BO346" s="14" t="s">
        <v>92</v>
      </c>
      <c r="BQ346" s="14" t="s">
        <v>92</v>
      </c>
      <c r="BR346" s="14" t="s">
        <v>92</v>
      </c>
      <c r="BS346" s="14" t="s">
        <v>91</v>
      </c>
      <c r="BT346" s="14" t="s">
        <v>91</v>
      </c>
      <c r="BU346" s="14" t="s">
        <v>91</v>
      </c>
      <c r="BV346" s="14">
        <v>50463</v>
      </c>
      <c r="BW346" s="14">
        <v>5149165</v>
      </c>
      <c r="BX346" s="12">
        <f t="shared" si="107"/>
        <v>53.6</v>
      </c>
      <c r="BY346" s="29">
        <v>837643</v>
      </c>
      <c r="BZ346" s="14">
        <v>6147.2071037422802</v>
      </c>
      <c r="CA346" s="14">
        <v>30.786374999108801</v>
      </c>
      <c r="CD346" s="14">
        <v>2016</v>
      </c>
      <c r="CE346" s="14">
        <v>3</v>
      </c>
      <c r="CF346" s="17">
        <f t="shared" si="102"/>
        <v>53.6</v>
      </c>
      <c r="CG346" s="19">
        <f>BY346</f>
        <v>837643</v>
      </c>
      <c r="CH346" s="18">
        <f t="shared" si="113"/>
        <v>602452.30499999935</v>
      </c>
      <c r="CI346" s="14">
        <f t="shared" si="103"/>
        <v>2015</v>
      </c>
      <c r="CJ346" s="14">
        <f t="shared" si="104"/>
        <v>53.6</v>
      </c>
      <c r="CK346" s="12">
        <f t="shared" si="105"/>
        <v>53.6</v>
      </c>
      <c r="CL346" s="18">
        <f>BY346*CK346/SUM(BX346:BX347)</f>
        <v>381782.86394557828</v>
      </c>
      <c r="CM346" s="8">
        <f t="shared" si="114"/>
        <v>274587.10499999975</v>
      </c>
      <c r="CN346" s="38">
        <f t="shared" si="115"/>
        <v>602452.30499999935</v>
      </c>
      <c r="CO346" s="14" t="str">
        <f t="shared" si="116"/>
        <v>Y</v>
      </c>
      <c r="CP346" s="8">
        <f t="shared" si="106"/>
        <v>117</v>
      </c>
      <c r="CQ346" s="8">
        <f t="shared" si="117"/>
        <v>719.22323113784682</v>
      </c>
      <c r="CR346" s="8" t="str">
        <f t="shared" si="118"/>
        <v/>
      </c>
    </row>
    <row r="347" spans="1:96" s="14" customFormat="1">
      <c r="A347" s="14">
        <v>15394</v>
      </c>
      <c r="B347" s="14" t="s">
        <v>600</v>
      </c>
      <c r="C347" s="14">
        <v>50463</v>
      </c>
      <c r="D347" s="14" t="s">
        <v>601</v>
      </c>
      <c r="E347" s="14" t="s">
        <v>171</v>
      </c>
      <c r="F347" s="14" t="s">
        <v>602</v>
      </c>
      <c r="G347" s="14" t="s">
        <v>218</v>
      </c>
      <c r="H347" s="14" t="s">
        <v>87</v>
      </c>
      <c r="I347" s="14" t="s">
        <v>88</v>
      </c>
      <c r="K347" s="14" t="s">
        <v>89</v>
      </c>
      <c r="L347" s="14" t="s">
        <v>90</v>
      </c>
      <c r="M347" s="14" t="s">
        <v>90</v>
      </c>
      <c r="P347" s="14">
        <v>64</v>
      </c>
      <c r="Q347" s="14">
        <v>0.85</v>
      </c>
      <c r="R347" s="14">
        <v>64</v>
      </c>
      <c r="S347" s="14">
        <v>64</v>
      </c>
      <c r="T347" s="14">
        <v>20</v>
      </c>
      <c r="U347" s="14" t="s">
        <v>91</v>
      </c>
      <c r="V347" s="14" t="s">
        <v>92</v>
      </c>
      <c r="W347" s="14" t="s">
        <v>92</v>
      </c>
      <c r="X347" s="14" t="s">
        <v>93</v>
      </c>
      <c r="Y347" s="14" t="s">
        <v>90</v>
      </c>
      <c r="Z347" s="14">
        <v>4</v>
      </c>
      <c r="AA347" s="14">
        <v>2013</v>
      </c>
      <c r="AB347" s="14" t="s">
        <v>92</v>
      </c>
      <c r="AC347" s="14" t="s">
        <v>92</v>
      </c>
      <c r="AD347" s="14" t="s">
        <v>91</v>
      </c>
      <c r="AE347" s="14" t="s">
        <v>213</v>
      </c>
      <c r="AF347" s="14">
        <v>7</v>
      </c>
      <c r="AG347" s="14" t="s">
        <v>90</v>
      </c>
      <c r="AH347" s="14" t="s">
        <v>95</v>
      </c>
      <c r="AR347" s="14" t="s">
        <v>91</v>
      </c>
      <c r="AS347" s="14" t="s">
        <v>91</v>
      </c>
      <c r="AT347" s="14" t="s">
        <v>92</v>
      </c>
      <c r="AU347" s="14" t="s">
        <v>168</v>
      </c>
      <c r="BC347" s="14" t="s">
        <v>92</v>
      </c>
      <c r="BD347" s="14" t="s">
        <v>92</v>
      </c>
      <c r="BE347" s="14" t="s">
        <v>92</v>
      </c>
      <c r="BG347" s="14" t="s">
        <v>92</v>
      </c>
      <c r="BH347" s="14" t="s">
        <v>92</v>
      </c>
      <c r="BI347" s="14" t="s">
        <v>92</v>
      </c>
      <c r="BJ347" s="14" t="s">
        <v>92</v>
      </c>
      <c r="BM347" s="14" t="s">
        <v>92</v>
      </c>
      <c r="BN347" s="14" t="s">
        <v>92</v>
      </c>
      <c r="BO347" s="14" t="s">
        <v>92</v>
      </c>
      <c r="BQ347" s="14" t="s">
        <v>92</v>
      </c>
      <c r="BR347" s="14" t="s">
        <v>92</v>
      </c>
      <c r="BS347" s="14" t="s">
        <v>91</v>
      </c>
      <c r="BT347" s="14" t="s">
        <v>91</v>
      </c>
      <c r="BU347" s="14" t="s">
        <v>91</v>
      </c>
      <c r="BV347" s="14">
        <v>50463</v>
      </c>
      <c r="BW347" s="14">
        <v>5149165</v>
      </c>
      <c r="BX347" s="12">
        <f t="shared" si="107"/>
        <v>64</v>
      </c>
      <c r="BY347" s="29">
        <v>837643</v>
      </c>
      <c r="BZ347" s="14">
        <v>6147.2071037422802</v>
      </c>
      <c r="CA347" s="14">
        <v>29.4534771818719</v>
      </c>
      <c r="CD347" s="14">
        <v>2042</v>
      </c>
      <c r="CE347" s="14">
        <v>9</v>
      </c>
      <c r="CF347" s="17" t="str">
        <f t="shared" si="102"/>
        <v/>
      </c>
      <c r="CG347" s="17"/>
      <c r="CH347" s="18" t="str">
        <f t="shared" si="113"/>
        <v/>
      </c>
      <c r="CI347" s="14">
        <f t="shared" si="103"/>
        <v>2043</v>
      </c>
      <c r="CJ347" s="14" t="str">
        <f t="shared" si="104"/>
        <v/>
      </c>
      <c r="CK347" s="12" t="str">
        <f t="shared" si="105"/>
        <v/>
      </c>
      <c r="CL347" s="18"/>
      <c r="CM347" s="8" t="str">
        <f t="shared" si="114"/>
        <v/>
      </c>
      <c r="CN347" s="38">
        <f t="shared" si="115"/>
        <v>602452.30499999935</v>
      </c>
      <c r="CO347" s="14" t="str">
        <f t="shared" si="116"/>
        <v/>
      </c>
      <c r="CP347" s="8">
        <f t="shared" si="106"/>
        <v>117</v>
      </c>
      <c r="CQ347" s="8">
        <f t="shared" si="117"/>
        <v>719.22323113784682</v>
      </c>
      <c r="CR347" s="8" t="str">
        <f t="shared" si="118"/>
        <v/>
      </c>
    </row>
    <row r="348" spans="1:96" s="14" customFormat="1">
      <c r="A348" s="14">
        <v>54843</v>
      </c>
      <c r="B348" s="14" t="s">
        <v>603</v>
      </c>
      <c r="C348" s="14">
        <v>50563</v>
      </c>
      <c r="D348" s="14" t="s">
        <v>604</v>
      </c>
      <c r="E348" s="14" t="s">
        <v>116</v>
      </c>
      <c r="F348" s="14" t="s">
        <v>605</v>
      </c>
      <c r="G348" s="14" t="s">
        <v>237</v>
      </c>
      <c r="H348" s="14" t="s">
        <v>224</v>
      </c>
      <c r="I348" s="14" t="s">
        <v>88</v>
      </c>
      <c r="K348" s="14" t="s">
        <v>89</v>
      </c>
      <c r="L348" s="14" t="s">
        <v>90</v>
      </c>
      <c r="M348" s="14" t="s">
        <v>90</v>
      </c>
      <c r="N348" s="14" t="s">
        <v>606</v>
      </c>
      <c r="O348" s="14" t="s">
        <v>606</v>
      </c>
      <c r="P348" s="14">
        <v>3</v>
      </c>
      <c r="Q348" s="14">
        <v>0.98</v>
      </c>
      <c r="R348" s="14">
        <v>2.9</v>
      </c>
      <c r="S348" s="14">
        <v>3.3</v>
      </c>
      <c r="T348" s="14">
        <v>1</v>
      </c>
      <c r="U348" s="14" t="s">
        <v>91</v>
      </c>
      <c r="V348" s="14" t="s">
        <v>92</v>
      </c>
      <c r="W348" s="14" t="s">
        <v>92</v>
      </c>
      <c r="X348" s="14" t="s">
        <v>93</v>
      </c>
      <c r="Y348" s="14" t="s">
        <v>90</v>
      </c>
      <c r="Z348" s="14">
        <v>10</v>
      </c>
      <c r="AA348" s="14">
        <v>1988</v>
      </c>
      <c r="AB348" s="14" t="s">
        <v>92</v>
      </c>
      <c r="AC348" s="14" t="s">
        <v>92</v>
      </c>
      <c r="AD348" s="14" t="s">
        <v>91</v>
      </c>
      <c r="AE348" s="14" t="s">
        <v>113</v>
      </c>
      <c r="AF348" s="14">
        <v>2</v>
      </c>
      <c r="AG348" s="14" t="s">
        <v>90</v>
      </c>
      <c r="AH348" s="14" t="s">
        <v>226</v>
      </c>
      <c r="AR348" s="14" t="s">
        <v>91</v>
      </c>
      <c r="AT348" s="14" t="s">
        <v>92</v>
      </c>
      <c r="AU348" s="14" t="s">
        <v>97</v>
      </c>
      <c r="BC348" s="14" t="s">
        <v>92</v>
      </c>
      <c r="BD348" s="14" t="s">
        <v>92</v>
      </c>
      <c r="BE348" s="14" t="s">
        <v>92</v>
      </c>
      <c r="BG348" s="14" t="s">
        <v>92</v>
      </c>
      <c r="BH348" s="14" t="s">
        <v>92</v>
      </c>
      <c r="BI348" s="14" t="s">
        <v>92</v>
      </c>
      <c r="BJ348" s="14" t="s">
        <v>92</v>
      </c>
      <c r="BM348" s="14" t="s">
        <v>92</v>
      </c>
      <c r="BN348" s="14" t="s">
        <v>92</v>
      </c>
      <c r="BO348" s="14" t="s">
        <v>92</v>
      </c>
      <c r="BQ348" s="14" t="s">
        <v>92</v>
      </c>
      <c r="BR348" s="14" t="s">
        <v>92</v>
      </c>
      <c r="BS348" s="14" t="s">
        <v>91</v>
      </c>
      <c r="BT348" s="14" t="s">
        <v>91</v>
      </c>
      <c r="BU348" s="14" t="s">
        <v>91</v>
      </c>
      <c r="BV348" s="14">
        <v>50563</v>
      </c>
      <c r="BW348" s="14">
        <v>578938</v>
      </c>
      <c r="BX348" s="12">
        <f t="shared" si="107"/>
        <v>3</v>
      </c>
      <c r="BY348" s="29">
        <v>27797</v>
      </c>
      <c r="BZ348" s="14">
        <v>20827.3554700147</v>
      </c>
      <c r="CA348" s="14">
        <v>35.845277776691603</v>
      </c>
      <c r="CD348" s="14">
        <v>2024</v>
      </c>
      <c r="CE348" s="14">
        <v>8</v>
      </c>
      <c r="CF348" s="17">
        <f t="shared" si="102"/>
        <v>3</v>
      </c>
      <c r="CG348" s="19">
        <f>BY348</f>
        <v>27797</v>
      </c>
      <c r="CH348" s="18">
        <f t="shared" si="113"/>
        <v>67735.745999999839</v>
      </c>
      <c r="CI348" s="14">
        <f t="shared" si="103"/>
        <v>2018</v>
      </c>
      <c r="CJ348" s="14">
        <f t="shared" si="104"/>
        <v>3</v>
      </c>
      <c r="CK348" s="12">
        <f t="shared" si="105"/>
        <v>3</v>
      </c>
      <c r="CL348" s="18">
        <f>BY348*CK348/SUM(BX348:BX349)</f>
        <v>13898.5</v>
      </c>
      <c r="CM348" s="8">
        <f t="shared" si="114"/>
        <v>33867.87299999992</v>
      </c>
      <c r="CN348" s="38">
        <f t="shared" si="115"/>
        <v>67735.745999999839</v>
      </c>
      <c r="CO348" s="14" t="str">
        <f t="shared" si="116"/>
        <v>Y</v>
      </c>
      <c r="CP348" s="8">
        <f t="shared" si="106"/>
        <v>117</v>
      </c>
      <c r="CQ348" s="8">
        <f t="shared" si="117"/>
        <v>2436.8005899917198</v>
      </c>
      <c r="CR348" s="8">
        <f t="shared" si="118"/>
        <v>2024</v>
      </c>
    </row>
    <row r="349" spans="1:96" s="14" customFormat="1">
      <c r="A349" s="14">
        <v>54843</v>
      </c>
      <c r="B349" s="14" t="s">
        <v>603</v>
      </c>
      <c r="C349" s="14">
        <v>50563</v>
      </c>
      <c r="D349" s="14" t="s">
        <v>604</v>
      </c>
      <c r="E349" s="14" t="s">
        <v>116</v>
      </c>
      <c r="F349" s="14" t="s">
        <v>605</v>
      </c>
      <c r="G349" s="14" t="s">
        <v>238</v>
      </c>
      <c r="H349" s="14" t="s">
        <v>224</v>
      </c>
      <c r="I349" s="14" t="s">
        <v>88</v>
      </c>
      <c r="K349" s="14" t="s">
        <v>89</v>
      </c>
      <c r="L349" s="14" t="s">
        <v>90</v>
      </c>
      <c r="M349" s="14" t="s">
        <v>90</v>
      </c>
      <c r="N349" s="14" t="s">
        <v>606</v>
      </c>
      <c r="O349" s="14" t="s">
        <v>606</v>
      </c>
      <c r="P349" s="14">
        <v>3</v>
      </c>
      <c r="Q349" s="14">
        <v>0.98</v>
      </c>
      <c r="R349" s="14">
        <v>2.9</v>
      </c>
      <c r="S349" s="14">
        <v>3.3</v>
      </c>
      <c r="T349" s="14">
        <v>1</v>
      </c>
      <c r="U349" s="14" t="s">
        <v>91</v>
      </c>
      <c r="V349" s="14" t="s">
        <v>92</v>
      </c>
      <c r="W349" s="14" t="s">
        <v>92</v>
      </c>
      <c r="X349" s="14" t="s">
        <v>93</v>
      </c>
      <c r="Y349" s="14" t="s">
        <v>90</v>
      </c>
      <c r="Z349" s="14">
        <v>5</v>
      </c>
      <c r="AA349" s="14">
        <v>1998</v>
      </c>
      <c r="AB349" s="14" t="s">
        <v>92</v>
      </c>
      <c r="AC349" s="14" t="s">
        <v>92</v>
      </c>
      <c r="AD349" s="14" t="s">
        <v>91</v>
      </c>
      <c r="AE349" s="14" t="s">
        <v>113</v>
      </c>
      <c r="AF349" s="14">
        <v>2</v>
      </c>
      <c r="AG349" s="14" t="s">
        <v>90</v>
      </c>
      <c r="AH349" s="14" t="s">
        <v>226</v>
      </c>
      <c r="AR349" s="14" t="s">
        <v>91</v>
      </c>
      <c r="AT349" s="14" t="s">
        <v>92</v>
      </c>
      <c r="AU349" s="14" t="s">
        <v>97</v>
      </c>
      <c r="BC349" s="14" t="s">
        <v>92</v>
      </c>
      <c r="BD349" s="14" t="s">
        <v>92</v>
      </c>
      <c r="BE349" s="14" t="s">
        <v>92</v>
      </c>
      <c r="BG349" s="14" t="s">
        <v>92</v>
      </c>
      <c r="BH349" s="14" t="s">
        <v>92</v>
      </c>
      <c r="BI349" s="14" t="s">
        <v>92</v>
      </c>
      <c r="BJ349" s="14" t="s">
        <v>92</v>
      </c>
      <c r="BM349" s="14" t="s">
        <v>92</v>
      </c>
      <c r="BN349" s="14" t="s">
        <v>92</v>
      </c>
      <c r="BO349" s="14" t="s">
        <v>92</v>
      </c>
      <c r="BQ349" s="14" t="s">
        <v>92</v>
      </c>
      <c r="BR349" s="14" t="s">
        <v>92</v>
      </c>
      <c r="BS349" s="14" t="s">
        <v>91</v>
      </c>
      <c r="BT349" s="14" t="s">
        <v>91</v>
      </c>
      <c r="BU349" s="14" t="s">
        <v>91</v>
      </c>
      <c r="BV349" s="14">
        <v>50563</v>
      </c>
      <c r="BW349" s="14">
        <v>578938</v>
      </c>
      <c r="BX349" s="12">
        <f t="shared" si="107"/>
        <v>3</v>
      </c>
      <c r="BY349" s="29">
        <v>27797</v>
      </c>
      <c r="BZ349" s="14">
        <v>20827.3554700147</v>
      </c>
      <c r="CA349" s="14">
        <v>35.845277776691603</v>
      </c>
      <c r="CD349" s="14">
        <v>2034</v>
      </c>
      <c r="CE349" s="14">
        <v>3</v>
      </c>
      <c r="CF349" s="17">
        <f t="shared" si="102"/>
        <v>3</v>
      </c>
      <c r="CG349" s="17"/>
      <c r="CH349" s="18" t="str">
        <f t="shared" si="113"/>
        <v/>
      </c>
      <c r="CI349" s="14">
        <f t="shared" si="103"/>
        <v>2028</v>
      </c>
      <c r="CJ349" s="14">
        <f t="shared" si="104"/>
        <v>3</v>
      </c>
      <c r="CK349" s="12" t="str">
        <f t="shared" si="105"/>
        <v/>
      </c>
      <c r="CL349" s="18"/>
      <c r="CM349" s="8" t="str">
        <f t="shared" si="114"/>
        <v/>
      </c>
      <c r="CN349" s="38">
        <f t="shared" si="115"/>
        <v>67735.745999999839</v>
      </c>
      <c r="CO349" s="14" t="str">
        <f t="shared" si="116"/>
        <v/>
      </c>
      <c r="CP349" s="8">
        <f t="shared" si="106"/>
        <v>117</v>
      </c>
      <c r="CQ349" s="8">
        <f t="shared" si="117"/>
        <v>2436.8005899917198</v>
      </c>
      <c r="CR349" s="8">
        <f t="shared" si="118"/>
        <v>2024</v>
      </c>
    </row>
    <row r="350" spans="1:96" s="8" customFormat="1">
      <c r="A350" s="8">
        <v>54843</v>
      </c>
      <c r="B350" s="8" t="s">
        <v>603</v>
      </c>
      <c r="C350" s="8">
        <v>50573</v>
      </c>
      <c r="D350" s="8" t="s">
        <v>607</v>
      </c>
      <c r="E350" s="8" t="s">
        <v>116</v>
      </c>
      <c r="F350" s="8" t="s">
        <v>266</v>
      </c>
      <c r="G350" s="8" t="s">
        <v>238</v>
      </c>
      <c r="H350" s="8" t="s">
        <v>224</v>
      </c>
      <c r="I350" s="8" t="s">
        <v>88</v>
      </c>
      <c r="K350" s="8" t="s">
        <v>89</v>
      </c>
      <c r="L350" s="8" t="s">
        <v>90</v>
      </c>
      <c r="M350" s="8" t="s">
        <v>90</v>
      </c>
      <c r="N350" s="8" t="s">
        <v>606</v>
      </c>
      <c r="O350" s="8" t="s">
        <v>606</v>
      </c>
      <c r="P350" s="8">
        <v>3</v>
      </c>
      <c r="Q350" s="8">
        <v>0.98</v>
      </c>
      <c r="R350" s="8">
        <v>2.9</v>
      </c>
      <c r="S350" s="8">
        <v>3.3</v>
      </c>
      <c r="T350" s="8">
        <v>1</v>
      </c>
      <c r="U350" s="8" t="s">
        <v>91</v>
      </c>
      <c r="V350" s="8" t="s">
        <v>92</v>
      </c>
      <c r="W350" s="8" t="s">
        <v>92</v>
      </c>
      <c r="X350" s="8" t="s">
        <v>93</v>
      </c>
      <c r="Y350" s="8" t="s">
        <v>90</v>
      </c>
      <c r="Z350" s="8">
        <v>3</v>
      </c>
      <c r="AA350" s="8">
        <v>1989</v>
      </c>
      <c r="AB350" s="8" t="s">
        <v>92</v>
      </c>
      <c r="AC350" s="8" t="s">
        <v>92</v>
      </c>
      <c r="AD350" s="8" t="s">
        <v>91</v>
      </c>
      <c r="AE350" s="8" t="s">
        <v>113</v>
      </c>
      <c r="AF350" s="8">
        <v>2</v>
      </c>
      <c r="AG350" s="8" t="s">
        <v>90</v>
      </c>
      <c r="AH350" s="8" t="s">
        <v>226</v>
      </c>
      <c r="AR350" s="8" t="s">
        <v>91</v>
      </c>
      <c r="AT350" s="8" t="s">
        <v>92</v>
      </c>
      <c r="AU350" s="8" t="s">
        <v>97</v>
      </c>
      <c r="BC350" s="8" t="s">
        <v>92</v>
      </c>
      <c r="BD350" s="8" t="s">
        <v>92</v>
      </c>
      <c r="BE350" s="8" t="s">
        <v>92</v>
      </c>
      <c r="BG350" s="8" t="s">
        <v>92</v>
      </c>
      <c r="BH350" s="8" t="s">
        <v>92</v>
      </c>
      <c r="BI350" s="8" t="s">
        <v>92</v>
      </c>
      <c r="BJ350" s="8" t="s">
        <v>92</v>
      </c>
      <c r="BM350" s="8" t="s">
        <v>92</v>
      </c>
      <c r="BN350" s="8" t="s">
        <v>92</v>
      </c>
      <c r="BO350" s="8" t="s">
        <v>92</v>
      </c>
      <c r="BQ350" s="8" t="s">
        <v>92</v>
      </c>
      <c r="BR350" s="8" t="s">
        <v>92</v>
      </c>
      <c r="BS350" s="8" t="s">
        <v>91</v>
      </c>
      <c r="BT350" s="8" t="s">
        <v>91</v>
      </c>
      <c r="BU350" s="8" t="s">
        <v>91</v>
      </c>
      <c r="BV350" s="8">
        <v>50573</v>
      </c>
      <c r="BW350" s="8">
        <v>353505</v>
      </c>
      <c r="BX350" s="9">
        <f t="shared" si="107"/>
        <v>3</v>
      </c>
      <c r="BY350" s="29">
        <v>19059</v>
      </c>
      <c r="BZ350" s="8">
        <v>18547.9301117582</v>
      </c>
      <c r="CA350" s="8">
        <v>21.877500001350001</v>
      </c>
      <c r="CD350" s="8">
        <v>2011</v>
      </c>
      <c r="CE350" s="8">
        <v>2</v>
      </c>
      <c r="CF350" s="17">
        <f t="shared" si="102"/>
        <v>3</v>
      </c>
      <c r="CG350" s="19">
        <f t="shared" ref="CG350:CG351" si="121">BY350</f>
        <v>19059</v>
      </c>
      <c r="CH350" s="18">
        <f t="shared" si="113"/>
        <v>41360.084999999948</v>
      </c>
      <c r="CI350" s="8">
        <f t="shared" si="103"/>
        <v>2019</v>
      </c>
      <c r="CJ350" s="8">
        <f t="shared" si="104"/>
        <v>3</v>
      </c>
      <c r="CK350" s="6">
        <f t="shared" si="105"/>
        <v>3</v>
      </c>
      <c r="CL350" s="26">
        <f t="shared" ref="CL350:CL351" si="122">IF(AND(CK350&lt;&gt;"", CO350 ="Y"),BY350,"")</f>
        <v>19059</v>
      </c>
      <c r="CM350" s="8">
        <f t="shared" si="114"/>
        <v>41360.084999999948</v>
      </c>
      <c r="CN350" s="38">
        <f t="shared" si="115"/>
        <v>41360.084999999948</v>
      </c>
      <c r="CO350" s="8" t="str">
        <f t="shared" si="116"/>
        <v>Y</v>
      </c>
      <c r="CP350" s="8">
        <f t="shared" si="106"/>
        <v>117</v>
      </c>
      <c r="CQ350" s="8">
        <f t="shared" si="117"/>
        <v>2170.1078230757093</v>
      </c>
      <c r="CR350" s="8">
        <f t="shared" si="118"/>
        <v>2024</v>
      </c>
    </row>
    <row r="351" spans="1:96" s="8" customFormat="1">
      <c r="A351" s="8">
        <v>54843</v>
      </c>
      <c r="B351" s="8" t="s">
        <v>603</v>
      </c>
      <c r="C351" s="8">
        <v>50575</v>
      </c>
      <c r="D351" s="8" t="s">
        <v>608</v>
      </c>
      <c r="E351" s="8" t="s">
        <v>116</v>
      </c>
      <c r="F351" s="8" t="s">
        <v>266</v>
      </c>
      <c r="G351" s="8" t="s">
        <v>238</v>
      </c>
      <c r="H351" s="8" t="s">
        <v>224</v>
      </c>
      <c r="I351" s="8" t="s">
        <v>88</v>
      </c>
      <c r="K351" s="8" t="s">
        <v>89</v>
      </c>
      <c r="L351" s="8" t="s">
        <v>90</v>
      </c>
      <c r="M351" s="8" t="s">
        <v>90</v>
      </c>
      <c r="N351" s="8" t="s">
        <v>606</v>
      </c>
      <c r="O351" s="8" t="s">
        <v>606</v>
      </c>
      <c r="P351" s="8">
        <v>3</v>
      </c>
      <c r="Q351" s="8">
        <v>0.98</v>
      </c>
      <c r="R351" s="8">
        <v>2.9</v>
      </c>
      <c r="S351" s="8">
        <v>3.3</v>
      </c>
      <c r="T351" s="8">
        <v>1</v>
      </c>
      <c r="U351" s="8" t="s">
        <v>91</v>
      </c>
      <c r="V351" s="8" t="s">
        <v>92</v>
      </c>
      <c r="W351" s="8" t="s">
        <v>92</v>
      </c>
      <c r="X351" s="8" t="s">
        <v>93</v>
      </c>
      <c r="Y351" s="8" t="s">
        <v>90</v>
      </c>
      <c r="Z351" s="8">
        <v>8</v>
      </c>
      <c r="AA351" s="8">
        <v>1993</v>
      </c>
      <c r="AB351" s="8" t="s">
        <v>92</v>
      </c>
      <c r="AC351" s="8" t="s">
        <v>92</v>
      </c>
      <c r="AD351" s="8" t="s">
        <v>91</v>
      </c>
      <c r="AE351" s="8" t="s">
        <v>113</v>
      </c>
      <c r="AF351" s="8">
        <v>2</v>
      </c>
      <c r="AG351" s="8" t="s">
        <v>90</v>
      </c>
      <c r="AH351" s="8" t="s">
        <v>226</v>
      </c>
      <c r="AR351" s="8" t="s">
        <v>91</v>
      </c>
      <c r="AT351" s="8" t="s">
        <v>92</v>
      </c>
      <c r="AU351" s="8" t="s">
        <v>97</v>
      </c>
      <c r="BC351" s="8" t="s">
        <v>92</v>
      </c>
      <c r="BD351" s="8" t="s">
        <v>92</v>
      </c>
      <c r="BE351" s="8" t="s">
        <v>92</v>
      </c>
      <c r="BG351" s="8" t="s">
        <v>92</v>
      </c>
      <c r="BH351" s="8" t="s">
        <v>92</v>
      </c>
      <c r="BI351" s="8" t="s">
        <v>92</v>
      </c>
      <c r="BJ351" s="8" t="s">
        <v>92</v>
      </c>
      <c r="BM351" s="8" t="s">
        <v>92</v>
      </c>
      <c r="BN351" s="8" t="s">
        <v>92</v>
      </c>
      <c r="BO351" s="8" t="s">
        <v>92</v>
      </c>
      <c r="BQ351" s="8" t="s">
        <v>92</v>
      </c>
      <c r="BR351" s="8" t="s">
        <v>92</v>
      </c>
      <c r="BS351" s="8" t="s">
        <v>91</v>
      </c>
      <c r="BT351" s="8" t="s">
        <v>91</v>
      </c>
      <c r="BU351" s="8" t="s">
        <v>91</v>
      </c>
      <c r="BV351" s="8">
        <v>50575</v>
      </c>
      <c r="BW351" s="8">
        <v>286495</v>
      </c>
      <c r="BX351" s="9">
        <f t="shared" si="107"/>
        <v>3</v>
      </c>
      <c r="BY351" s="29">
        <v>14154</v>
      </c>
      <c r="BZ351" s="8">
        <v>20241.274551363502</v>
      </c>
      <c r="CA351" s="8">
        <v>35.381944441691701</v>
      </c>
      <c r="CD351" s="8">
        <v>2029</v>
      </c>
      <c r="CE351" s="8">
        <v>1</v>
      </c>
      <c r="CF351" s="17">
        <f t="shared" si="102"/>
        <v>3</v>
      </c>
      <c r="CG351" s="19">
        <f t="shared" si="121"/>
        <v>14154</v>
      </c>
      <c r="CH351" s="18">
        <f t="shared" si="113"/>
        <v>33519.914999999877</v>
      </c>
      <c r="CI351" s="8">
        <f t="shared" si="103"/>
        <v>2023</v>
      </c>
      <c r="CJ351" s="8">
        <f t="shared" si="104"/>
        <v>3</v>
      </c>
      <c r="CK351" s="6">
        <f t="shared" si="105"/>
        <v>3</v>
      </c>
      <c r="CL351" s="26">
        <f t="shared" si="122"/>
        <v>14154</v>
      </c>
      <c r="CM351" s="8">
        <f t="shared" si="114"/>
        <v>33519.914999999877</v>
      </c>
      <c r="CN351" s="38">
        <f t="shared" si="115"/>
        <v>33519.914999999877</v>
      </c>
      <c r="CO351" s="8" t="str">
        <f t="shared" si="116"/>
        <v>Y</v>
      </c>
      <c r="CP351" s="8">
        <f t="shared" si="106"/>
        <v>117</v>
      </c>
      <c r="CQ351" s="8">
        <f t="shared" si="117"/>
        <v>2368.2291225095296</v>
      </c>
      <c r="CR351" s="8">
        <f t="shared" si="118"/>
        <v>2024</v>
      </c>
    </row>
    <row r="352" spans="1:96" s="8" customFormat="1">
      <c r="A352" s="8">
        <v>54843</v>
      </c>
      <c r="B352" s="8" t="s">
        <v>603</v>
      </c>
      <c r="C352" s="8">
        <v>50575</v>
      </c>
      <c r="D352" s="8" t="s">
        <v>608</v>
      </c>
      <c r="E352" s="8" t="s">
        <v>116</v>
      </c>
      <c r="F352" s="8" t="s">
        <v>266</v>
      </c>
      <c r="G352" s="8" t="s">
        <v>218</v>
      </c>
      <c r="H352" s="8" t="s">
        <v>224</v>
      </c>
      <c r="I352" s="8" t="s">
        <v>88</v>
      </c>
      <c r="K352" s="8" t="s">
        <v>89</v>
      </c>
      <c r="L352" s="8" t="s">
        <v>90</v>
      </c>
      <c r="M352" s="8" t="s">
        <v>90</v>
      </c>
      <c r="N352" s="8" t="s">
        <v>606</v>
      </c>
      <c r="O352" s="8" t="s">
        <v>606</v>
      </c>
      <c r="P352" s="8">
        <v>3</v>
      </c>
      <c r="Q352" s="8">
        <v>0.98</v>
      </c>
      <c r="R352" s="8">
        <v>2.9</v>
      </c>
      <c r="S352" s="8">
        <v>3.3</v>
      </c>
      <c r="T352" s="8">
        <v>1</v>
      </c>
      <c r="U352" s="8" t="s">
        <v>91</v>
      </c>
      <c r="V352" s="8" t="s">
        <v>92</v>
      </c>
      <c r="W352" s="8" t="s">
        <v>92</v>
      </c>
      <c r="X352" s="8" t="s">
        <v>93</v>
      </c>
      <c r="Y352" s="8" t="s">
        <v>90</v>
      </c>
      <c r="Z352" s="8">
        <v>8</v>
      </c>
      <c r="AA352" s="8">
        <v>1993</v>
      </c>
      <c r="AB352" s="8" t="s">
        <v>92</v>
      </c>
      <c r="AC352" s="8" t="s">
        <v>92</v>
      </c>
      <c r="AD352" s="8" t="s">
        <v>91</v>
      </c>
      <c r="AE352" s="8" t="s">
        <v>113</v>
      </c>
      <c r="AF352" s="8">
        <v>2</v>
      </c>
      <c r="AG352" s="8" t="s">
        <v>90</v>
      </c>
      <c r="AH352" s="8" t="s">
        <v>226</v>
      </c>
      <c r="AR352" s="8" t="s">
        <v>91</v>
      </c>
      <c r="AT352" s="8" t="s">
        <v>92</v>
      </c>
      <c r="AU352" s="8" t="s">
        <v>97</v>
      </c>
      <c r="BC352" s="8" t="s">
        <v>92</v>
      </c>
      <c r="BD352" s="8" t="s">
        <v>92</v>
      </c>
      <c r="BE352" s="8" t="s">
        <v>92</v>
      </c>
      <c r="BG352" s="8" t="s">
        <v>92</v>
      </c>
      <c r="BH352" s="8" t="s">
        <v>92</v>
      </c>
      <c r="BI352" s="8" t="s">
        <v>92</v>
      </c>
      <c r="BJ352" s="8" t="s">
        <v>92</v>
      </c>
      <c r="BM352" s="8" t="s">
        <v>92</v>
      </c>
      <c r="BN352" s="8" t="s">
        <v>92</v>
      </c>
      <c r="BO352" s="8" t="s">
        <v>92</v>
      </c>
      <c r="BQ352" s="8" t="s">
        <v>92</v>
      </c>
      <c r="BR352" s="8" t="s">
        <v>92</v>
      </c>
      <c r="BS352" s="8" t="s">
        <v>91</v>
      </c>
      <c r="BT352" s="8" t="s">
        <v>91</v>
      </c>
      <c r="BU352" s="8" t="s">
        <v>91</v>
      </c>
      <c r="BV352" s="8">
        <v>50575</v>
      </c>
      <c r="BW352" s="8">
        <v>286495</v>
      </c>
      <c r="BX352" s="9">
        <f t="shared" si="107"/>
        <v>3</v>
      </c>
      <c r="BY352" s="29">
        <v>14154</v>
      </c>
      <c r="BZ352" s="8">
        <v>20241.274551363502</v>
      </c>
      <c r="CA352" s="8">
        <v>35.381944441691701</v>
      </c>
      <c r="CD352" s="8">
        <v>2029</v>
      </c>
      <c r="CE352" s="8">
        <v>1</v>
      </c>
      <c r="CF352" s="17">
        <f t="shared" si="102"/>
        <v>3</v>
      </c>
      <c r="CG352" s="17"/>
      <c r="CH352" s="18" t="str">
        <f t="shared" si="113"/>
        <v/>
      </c>
      <c r="CI352" s="8">
        <f t="shared" si="103"/>
        <v>2023</v>
      </c>
      <c r="CJ352" s="8">
        <f t="shared" si="104"/>
        <v>3</v>
      </c>
      <c r="CK352" s="6">
        <f t="shared" si="105"/>
        <v>3</v>
      </c>
      <c r="CL352" s="26"/>
      <c r="CM352" s="8" t="str">
        <f t="shared" si="114"/>
        <v/>
      </c>
      <c r="CN352" s="38">
        <f t="shared" si="115"/>
        <v>33519.914999999877</v>
      </c>
      <c r="CO352" s="8" t="str">
        <f t="shared" si="116"/>
        <v/>
      </c>
      <c r="CP352" s="8">
        <f t="shared" si="106"/>
        <v>117</v>
      </c>
      <c r="CQ352" s="8">
        <f t="shared" si="117"/>
        <v>2368.2291225095296</v>
      </c>
      <c r="CR352" s="8">
        <f t="shared" si="118"/>
        <v>2024</v>
      </c>
    </row>
    <row r="353" spans="1:96" s="8" customFormat="1">
      <c r="A353" s="8">
        <v>64451</v>
      </c>
      <c r="B353" s="8" t="s">
        <v>609</v>
      </c>
      <c r="C353" s="8">
        <v>50722</v>
      </c>
      <c r="D353" s="8" t="s">
        <v>610</v>
      </c>
      <c r="E353" s="8" t="s">
        <v>116</v>
      </c>
      <c r="F353" s="8" t="s">
        <v>290</v>
      </c>
      <c r="G353" s="8" t="s">
        <v>237</v>
      </c>
      <c r="H353" s="8" t="s">
        <v>87</v>
      </c>
      <c r="I353" s="8" t="s">
        <v>88</v>
      </c>
      <c r="K353" s="8" t="s">
        <v>89</v>
      </c>
      <c r="L353" s="8" t="s">
        <v>90</v>
      </c>
      <c r="M353" s="8" t="s">
        <v>90</v>
      </c>
      <c r="P353" s="8">
        <v>8.3000000000000007</v>
      </c>
      <c r="Q353" s="8">
        <v>0.8</v>
      </c>
      <c r="R353" s="8">
        <v>7</v>
      </c>
      <c r="S353" s="8">
        <v>11</v>
      </c>
      <c r="T353" s="8">
        <v>4.3</v>
      </c>
      <c r="U353" s="8" t="s">
        <v>91</v>
      </c>
      <c r="V353" s="8" t="s">
        <v>92</v>
      </c>
      <c r="W353" s="8" t="s">
        <v>92</v>
      </c>
      <c r="X353" s="8" t="s">
        <v>93</v>
      </c>
      <c r="Y353" s="8" t="s">
        <v>90</v>
      </c>
      <c r="Z353" s="8">
        <v>12</v>
      </c>
      <c r="AA353" s="8">
        <v>1990</v>
      </c>
      <c r="AB353" s="8">
        <v>12</v>
      </c>
      <c r="AC353" s="8">
        <v>2023</v>
      </c>
      <c r="AD353" s="8" t="s">
        <v>98</v>
      </c>
      <c r="AE353" s="8" t="s">
        <v>207</v>
      </c>
      <c r="AF353" s="8">
        <v>5</v>
      </c>
      <c r="AG353" s="8" t="s">
        <v>208</v>
      </c>
      <c r="AH353" s="8" t="s">
        <v>95</v>
      </c>
      <c r="AR353" s="8" t="s">
        <v>91</v>
      </c>
      <c r="AS353" s="8" t="s">
        <v>91</v>
      </c>
      <c r="AT353" s="8" t="s">
        <v>92</v>
      </c>
      <c r="AU353" s="8" t="s">
        <v>168</v>
      </c>
      <c r="AY353" s="8" t="s">
        <v>91</v>
      </c>
      <c r="BC353" s="8" t="s">
        <v>92</v>
      </c>
      <c r="BD353" s="8" t="s">
        <v>92</v>
      </c>
      <c r="BE353" s="8" t="s">
        <v>92</v>
      </c>
      <c r="BG353" s="8" t="s">
        <v>92</v>
      </c>
      <c r="BH353" s="8" t="s">
        <v>92</v>
      </c>
      <c r="BI353" s="8" t="s">
        <v>92</v>
      </c>
      <c r="BJ353" s="8" t="s">
        <v>92</v>
      </c>
      <c r="BM353" s="8" t="s">
        <v>92</v>
      </c>
      <c r="BN353" s="8" t="s">
        <v>92</v>
      </c>
      <c r="BO353" s="8" t="s">
        <v>92</v>
      </c>
      <c r="BQ353" s="8" t="s">
        <v>92</v>
      </c>
      <c r="BR353" s="8" t="s">
        <v>92</v>
      </c>
      <c r="BS353" s="8" t="s">
        <v>91</v>
      </c>
      <c r="BT353" s="8" t="s">
        <v>91</v>
      </c>
      <c r="BU353" s="8" t="s">
        <v>91</v>
      </c>
      <c r="BV353" s="8">
        <v>50722</v>
      </c>
      <c r="BW353" s="8">
        <v>385897</v>
      </c>
      <c r="BX353" s="9">
        <f t="shared" si="107"/>
        <v>8.3000000000000007</v>
      </c>
      <c r="BY353" s="29">
        <v>75369.84</v>
      </c>
      <c r="BZ353" s="8">
        <v>5120.0453656263498</v>
      </c>
      <c r="CA353" s="8">
        <v>30.449166666879901</v>
      </c>
      <c r="CD353" s="8">
        <v>2021</v>
      </c>
      <c r="CE353" s="8">
        <v>5</v>
      </c>
      <c r="CF353" s="17">
        <f t="shared" si="102"/>
        <v>8.3000000000000007</v>
      </c>
      <c r="CG353" s="19">
        <f t="shared" ref="CG353:CG354" si="123">BY353</f>
        <v>75369.84</v>
      </c>
      <c r="CH353" s="18">
        <f t="shared" si="113"/>
        <v>45149.948999999935</v>
      </c>
      <c r="CI353" s="8">
        <f t="shared" si="103"/>
        <v>2020</v>
      </c>
      <c r="CJ353" s="8">
        <f t="shared" si="104"/>
        <v>8.3000000000000007</v>
      </c>
      <c r="CK353" s="6">
        <f t="shared" si="105"/>
        <v>8.3000000000000007</v>
      </c>
      <c r="CL353" s="26">
        <f t="shared" ref="CL353:CL354" si="124">IF(AND(CK353&lt;&gt;"", CO353 ="Y"),BY353,"")</f>
        <v>75369.84</v>
      </c>
      <c r="CM353" s="8">
        <f t="shared" si="114"/>
        <v>45149.948999999935</v>
      </c>
      <c r="CN353" s="38">
        <f t="shared" si="115"/>
        <v>45149.948999999935</v>
      </c>
      <c r="CO353" s="8" t="str">
        <f t="shared" si="116"/>
        <v>Y</v>
      </c>
      <c r="CP353" s="8">
        <f t="shared" si="106"/>
        <v>117</v>
      </c>
      <c r="CQ353" s="8">
        <f t="shared" si="117"/>
        <v>599.0453077782829</v>
      </c>
      <c r="CR353" s="8" t="str">
        <f t="shared" si="118"/>
        <v/>
      </c>
    </row>
    <row r="354" spans="1:96" s="8" customFormat="1">
      <c r="A354" s="8">
        <v>65792</v>
      </c>
      <c r="B354" s="8" t="s">
        <v>611</v>
      </c>
      <c r="C354" s="8">
        <v>52021</v>
      </c>
      <c r="D354" s="8" t="s">
        <v>612</v>
      </c>
      <c r="E354" s="8" t="s">
        <v>116</v>
      </c>
      <c r="F354" s="8" t="s">
        <v>266</v>
      </c>
      <c r="G354" s="8" t="s">
        <v>237</v>
      </c>
      <c r="H354" s="8" t="s">
        <v>87</v>
      </c>
      <c r="I354" s="8" t="s">
        <v>88</v>
      </c>
      <c r="K354" s="8" t="s">
        <v>89</v>
      </c>
      <c r="L354" s="8" t="s">
        <v>90</v>
      </c>
      <c r="M354" s="8" t="s">
        <v>90</v>
      </c>
      <c r="N354" s="8">
        <v>33092313</v>
      </c>
      <c r="O354" s="8">
        <v>33092313</v>
      </c>
      <c r="P354" s="8">
        <v>3.7</v>
      </c>
      <c r="Q354" s="8">
        <v>0.8</v>
      </c>
      <c r="R354" s="8">
        <v>3.5</v>
      </c>
      <c r="S354" s="8">
        <v>3.7</v>
      </c>
      <c r="T354" s="8">
        <v>0.1</v>
      </c>
      <c r="U354" s="8" t="s">
        <v>91</v>
      </c>
      <c r="V354" s="8" t="s">
        <v>92</v>
      </c>
      <c r="W354" s="8" t="s">
        <v>92</v>
      </c>
      <c r="X354" s="8" t="s">
        <v>613</v>
      </c>
      <c r="Y354" s="8" t="s">
        <v>90</v>
      </c>
      <c r="Z354" s="8">
        <v>5</v>
      </c>
      <c r="AA354" s="8">
        <v>1991</v>
      </c>
      <c r="AB354" s="8">
        <v>4</v>
      </c>
      <c r="AC354" s="8">
        <v>2025</v>
      </c>
      <c r="AD354" s="8" t="s">
        <v>98</v>
      </c>
      <c r="AE354" s="8" t="s">
        <v>207</v>
      </c>
      <c r="AF354" s="8">
        <v>5</v>
      </c>
      <c r="AG354" s="8" t="s">
        <v>208</v>
      </c>
      <c r="AH354" s="8" t="s">
        <v>95</v>
      </c>
      <c r="AI354" s="8" t="s">
        <v>96</v>
      </c>
      <c r="AN354" s="8" t="s">
        <v>95</v>
      </c>
      <c r="AR354" s="8" t="s">
        <v>91</v>
      </c>
      <c r="AS354" s="8" t="s">
        <v>91</v>
      </c>
      <c r="AT354" s="8">
        <v>0</v>
      </c>
      <c r="AU354" s="8" t="s">
        <v>97</v>
      </c>
      <c r="AZ354" s="8" t="s">
        <v>91</v>
      </c>
      <c r="BC354" s="8" t="s">
        <v>92</v>
      </c>
      <c r="BD354" s="8" t="s">
        <v>92</v>
      </c>
      <c r="BE354" s="8" t="s">
        <v>92</v>
      </c>
      <c r="BG354" s="8" t="s">
        <v>92</v>
      </c>
      <c r="BH354" s="8" t="s">
        <v>92</v>
      </c>
      <c r="BI354" s="8" t="s">
        <v>92</v>
      </c>
      <c r="BJ354" s="8" t="s">
        <v>92</v>
      </c>
      <c r="BM354" s="8" t="s">
        <v>92</v>
      </c>
      <c r="BN354" s="8" t="s">
        <v>92</v>
      </c>
      <c r="BO354" s="8" t="s">
        <v>92</v>
      </c>
      <c r="BP354" s="8" t="s">
        <v>91</v>
      </c>
      <c r="BQ354" s="8" t="s">
        <v>92</v>
      </c>
      <c r="BR354" s="8" t="s">
        <v>92</v>
      </c>
      <c r="BS354" s="8" t="s">
        <v>98</v>
      </c>
      <c r="BT354" s="8" t="s">
        <v>91</v>
      </c>
      <c r="BU354" s="8" t="s">
        <v>98</v>
      </c>
      <c r="BV354" s="8">
        <v>52021</v>
      </c>
      <c r="BW354" s="8">
        <v>2177</v>
      </c>
      <c r="BX354" s="9">
        <f t="shared" si="107"/>
        <v>3.7</v>
      </c>
      <c r="BY354" s="29">
        <v>134</v>
      </c>
      <c r="BZ354" s="8">
        <v>16246.2686567164</v>
      </c>
      <c r="CA354" s="8">
        <v>22.274166666669899</v>
      </c>
      <c r="CD354" s="8">
        <v>2013</v>
      </c>
      <c r="CE354" s="8">
        <v>8</v>
      </c>
      <c r="CF354" s="17">
        <f t="shared" si="102"/>
        <v>3.7</v>
      </c>
      <c r="CG354" s="19">
        <f t="shared" si="123"/>
        <v>134</v>
      </c>
      <c r="CH354" s="18">
        <f t="shared" si="113"/>
        <v>254.70899999999972</v>
      </c>
      <c r="CI354" s="8">
        <f t="shared" si="103"/>
        <v>2021</v>
      </c>
      <c r="CJ354" s="8">
        <f t="shared" si="104"/>
        <v>3.7</v>
      </c>
      <c r="CK354" s="6">
        <f t="shared" si="105"/>
        <v>3.7</v>
      </c>
      <c r="CL354" s="26">
        <f t="shared" si="124"/>
        <v>134</v>
      </c>
      <c r="CM354" s="8">
        <f t="shared" si="114"/>
        <v>254.70899999999972</v>
      </c>
      <c r="CN354" s="38">
        <f t="shared" si="115"/>
        <v>254.70899999999972</v>
      </c>
      <c r="CO354" s="8" t="str">
        <f t="shared" si="116"/>
        <v>Y</v>
      </c>
      <c r="CP354" s="8">
        <f t="shared" si="106"/>
        <v>117</v>
      </c>
      <c r="CQ354" s="8">
        <f t="shared" si="117"/>
        <v>1900.8134328358187</v>
      </c>
      <c r="CR354" s="8">
        <f t="shared" si="118"/>
        <v>2024</v>
      </c>
    </row>
    <row r="355" spans="1:96" s="8" customFormat="1">
      <c r="A355" s="8">
        <v>65792</v>
      </c>
      <c r="B355" s="8" t="s">
        <v>611</v>
      </c>
      <c r="C355" s="8">
        <v>52021</v>
      </c>
      <c r="D355" s="8" t="s">
        <v>612</v>
      </c>
      <c r="E355" s="8" t="s">
        <v>116</v>
      </c>
      <c r="F355" s="8" t="s">
        <v>266</v>
      </c>
      <c r="G355" s="8" t="s">
        <v>238</v>
      </c>
      <c r="H355" s="8" t="s">
        <v>87</v>
      </c>
      <c r="I355" s="8" t="s">
        <v>88</v>
      </c>
      <c r="K355" s="8" t="s">
        <v>89</v>
      </c>
      <c r="L355" s="8" t="s">
        <v>90</v>
      </c>
      <c r="M355" s="8" t="s">
        <v>90</v>
      </c>
      <c r="N355" s="8">
        <v>33092313</v>
      </c>
      <c r="O355" s="8">
        <v>33092313</v>
      </c>
      <c r="P355" s="8">
        <v>3.7</v>
      </c>
      <c r="Q355" s="8">
        <v>0.8</v>
      </c>
      <c r="R355" s="8">
        <v>3.5</v>
      </c>
      <c r="S355" s="8">
        <v>3.7</v>
      </c>
      <c r="T355" s="8">
        <v>0.1</v>
      </c>
      <c r="U355" s="8" t="s">
        <v>91</v>
      </c>
      <c r="V355" s="8" t="s">
        <v>92</v>
      </c>
      <c r="W355" s="8" t="s">
        <v>92</v>
      </c>
      <c r="X355" s="8" t="s">
        <v>613</v>
      </c>
      <c r="Y355" s="8" t="s">
        <v>90</v>
      </c>
      <c r="Z355" s="8">
        <v>5</v>
      </c>
      <c r="AA355" s="8">
        <v>1991</v>
      </c>
      <c r="AB355" s="8">
        <v>4</v>
      </c>
      <c r="AC355" s="8">
        <v>2025</v>
      </c>
      <c r="AD355" s="8" t="s">
        <v>98</v>
      </c>
      <c r="AE355" s="8" t="s">
        <v>207</v>
      </c>
      <c r="AF355" s="8">
        <v>5</v>
      </c>
      <c r="AG355" s="8" t="s">
        <v>208</v>
      </c>
      <c r="AH355" s="8" t="s">
        <v>95</v>
      </c>
      <c r="AI355" s="8" t="s">
        <v>96</v>
      </c>
      <c r="AN355" s="8" t="s">
        <v>95</v>
      </c>
      <c r="AR355" s="8" t="s">
        <v>91</v>
      </c>
      <c r="AS355" s="8" t="s">
        <v>91</v>
      </c>
      <c r="AT355" s="8" t="s">
        <v>92</v>
      </c>
      <c r="AU355" s="8" t="s">
        <v>97</v>
      </c>
      <c r="AZ355" s="8" t="s">
        <v>91</v>
      </c>
      <c r="BC355" s="8" t="s">
        <v>92</v>
      </c>
      <c r="BD355" s="8" t="s">
        <v>92</v>
      </c>
      <c r="BE355" s="8" t="s">
        <v>92</v>
      </c>
      <c r="BG355" s="8" t="s">
        <v>92</v>
      </c>
      <c r="BH355" s="8" t="s">
        <v>92</v>
      </c>
      <c r="BI355" s="8" t="s">
        <v>92</v>
      </c>
      <c r="BJ355" s="8" t="s">
        <v>92</v>
      </c>
      <c r="BM355" s="8" t="s">
        <v>92</v>
      </c>
      <c r="BN355" s="8" t="s">
        <v>92</v>
      </c>
      <c r="BO355" s="8" t="s">
        <v>92</v>
      </c>
      <c r="BP355" s="8" t="s">
        <v>91</v>
      </c>
      <c r="BQ355" s="8" t="s">
        <v>92</v>
      </c>
      <c r="BR355" s="8" t="s">
        <v>92</v>
      </c>
      <c r="BS355" s="8" t="s">
        <v>98</v>
      </c>
      <c r="BT355" s="8" t="s">
        <v>91</v>
      </c>
      <c r="BU355" s="8" t="s">
        <v>98</v>
      </c>
      <c r="BV355" s="8">
        <v>52021</v>
      </c>
      <c r="BW355" s="8">
        <v>2177</v>
      </c>
      <c r="BX355" s="9">
        <f t="shared" si="107"/>
        <v>3.7</v>
      </c>
      <c r="BY355" s="29">
        <v>134</v>
      </c>
      <c r="BZ355" s="8">
        <v>16246.2686567164</v>
      </c>
      <c r="CA355" s="8">
        <v>22.274166666669899</v>
      </c>
      <c r="CD355" s="8">
        <v>2013</v>
      </c>
      <c r="CE355" s="8">
        <v>8</v>
      </c>
      <c r="CF355" s="17">
        <f t="shared" si="102"/>
        <v>3.7</v>
      </c>
      <c r="CG355" s="17"/>
      <c r="CH355" s="18" t="str">
        <f t="shared" si="113"/>
        <v/>
      </c>
      <c r="CI355" s="8">
        <f t="shared" si="103"/>
        <v>2021</v>
      </c>
      <c r="CJ355" s="8">
        <f t="shared" si="104"/>
        <v>3.7</v>
      </c>
      <c r="CK355" s="6">
        <f t="shared" si="105"/>
        <v>3.7</v>
      </c>
      <c r="CL355" s="26"/>
      <c r="CM355" s="8" t="str">
        <f t="shared" si="114"/>
        <v/>
      </c>
      <c r="CN355" s="38">
        <f t="shared" si="115"/>
        <v>254.70899999999972</v>
      </c>
      <c r="CO355" s="8" t="str">
        <f t="shared" si="116"/>
        <v/>
      </c>
      <c r="CP355" s="8">
        <f t="shared" si="106"/>
        <v>117</v>
      </c>
      <c r="CQ355" s="8">
        <f t="shared" si="117"/>
        <v>1900.8134328358187</v>
      </c>
      <c r="CR355" s="8">
        <f t="shared" si="118"/>
        <v>2024</v>
      </c>
    </row>
    <row r="356" spans="1:96" s="8" customFormat="1">
      <c r="A356" s="8">
        <v>19876</v>
      </c>
      <c r="B356" s="8" t="s">
        <v>176</v>
      </c>
      <c r="C356" s="8">
        <v>52087</v>
      </c>
      <c r="D356" s="8" t="s">
        <v>614</v>
      </c>
      <c r="E356" s="8" t="s">
        <v>178</v>
      </c>
      <c r="F356" s="8" t="s">
        <v>615</v>
      </c>
      <c r="G356" s="8" t="s">
        <v>237</v>
      </c>
      <c r="H356" s="8" t="s">
        <v>87</v>
      </c>
      <c r="I356" s="8" t="s">
        <v>88</v>
      </c>
      <c r="K356" s="8" t="s">
        <v>89</v>
      </c>
      <c r="L356" s="8" t="s">
        <v>90</v>
      </c>
      <c r="M356" s="8" t="s">
        <v>90</v>
      </c>
      <c r="P356" s="8">
        <v>129.6</v>
      </c>
      <c r="Q356" s="8">
        <v>0.9</v>
      </c>
      <c r="R356" s="8">
        <v>116</v>
      </c>
      <c r="S356" s="8">
        <v>121</v>
      </c>
      <c r="T356" s="8">
        <v>78</v>
      </c>
      <c r="U356" s="8" t="s">
        <v>91</v>
      </c>
      <c r="V356" s="8" t="s">
        <v>92</v>
      </c>
      <c r="W356" s="8" t="s">
        <v>92</v>
      </c>
      <c r="X356" s="8" t="s">
        <v>118</v>
      </c>
      <c r="Y356" s="8" t="s">
        <v>98</v>
      </c>
      <c r="Z356" s="8">
        <v>6</v>
      </c>
      <c r="AA356" s="8">
        <v>1992</v>
      </c>
      <c r="AB356" s="8" t="s">
        <v>92</v>
      </c>
      <c r="AC356" s="8" t="s">
        <v>92</v>
      </c>
      <c r="AD356" s="8" t="s">
        <v>91</v>
      </c>
      <c r="AE356" s="8" t="s">
        <v>94</v>
      </c>
      <c r="AF356" s="8">
        <v>1</v>
      </c>
      <c r="AG356" s="8" t="s">
        <v>90</v>
      </c>
      <c r="AH356" s="8" t="s">
        <v>95</v>
      </c>
      <c r="AI356" s="8" t="s">
        <v>96</v>
      </c>
      <c r="AR356" s="8" t="s">
        <v>91</v>
      </c>
      <c r="AT356" s="8" t="s">
        <v>92</v>
      </c>
      <c r="AU356" s="8" t="s">
        <v>97</v>
      </c>
      <c r="BC356" s="8" t="s">
        <v>92</v>
      </c>
      <c r="BD356" s="8" t="s">
        <v>92</v>
      </c>
      <c r="BE356" s="8" t="s">
        <v>92</v>
      </c>
      <c r="BG356" s="8" t="s">
        <v>92</v>
      </c>
      <c r="BH356" s="8" t="s">
        <v>92</v>
      </c>
      <c r="BI356" s="8" t="s">
        <v>92</v>
      </c>
      <c r="BJ356" s="8" t="s">
        <v>92</v>
      </c>
      <c r="BM356" s="8" t="s">
        <v>92</v>
      </c>
      <c r="BN356" s="8" t="s">
        <v>92</v>
      </c>
      <c r="BO356" s="8" t="s">
        <v>92</v>
      </c>
      <c r="BQ356" s="8" t="s">
        <v>92</v>
      </c>
      <c r="BR356" s="8" t="s">
        <v>92</v>
      </c>
      <c r="BS356" s="8" t="s">
        <v>98</v>
      </c>
      <c r="BT356" s="8" t="s">
        <v>91</v>
      </c>
      <c r="BU356" s="8" t="s">
        <v>98</v>
      </c>
      <c r="BV356" s="8">
        <v>52087</v>
      </c>
      <c r="BW356" s="8">
        <v>513135</v>
      </c>
      <c r="BX356" s="9">
        <f t="shared" si="107"/>
        <v>129.6</v>
      </c>
      <c r="BY356" s="29">
        <v>43910</v>
      </c>
      <c r="BZ356" s="8">
        <v>11686.062400364301</v>
      </c>
      <c r="CA356" s="8">
        <v>17.6218749995443</v>
      </c>
      <c r="CD356" s="8">
        <v>2010</v>
      </c>
      <c r="CE356" s="8">
        <v>1</v>
      </c>
      <c r="CF356" s="17">
        <f t="shared" si="102"/>
        <v>129.6</v>
      </c>
      <c r="CG356" s="19">
        <f>BY356</f>
        <v>43910</v>
      </c>
      <c r="CH356" s="18">
        <f t="shared" si="113"/>
        <v>60036.794999999584</v>
      </c>
      <c r="CI356" s="8">
        <f t="shared" si="103"/>
        <v>2022</v>
      </c>
      <c r="CJ356" s="8">
        <f t="shared" si="104"/>
        <v>129.6</v>
      </c>
      <c r="CK356" s="6">
        <f t="shared" si="105"/>
        <v>129.6</v>
      </c>
      <c r="CL356" s="26">
        <f>IF(AND(CK356&lt;&gt;"", CO356 ="Y"),BY356,"")</f>
        <v>43910</v>
      </c>
      <c r="CM356" s="8">
        <f t="shared" si="114"/>
        <v>60036.794999999584</v>
      </c>
      <c r="CN356" s="38">
        <f t="shared" si="115"/>
        <v>60036.794999999584</v>
      </c>
      <c r="CO356" s="8" t="str">
        <f t="shared" si="116"/>
        <v>Y</v>
      </c>
      <c r="CP356" s="8">
        <f t="shared" si="106"/>
        <v>117</v>
      </c>
      <c r="CQ356" s="8">
        <f t="shared" si="117"/>
        <v>1367.2693008426231</v>
      </c>
      <c r="CR356" s="8">
        <f t="shared" si="118"/>
        <v>2027</v>
      </c>
    </row>
    <row r="357" spans="1:96" s="8" customFormat="1">
      <c r="A357" s="8">
        <v>19876</v>
      </c>
      <c r="B357" s="8" t="s">
        <v>176</v>
      </c>
      <c r="C357" s="8">
        <v>52087</v>
      </c>
      <c r="D357" s="8" t="s">
        <v>614</v>
      </c>
      <c r="E357" s="8" t="s">
        <v>178</v>
      </c>
      <c r="F357" s="8" t="s">
        <v>615</v>
      </c>
      <c r="G357" s="8" t="s">
        <v>238</v>
      </c>
      <c r="H357" s="8" t="s">
        <v>87</v>
      </c>
      <c r="I357" s="8" t="s">
        <v>88</v>
      </c>
      <c r="K357" s="8" t="s">
        <v>89</v>
      </c>
      <c r="L357" s="8" t="s">
        <v>90</v>
      </c>
      <c r="M357" s="8" t="s">
        <v>90</v>
      </c>
      <c r="P357" s="8">
        <v>129.6</v>
      </c>
      <c r="Q357" s="8">
        <v>0.9</v>
      </c>
      <c r="R357" s="8">
        <v>116</v>
      </c>
      <c r="S357" s="8">
        <v>120</v>
      </c>
      <c r="T357" s="8">
        <v>78</v>
      </c>
      <c r="U357" s="8" t="s">
        <v>91</v>
      </c>
      <c r="V357" s="8" t="s">
        <v>92</v>
      </c>
      <c r="W357" s="8" t="s">
        <v>92</v>
      </c>
      <c r="X357" s="8" t="s">
        <v>118</v>
      </c>
      <c r="Y357" s="8" t="s">
        <v>98</v>
      </c>
      <c r="Z357" s="8">
        <v>6</v>
      </c>
      <c r="AA357" s="8">
        <v>1992</v>
      </c>
      <c r="AB357" s="8" t="s">
        <v>92</v>
      </c>
      <c r="AC357" s="8" t="s">
        <v>92</v>
      </c>
      <c r="AD357" s="8" t="s">
        <v>91</v>
      </c>
      <c r="AE357" s="8" t="s">
        <v>94</v>
      </c>
      <c r="AF357" s="8">
        <v>1</v>
      </c>
      <c r="AG357" s="8" t="s">
        <v>90</v>
      </c>
      <c r="AH357" s="8" t="s">
        <v>95</v>
      </c>
      <c r="AI357" s="8" t="s">
        <v>96</v>
      </c>
      <c r="AR357" s="8" t="s">
        <v>91</v>
      </c>
      <c r="AT357" s="8" t="s">
        <v>92</v>
      </c>
      <c r="AU357" s="8" t="s">
        <v>97</v>
      </c>
      <c r="BC357" s="8" t="s">
        <v>92</v>
      </c>
      <c r="BD357" s="8" t="s">
        <v>92</v>
      </c>
      <c r="BE357" s="8" t="s">
        <v>92</v>
      </c>
      <c r="BG357" s="8" t="s">
        <v>92</v>
      </c>
      <c r="BH357" s="8" t="s">
        <v>92</v>
      </c>
      <c r="BI357" s="8" t="s">
        <v>92</v>
      </c>
      <c r="BJ357" s="8" t="s">
        <v>92</v>
      </c>
      <c r="BM357" s="8" t="s">
        <v>92</v>
      </c>
      <c r="BN357" s="8" t="s">
        <v>92</v>
      </c>
      <c r="BO357" s="8" t="s">
        <v>92</v>
      </c>
      <c r="BQ357" s="8" t="s">
        <v>92</v>
      </c>
      <c r="BR357" s="8" t="s">
        <v>92</v>
      </c>
      <c r="BS357" s="8" t="s">
        <v>98</v>
      </c>
      <c r="BT357" s="8" t="s">
        <v>91</v>
      </c>
      <c r="BU357" s="8" t="s">
        <v>98</v>
      </c>
      <c r="BV357" s="8">
        <v>52087</v>
      </c>
      <c r="BW357" s="8">
        <v>513135</v>
      </c>
      <c r="BX357" s="9">
        <f t="shared" si="107"/>
        <v>129.6</v>
      </c>
      <c r="BY357" s="29">
        <v>43910</v>
      </c>
      <c r="BZ357" s="8">
        <v>11686.062400364301</v>
      </c>
      <c r="CA357" s="8">
        <v>17.6218749995443</v>
      </c>
      <c r="CD357" s="8">
        <v>2010</v>
      </c>
      <c r="CE357" s="8">
        <v>1</v>
      </c>
      <c r="CF357" s="17">
        <f t="shared" si="102"/>
        <v>129.6</v>
      </c>
      <c r="CG357" s="17"/>
      <c r="CH357" s="18" t="str">
        <f t="shared" si="113"/>
        <v/>
      </c>
      <c r="CI357" s="8">
        <f t="shared" si="103"/>
        <v>2022</v>
      </c>
      <c r="CJ357" s="8">
        <f t="shared" si="104"/>
        <v>129.6</v>
      </c>
      <c r="CK357" s="6">
        <f t="shared" si="105"/>
        <v>129.6</v>
      </c>
      <c r="CL357" s="26"/>
      <c r="CM357" s="8" t="str">
        <f t="shared" si="114"/>
        <v/>
      </c>
      <c r="CN357" s="38">
        <f t="shared" si="115"/>
        <v>60036.794999999584</v>
      </c>
      <c r="CO357" s="8" t="str">
        <f t="shared" si="116"/>
        <v/>
      </c>
      <c r="CP357" s="8">
        <f t="shared" si="106"/>
        <v>117</v>
      </c>
      <c r="CQ357" s="8">
        <f t="shared" si="117"/>
        <v>1367.2693008426231</v>
      </c>
      <c r="CR357" s="8">
        <f t="shared" si="118"/>
        <v>2027</v>
      </c>
    </row>
    <row r="358" spans="1:96" s="8" customFormat="1">
      <c r="A358" s="8">
        <v>19876</v>
      </c>
      <c r="B358" s="8" t="s">
        <v>176</v>
      </c>
      <c r="C358" s="8">
        <v>52087</v>
      </c>
      <c r="D358" s="8" t="s">
        <v>614</v>
      </c>
      <c r="E358" s="8" t="s">
        <v>178</v>
      </c>
      <c r="F358" s="8" t="s">
        <v>615</v>
      </c>
      <c r="G358" s="8" t="s">
        <v>218</v>
      </c>
      <c r="H358" s="8" t="s">
        <v>87</v>
      </c>
      <c r="I358" s="8" t="s">
        <v>88</v>
      </c>
      <c r="K358" s="8" t="s">
        <v>89</v>
      </c>
      <c r="L358" s="8" t="s">
        <v>90</v>
      </c>
      <c r="M358" s="8" t="s">
        <v>90</v>
      </c>
      <c r="P358" s="8">
        <v>129.6</v>
      </c>
      <c r="Q358" s="8">
        <v>0.9</v>
      </c>
      <c r="R358" s="8">
        <v>116</v>
      </c>
      <c r="S358" s="8">
        <v>124</v>
      </c>
      <c r="T358" s="8">
        <v>78</v>
      </c>
      <c r="U358" s="8" t="s">
        <v>91</v>
      </c>
      <c r="V358" s="8" t="s">
        <v>92</v>
      </c>
      <c r="W358" s="8" t="s">
        <v>92</v>
      </c>
      <c r="X358" s="8" t="s">
        <v>118</v>
      </c>
      <c r="Y358" s="8" t="s">
        <v>98</v>
      </c>
      <c r="Z358" s="8">
        <v>6</v>
      </c>
      <c r="AA358" s="8">
        <v>1992</v>
      </c>
      <c r="AB358" s="8" t="s">
        <v>92</v>
      </c>
      <c r="AC358" s="8" t="s">
        <v>92</v>
      </c>
      <c r="AD358" s="8" t="s">
        <v>91</v>
      </c>
      <c r="AE358" s="8" t="s">
        <v>94</v>
      </c>
      <c r="AF358" s="8">
        <v>1</v>
      </c>
      <c r="AG358" s="8" t="s">
        <v>90</v>
      </c>
      <c r="AH358" s="8" t="s">
        <v>95</v>
      </c>
      <c r="AI358" s="8" t="s">
        <v>96</v>
      </c>
      <c r="AR358" s="8" t="s">
        <v>91</v>
      </c>
      <c r="AT358" s="8" t="s">
        <v>92</v>
      </c>
      <c r="AU358" s="8" t="s">
        <v>97</v>
      </c>
      <c r="BC358" s="8" t="s">
        <v>92</v>
      </c>
      <c r="BD358" s="8" t="s">
        <v>92</v>
      </c>
      <c r="BE358" s="8" t="s">
        <v>92</v>
      </c>
      <c r="BG358" s="8" t="s">
        <v>92</v>
      </c>
      <c r="BH358" s="8" t="s">
        <v>92</v>
      </c>
      <c r="BI358" s="8" t="s">
        <v>92</v>
      </c>
      <c r="BJ358" s="8" t="s">
        <v>92</v>
      </c>
      <c r="BM358" s="8" t="s">
        <v>92</v>
      </c>
      <c r="BN358" s="8" t="s">
        <v>92</v>
      </c>
      <c r="BO358" s="8" t="s">
        <v>92</v>
      </c>
      <c r="BQ358" s="8" t="s">
        <v>92</v>
      </c>
      <c r="BR358" s="8" t="s">
        <v>92</v>
      </c>
      <c r="BS358" s="8" t="s">
        <v>98</v>
      </c>
      <c r="BT358" s="8" t="s">
        <v>91</v>
      </c>
      <c r="BU358" s="8" t="s">
        <v>98</v>
      </c>
      <c r="BV358" s="8">
        <v>52087</v>
      </c>
      <c r="BW358" s="8">
        <v>513135</v>
      </c>
      <c r="BX358" s="9">
        <f t="shared" si="107"/>
        <v>129.6</v>
      </c>
      <c r="BY358" s="29">
        <v>43910</v>
      </c>
      <c r="BZ358" s="8">
        <v>11686.062400364301</v>
      </c>
      <c r="CA358" s="8">
        <v>17.6218749995443</v>
      </c>
      <c r="CD358" s="8">
        <v>2010</v>
      </c>
      <c r="CE358" s="8">
        <v>1</v>
      </c>
      <c r="CF358" s="17">
        <f t="shared" si="102"/>
        <v>129.6</v>
      </c>
      <c r="CG358" s="17"/>
      <c r="CH358" s="18" t="str">
        <f t="shared" si="113"/>
        <v/>
      </c>
      <c r="CI358" s="8">
        <f t="shared" si="103"/>
        <v>2022</v>
      </c>
      <c r="CJ358" s="8">
        <f t="shared" si="104"/>
        <v>129.6</v>
      </c>
      <c r="CK358" s="6">
        <f t="shared" si="105"/>
        <v>129.6</v>
      </c>
      <c r="CL358" s="26"/>
      <c r="CM358" s="8" t="str">
        <f t="shared" si="114"/>
        <v/>
      </c>
      <c r="CN358" s="38">
        <f t="shared" si="115"/>
        <v>60036.794999999584</v>
      </c>
      <c r="CO358" s="8" t="str">
        <f t="shared" si="116"/>
        <v/>
      </c>
      <c r="CP358" s="8">
        <f t="shared" si="106"/>
        <v>117</v>
      </c>
      <c r="CQ358" s="8">
        <f t="shared" si="117"/>
        <v>1367.2693008426231</v>
      </c>
      <c r="CR358" s="8">
        <f t="shared" si="118"/>
        <v>2027</v>
      </c>
    </row>
    <row r="359" spans="1:96" s="14" customFormat="1">
      <c r="A359" s="14">
        <v>12303</v>
      </c>
      <c r="B359" s="14" t="s">
        <v>616</v>
      </c>
      <c r="C359" s="14">
        <v>52149</v>
      </c>
      <c r="D359" s="14" t="s">
        <v>617</v>
      </c>
      <c r="E359" s="14" t="s">
        <v>171</v>
      </c>
      <c r="F359" s="14" t="s">
        <v>141</v>
      </c>
      <c r="G359" s="14" t="s">
        <v>618</v>
      </c>
      <c r="H359" s="14" t="s">
        <v>87</v>
      </c>
      <c r="I359" s="14" t="s">
        <v>88</v>
      </c>
      <c r="K359" s="14" t="s">
        <v>89</v>
      </c>
      <c r="L359" s="14" t="s">
        <v>90</v>
      </c>
      <c r="M359" s="14" t="s">
        <v>90</v>
      </c>
      <c r="N359" s="14" t="s">
        <v>619</v>
      </c>
      <c r="O359" s="14" t="s">
        <v>619</v>
      </c>
      <c r="P359" s="14">
        <v>38.4</v>
      </c>
      <c r="Q359" s="14">
        <v>0.85</v>
      </c>
      <c r="R359" s="14">
        <v>38.5</v>
      </c>
      <c r="S359" s="14">
        <v>40</v>
      </c>
      <c r="T359" s="14">
        <v>20</v>
      </c>
      <c r="U359" s="14" t="s">
        <v>91</v>
      </c>
      <c r="V359" s="14" t="s">
        <v>92</v>
      </c>
      <c r="W359" s="14" t="s">
        <v>92</v>
      </c>
      <c r="X359" s="14" t="s">
        <v>93</v>
      </c>
      <c r="Y359" s="14" t="s">
        <v>90</v>
      </c>
      <c r="Z359" s="14">
        <v>4</v>
      </c>
      <c r="AA359" s="14">
        <v>2001</v>
      </c>
      <c r="AB359" s="14" t="s">
        <v>92</v>
      </c>
      <c r="AC359" s="14" t="s">
        <v>92</v>
      </c>
      <c r="AD359" s="14" t="s">
        <v>98</v>
      </c>
      <c r="AE359" s="14" t="s">
        <v>213</v>
      </c>
      <c r="AF359" s="14">
        <v>7</v>
      </c>
      <c r="AG359" s="14" t="s">
        <v>208</v>
      </c>
      <c r="AH359" s="14" t="s">
        <v>95</v>
      </c>
      <c r="AR359" s="14" t="s">
        <v>91</v>
      </c>
      <c r="AS359" s="14" t="s">
        <v>91</v>
      </c>
      <c r="AT359" s="14" t="s">
        <v>92</v>
      </c>
      <c r="AU359" s="14" t="s">
        <v>97</v>
      </c>
      <c r="BC359" s="14" t="s">
        <v>92</v>
      </c>
      <c r="BD359" s="14" t="s">
        <v>92</v>
      </c>
      <c r="BE359" s="14" t="s">
        <v>92</v>
      </c>
      <c r="BG359" s="14" t="s">
        <v>92</v>
      </c>
      <c r="BH359" s="14" t="s">
        <v>92</v>
      </c>
      <c r="BI359" s="14" t="s">
        <v>92</v>
      </c>
      <c r="BJ359" s="14" t="s">
        <v>92</v>
      </c>
      <c r="BM359" s="14" t="s">
        <v>92</v>
      </c>
      <c r="BN359" s="14" t="s">
        <v>92</v>
      </c>
      <c r="BO359" s="14" t="s">
        <v>92</v>
      </c>
      <c r="BQ359" s="14" t="s">
        <v>92</v>
      </c>
      <c r="BR359" s="14" t="s">
        <v>92</v>
      </c>
      <c r="BS359" s="14" t="s">
        <v>91</v>
      </c>
      <c r="BT359" s="14" t="s">
        <v>91</v>
      </c>
      <c r="BU359" s="14" t="s">
        <v>91</v>
      </c>
      <c r="BV359" s="14">
        <v>52149</v>
      </c>
      <c r="BW359" s="14">
        <v>1417498</v>
      </c>
      <c r="BX359" s="12">
        <f t="shared" si="107"/>
        <v>38.4</v>
      </c>
      <c r="BY359" s="29">
        <v>293137.59999999998</v>
      </c>
      <c r="BZ359" s="14">
        <v>4835.6062136007104</v>
      </c>
      <c r="CA359" s="14">
        <v>29.438387896357501</v>
      </c>
      <c r="CD359" s="14">
        <v>2030</v>
      </c>
      <c r="CE359" s="14">
        <v>9</v>
      </c>
      <c r="CF359" s="17">
        <f t="shared" ref="CF359:CF422" si="125">IF(CD359&lt;2040,P359,"")</f>
        <v>38.4</v>
      </c>
      <c r="CG359" s="19">
        <f>BY359</f>
        <v>293137.59999999998</v>
      </c>
      <c r="CH359" s="18">
        <f t="shared" si="113"/>
        <v>165847.26599999995</v>
      </c>
      <c r="CI359" s="14">
        <f t="shared" ref="CI359:CI422" si="126">AA359+30</f>
        <v>2031</v>
      </c>
      <c r="CJ359" s="14">
        <f t="shared" ref="CJ359:CJ422" si="127">IF(CI359&lt;2040,BX359,"")</f>
        <v>38.4</v>
      </c>
      <c r="CK359" s="12" t="str">
        <f t="shared" ref="CK359:CK422" si="128">IF(CD359&lt;2030,BX359,"")</f>
        <v/>
      </c>
      <c r="CL359" s="18">
        <f>BY359*CK360/SUM(BX359:BX360)</f>
        <v>133922.83564356435</v>
      </c>
      <c r="CM359" s="8">
        <f t="shared" si="114"/>
        <v>75768.977253182442</v>
      </c>
      <c r="CN359" s="38">
        <f t="shared" si="115"/>
        <v>165847.26599999995</v>
      </c>
      <c r="CO359" s="14" t="str">
        <f t="shared" si="116"/>
        <v>Y</v>
      </c>
      <c r="CP359" s="8">
        <f t="shared" ref="CP359:CP422" si="129">VLOOKUP(AH359,Fuel_CO2,2,FALSE)</f>
        <v>117</v>
      </c>
      <c r="CQ359" s="8">
        <f t="shared" si="117"/>
        <v>565.7659269912831</v>
      </c>
      <c r="CR359" s="8" t="str">
        <f t="shared" si="118"/>
        <v/>
      </c>
    </row>
    <row r="360" spans="1:96" s="14" customFormat="1">
      <c r="A360" s="14">
        <v>12303</v>
      </c>
      <c r="B360" s="14" t="s">
        <v>616</v>
      </c>
      <c r="C360" s="14">
        <v>52149</v>
      </c>
      <c r="D360" s="14" t="s">
        <v>617</v>
      </c>
      <c r="E360" s="14" t="s">
        <v>171</v>
      </c>
      <c r="F360" s="14" t="s">
        <v>141</v>
      </c>
      <c r="G360" s="14" t="s">
        <v>238</v>
      </c>
      <c r="H360" s="14" t="s">
        <v>87</v>
      </c>
      <c r="I360" s="14" t="s">
        <v>88</v>
      </c>
      <c r="K360" s="14" t="s">
        <v>89</v>
      </c>
      <c r="L360" s="14" t="s">
        <v>90</v>
      </c>
      <c r="M360" s="14" t="s">
        <v>90</v>
      </c>
      <c r="N360" s="14" t="s">
        <v>619</v>
      </c>
      <c r="O360" s="14" t="s">
        <v>619</v>
      </c>
      <c r="P360" s="14">
        <v>32.299999999999997</v>
      </c>
      <c r="Q360" s="14">
        <v>0.9</v>
      </c>
      <c r="R360" s="14">
        <v>24.5</v>
      </c>
      <c r="S360" s="14">
        <v>26</v>
      </c>
      <c r="T360" s="14">
        <v>15</v>
      </c>
      <c r="U360" s="14" t="s">
        <v>91</v>
      </c>
      <c r="V360" s="14" t="s">
        <v>92</v>
      </c>
      <c r="W360" s="14" t="s">
        <v>92</v>
      </c>
      <c r="X360" s="14" t="s">
        <v>93</v>
      </c>
      <c r="Y360" s="14" t="s">
        <v>90</v>
      </c>
      <c r="Z360" s="14">
        <v>1</v>
      </c>
      <c r="AA360" s="14">
        <v>1989</v>
      </c>
      <c r="AB360" s="14" t="s">
        <v>92</v>
      </c>
      <c r="AC360" s="14" t="s">
        <v>92</v>
      </c>
      <c r="AD360" s="14" t="s">
        <v>98</v>
      </c>
      <c r="AE360" s="14" t="s">
        <v>213</v>
      </c>
      <c r="AF360" s="14">
        <v>7</v>
      </c>
      <c r="AG360" s="14" t="s">
        <v>208</v>
      </c>
      <c r="AH360" s="14" t="s">
        <v>95</v>
      </c>
      <c r="AR360" s="14" t="s">
        <v>91</v>
      </c>
      <c r="AS360" s="14" t="s">
        <v>91</v>
      </c>
      <c r="AT360" s="14" t="s">
        <v>92</v>
      </c>
      <c r="AU360" s="14" t="s">
        <v>97</v>
      </c>
      <c r="BC360" s="14" t="s">
        <v>92</v>
      </c>
      <c r="BD360" s="14" t="s">
        <v>92</v>
      </c>
      <c r="BE360" s="14" t="s">
        <v>92</v>
      </c>
      <c r="BG360" s="14" t="s">
        <v>92</v>
      </c>
      <c r="BH360" s="14" t="s">
        <v>92</v>
      </c>
      <c r="BI360" s="14" t="s">
        <v>92</v>
      </c>
      <c r="BJ360" s="14" t="s">
        <v>92</v>
      </c>
      <c r="BM360" s="14" t="s">
        <v>92</v>
      </c>
      <c r="BN360" s="14" t="s">
        <v>92</v>
      </c>
      <c r="BO360" s="14" t="s">
        <v>92</v>
      </c>
      <c r="BQ360" s="14" t="s">
        <v>92</v>
      </c>
      <c r="BR360" s="14" t="s">
        <v>92</v>
      </c>
      <c r="BS360" s="14" t="s">
        <v>91</v>
      </c>
      <c r="BT360" s="14" t="s">
        <v>91</v>
      </c>
      <c r="BU360" s="14" t="s">
        <v>91</v>
      </c>
      <c r="BV360" s="14">
        <v>52149</v>
      </c>
      <c r="BW360" s="14">
        <v>1417498</v>
      </c>
      <c r="BX360" s="12">
        <f t="shared" ref="BX360:BX423" si="130">P360</f>
        <v>32.299999999999997</v>
      </c>
      <c r="BY360" s="29">
        <v>293137.59999999998</v>
      </c>
      <c r="BZ360" s="14">
        <v>4835.6062136007104</v>
      </c>
      <c r="CA360" s="14">
        <v>29.341636904291601</v>
      </c>
      <c r="CD360" s="14">
        <v>2018</v>
      </c>
      <c r="CE360" s="14">
        <v>5</v>
      </c>
      <c r="CF360" s="17">
        <f t="shared" si="125"/>
        <v>32.299999999999997</v>
      </c>
      <c r="CG360" s="17"/>
      <c r="CH360" s="18" t="str">
        <f t="shared" si="113"/>
        <v/>
      </c>
      <c r="CI360" s="14">
        <f t="shared" si="126"/>
        <v>2019</v>
      </c>
      <c r="CJ360" s="14">
        <f t="shared" si="127"/>
        <v>32.299999999999997</v>
      </c>
      <c r="CK360" s="12">
        <f t="shared" si="128"/>
        <v>32.299999999999997</v>
      </c>
      <c r="CL360" s="18"/>
      <c r="CM360" s="8" t="str">
        <f t="shared" si="114"/>
        <v/>
      </c>
      <c r="CN360" s="38">
        <f t="shared" si="115"/>
        <v>165847.26599999995</v>
      </c>
      <c r="CO360" s="14" t="str">
        <f t="shared" si="116"/>
        <v/>
      </c>
      <c r="CP360" s="8">
        <f t="shared" si="129"/>
        <v>117</v>
      </c>
      <c r="CQ360" s="8">
        <f t="shared" si="117"/>
        <v>565.7659269912831</v>
      </c>
      <c r="CR360" s="8" t="str">
        <f t="shared" si="118"/>
        <v/>
      </c>
    </row>
    <row r="361" spans="1:96" s="8" customFormat="1">
      <c r="A361" s="8">
        <v>7564</v>
      </c>
      <c r="B361" s="8" t="s">
        <v>620</v>
      </c>
      <c r="C361" s="8">
        <v>54785</v>
      </c>
      <c r="D361" s="8" t="s">
        <v>621</v>
      </c>
      <c r="E361" s="8" t="s">
        <v>171</v>
      </c>
      <c r="F361" s="8" t="s">
        <v>388</v>
      </c>
      <c r="G361" s="8" t="s">
        <v>238</v>
      </c>
      <c r="H361" s="8" t="s">
        <v>87</v>
      </c>
      <c r="I361" s="8" t="s">
        <v>88</v>
      </c>
      <c r="J361" s="8" t="s">
        <v>622</v>
      </c>
      <c r="K361" s="8" t="s">
        <v>89</v>
      </c>
      <c r="L361" s="8" t="s">
        <v>90</v>
      </c>
      <c r="M361" s="8" t="s">
        <v>90</v>
      </c>
      <c r="N361" s="8" t="s">
        <v>623</v>
      </c>
      <c r="O361" s="8" t="s">
        <v>623</v>
      </c>
      <c r="P361" s="8">
        <v>135</v>
      </c>
      <c r="Q361" s="8">
        <v>0.85</v>
      </c>
      <c r="R361" s="8">
        <v>114</v>
      </c>
      <c r="S361" s="8">
        <v>127</v>
      </c>
      <c r="T361" s="8">
        <v>52</v>
      </c>
      <c r="U361" s="8" t="s">
        <v>91</v>
      </c>
      <c r="V361" s="8" t="s">
        <v>92</v>
      </c>
      <c r="W361" s="8" t="s">
        <v>92</v>
      </c>
      <c r="X361" s="8" t="s">
        <v>93</v>
      </c>
      <c r="Y361" s="8" t="s">
        <v>90</v>
      </c>
      <c r="Z361" s="8">
        <v>10</v>
      </c>
      <c r="AA361" s="8">
        <v>1997</v>
      </c>
      <c r="AB361" s="8" t="s">
        <v>92</v>
      </c>
      <c r="AC361" s="8" t="s">
        <v>92</v>
      </c>
      <c r="AD361" s="8" t="s">
        <v>98</v>
      </c>
      <c r="AE361" s="8" t="s">
        <v>203</v>
      </c>
      <c r="AF361" s="8">
        <v>3</v>
      </c>
      <c r="AG361" s="8" t="s">
        <v>208</v>
      </c>
      <c r="AH361" s="8" t="s">
        <v>95</v>
      </c>
      <c r="AN361" s="8" t="s">
        <v>95</v>
      </c>
      <c r="AR361" s="8" t="s">
        <v>91</v>
      </c>
      <c r="AS361" s="8" t="s">
        <v>91</v>
      </c>
      <c r="AT361" s="8" t="s">
        <v>92</v>
      </c>
      <c r="AU361" s="8" t="s">
        <v>168</v>
      </c>
      <c r="BC361" s="8" t="s">
        <v>92</v>
      </c>
      <c r="BD361" s="8" t="s">
        <v>92</v>
      </c>
      <c r="BE361" s="8" t="s">
        <v>92</v>
      </c>
      <c r="BG361" s="8" t="s">
        <v>92</v>
      </c>
      <c r="BH361" s="8" t="s">
        <v>92</v>
      </c>
      <c r="BI361" s="8" t="s">
        <v>92</v>
      </c>
      <c r="BJ361" s="8" t="s">
        <v>92</v>
      </c>
      <c r="BM361" s="8" t="s">
        <v>92</v>
      </c>
      <c r="BN361" s="8" t="s">
        <v>92</v>
      </c>
      <c r="BO361" s="8" t="s">
        <v>92</v>
      </c>
      <c r="BQ361" s="8" t="s">
        <v>92</v>
      </c>
      <c r="BR361" s="8" t="s">
        <v>92</v>
      </c>
      <c r="BS361" s="8" t="s">
        <v>91</v>
      </c>
      <c r="BT361" s="8" t="s">
        <v>91</v>
      </c>
      <c r="BU361" s="8" t="s">
        <v>91</v>
      </c>
      <c r="BV361" s="8">
        <v>54785</v>
      </c>
      <c r="BW361" s="8">
        <v>3737445</v>
      </c>
      <c r="BX361" s="9">
        <f t="shared" si="130"/>
        <v>135</v>
      </c>
      <c r="BY361" s="29">
        <v>722827</v>
      </c>
      <c r="BZ361" s="8">
        <v>5170.59407022703</v>
      </c>
      <c r="CA361" s="8">
        <v>18.601458332643301</v>
      </c>
      <c r="CD361" s="8">
        <v>2016</v>
      </c>
      <c r="CE361" s="8">
        <v>5</v>
      </c>
      <c r="CF361" s="17">
        <f t="shared" si="125"/>
        <v>135</v>
      </c>
      <c r="CG361" s="19">
        <f t="shared" ref="CG361:CG363" si="131">BY361</f>
        <v>722827</v>
      </c>
      <c r="CH361" s="18">
        <f t="shared" si="113"/>
        <v>437281.06499999919</v>
      </c>
      <c r="CI361" s="8">
        <f t="shared" si="126"/>
        <v>2027</v>
      </c>
      <c r="CJ361" s="8">
        <f t="shared" si="127"/>
        <v>135</v>
      </c>
      <c r="CK361" s="6">
        <f t="shared" si="128"/>
        <v>135</v>
      </c>
      <c r="CL361" s="26">
        <f t="shared" ref="CL361:CL362" si="132">IF(AND(CK361&lt;&gt;"", CO361 ="Y"),BY361,"")</f>
        <v>722827</v>
      </c>
      <c r="CM361" s="8">
        <f t="shared" si="114"/>
        <v>437281.06499999919</v>
      </c>
      <c r="CN361" s="38">
        <f t="shared" si="115"/>
        <v>437281.06499999919</v>
      </c>
      <c r="CO361" s="8" t="str">
        <f t="shared" si="116"/>
        <v>Y</v>
      </c>
      <c r="CP361" s="8">
        <f t="shared" si="129"/>
        <v>117</v>
      </c>
      <c r="CQ361" s="8">
        <f t="shared" si="117"/>
        <v>604.95950621656243</v>
      </c>
      <c r="CR361" s="8" t="str">
        <f t="shared" si="118"/>
        <v/>
      </c>
    </row>
    <row r="362" spans="1:96" s="8" customFormat="1">
      <c r="A362" s="8">
        <v>8683</v>
      </c>
      <c r="B362" s="8" t="s">
        <v>624</v>
      </c>
      <c r="C362" s="8">
        <v>54790</v>
      </c>
      <c r="D362" s="8" t="s">
        <v>624</v>
      </c>
      <c r="E362" s="8" t="s">
        <v>116</v>
      </c>
      <c r="F362" s="8" t="s">
        <v>625</v>
      </c>
      <c r="G362" s="8" t="s">
        <v>237</v>
      </c>
      <c r="H362" s="8" t="s">
        <v>87</v>
      </c>
      <c r="I362" s="8" t="s">
        <v>88</v>
      </c>
      <c r="K362" s="8" t="s">
        <v>89</v>
      </c>
      <c r="L362" s="8" t="s">
        <v>90</v>
      </c>
      <c r="M362" s="8" t="s">
        <v>90</v>
      </c>
      <c r="P362" s="8">
        <v>4.2</v>
      </c>
      <c r="Q362" s="8">
        <v>0.9</v>
      </c>
      <c r="R362" s="8">
        <v>3.8</v>
      </c>
      <c r="S362" s="8">
        <v>5.3</v>
      </c>
      <c r="T362" s="8">
        <v>0.1</v>
      </c>
      <c r="U362" s="8" t="s">
        <v>91</v>
      </c>
      <c r="V362" s="8" t="s">
        <v>92</v>
      </c>
      <c r="W362" s="8" t="s">
        <v>92</v>
      </c>
      <c r="X362" s="8" t="s">
        <v>93</v>
      </c>
      <c r="Y362" s="8" t="s">
        <v>90</v>
      </c>
      <c r="Z362" s="8">
        <v>5</v>
      </c>
      <c r="AA362" s="8">
        <v>1993</v>
      </c>
      <c r="AB362" s="8" t="s">
        <v>92</v>
      </c>
      <c r="AC362" s="8" t="s">
        <v>92</v>
      </c>
      <c r="AD362" s="8" t="s">
        <v>98</v>
      </c>
      <c r="AE362" s="8" t="s">
        <v>213</v>
      </c>
      <c r="AF362" s="8">
        <v>7</v>
      </c>
      <c r="AG362" s="8" t="s">
        <v>208</v>
      </c>
      <c r="AH362" s="8" t="s">
        <v>95</v>
      </c>
      <c r="AR362" s="8" t="s">
        <v>91</v>
      </c>
      <c r="AS362" s="8" t="s">
        <v>91</v>
      </c>
      <c r="AT362" s="8" t="s">
        <v>92</v>
      </c>
      <c r="AU362" s="8" t="s">
        <v>97</v>
      </c>
      <c r="BC362" s="8" t="s">
        <v>92</v>
      </c>
      <c r="BD362" s="8" t="s">
        <v>92</v>
      </c>
      <c r="BE362" s="8" t="s">
        <v>92</v>
      </c>
      <c r="BG362" s="8" t="s">
        <v>92</v>
      </c>
      <c r="BH362" s="8" t="s">
        <v>92</v>
      </c>
      <c r="BI362" s="8" t="s">
        <v>92</v>
      </c>
      <c r="BJ362" s="8" t="s">
        <v>92</v>
      </c>
      <c r="BM362" s="8" t="s">
        <v>92</v>
      </c>
      <c r="BN362" s="8" t="s">
        <v>92</v>
      </c>
      <c r="BO362" s="8" t="s">
        <v>92</v>
      </c>
      <c r="BP362" s="8" t="s">
        <v>91</v>
      </c>
      <c r="BQ362" s="8" t="s">
        <v>92</v>
      </c>
      <c r="BR362" s="8" t="s">
        <v>92</v>
      </c>
      <c r="BS362" s="8" t="s">
        <v>91</v>
      </c>
      <c r="BT362" s="8" t="s">
        <v>91</v>
      </c>
      <c r="BU362" s="8" t="s">
        <v>91</v>
      </c>
      <c r="BV362" s="8">
        <v>54790</v>
      </c>
      <c r="BW362" s="8">
        <v>395465</v>
      </c>
      <c r="BX362" s="9">
        <f t="shared" si="130"/>
        <v>4.2</v>
      </c>
      <c r="BY362" s="29">
        <v>26658</v>
      </c>
      <c r="BZ362" s="8">
        <v>14834.758796608799</v>
      </c>
      <c r="CA362" s="8">
        <v>21.9483333315499</v>
      </c>
      <c r="CD362" s="8">
        <v>2015</v>
      </c>
      <c r="CE362" s="8">
        <v>4</v>
      </c>
      <c r="CF362" s="17">
        <f t="shared" si="125"/>
        <v>4.2</v>
      </c>
      <c r="CG362" s="19">
        <f t="shared" si="131"/>
        <v>26658</v>
      </c>
      <c r="CH362" s="18">
        <f t="shared" si="113"/>
        <v>46269.404999999693</v>
      </c>
      <c r="CI362" s="8">
        <f t="shared" si="126"/>
        <v>2023</v>
      </c>
      <c r="CJ362" s="8">
        <f t="shared" si="127"/>
        <v>4.2</v>
      </c>
      <c r="CK362" s="6">
        <f t="shared" si="128"/>
        <v>4.2</v>
      </c>
      <c r="CL362" s="26">
        <f t="shared" si="132"/>
        <v>26658</v>
      </c>
      <c r="CM362" s="8">
        <f t="shared" si="114"/>
        <v>46269.404999999693</v>
      </c>
      <c r="CN362" s="38">
        <f t="shared" si="115"/>
        <v>46269.404999999693</v>
      </c>
      <c r="CO362" s="8" t="str">
        <f t="shared" si="116"/>
        <v>Y</v>
      </c>
      <c r="CP362" s="8">
        <f t="shared" si="129"/>
        <v>117</v>
      </c>
      <c r="CQ362" s="8">
        <f t="shared" si="117"/>
        <v>1735.6667792032297</v>
      </c>
      <c r="CR362" s="8">
        <f t="shared" si="118"/>
        <v>2024</v>
      </c>
    </row>
    <row r="363" spans="1:96" s="8" customFormat="1">
      <c r="A363" s="8">
        <v>54843</v>
      </c>
      <c r="B363" s="8" t="s">
        <v>603</v>
      </c>
      <c r="C363" s="8">
        <v>55014</v>
      </c>
      <c r="D363" s="8" t="s">
        <v>626</v>
      </c>
      <c r="E363" s="8" t="s">
        <v>116</v>
      </c>
      <c r="F363" s="8" t="s">
        <v>290</v>
      </c>
      <c r="G363" s="8" t="s">
        <v>237</v>
      </c>
      <c r="H363" s="8" t="s">
        <v>224</v>
      </c>
      <c r="I363" s="8" t="s">
        <v>88</v>
      </c>
      <c r="K363" s="8" t="s">
        <v>89</v>
      </c>
      <c r="L363" s="8" t="s">
        <v>90</v>
      </c>
      <c r="M363" s="8" t="s">
        <v>90</v>
      </c>
      <c r="N363" s="8" t="s">
        <v>606</v>
      </c>
      <c r="O363" s="8" t="s">
        <v>606</v>
      </c>
      <c r="P363" s="8">
        <v>3.3</v>
      </c>
      <c r="Q363" s="8">
        <v>0.98</v>
      </c>
      <c r="R363" s="8">
        <v>2.9</v>
      </c>
      <c r="S363" s="8">
        <v>3.3</v>
      </c>
      <c r="T363" s="8">
        <v>1</v>
      </c>
      <c r="U363" s="8" t="s">
        <v>91</v>
      </c>
      <c r="V363" s="8" t="s">
        <v>92</v>
      </c>
      <c r="W363" s="8" t="s">
        <v>92</v>
      </c>
      <c r="X363" s="8" t="s">
        <v>93</v>
      </c>
      <c r="Y363" s="8" t="s">
        <v>90</v>
      </c>
      <c r="Z363" s="8">
        <v>5</v>
      </c>
      <c r="AA363" s="8">
        <v>1996</v>
      </c>
      <c r="AB363" s="8" t="s">
        <v>92</v>
      </c>
      <c r="AC363" s="8" t="s">
        <v>92</v>
      </c>
      <c r="AD363" s="8" t="s">
        <v>91</v>
      </c>
      <c r="AE363" s="8" t="s">
        <v>113</v>
      </c>
      <c r="AF363" s="8">
        <v>2</v>
      </c>
      <c r="AG363" s="8" t="s">
        <v>90</v>
      </c>
      <c r="AH363" s="8" t="s">
        <v>226</v>
      </c>
      <c r="AR363" s="8" t="s">
        <v>91</v>
      </c>
      <c r="AT363" s="8" t="s">
        <v>92</v>
      </c>
      <c r="AU363" s="8" t="s">
        <v>97</v>
      </c>
      <c r="BC363" s="8" t="s">
        <v>92</v>
      </c>
      <c r="BD363" s="8" t="s">
        <v>92</v>
      </c>
      <c r="BE363" s="8" t="s">
        <v>92</v>
      </c>
      <c r="BG363" s="8" t="s">
        <v>92</v>
      </c>
      <c r="BH363" s="8" t="s">
        <v>92</v>
      </c>
      <c r="BI363" s="8" t="s">
        <v>92</v>
      </c>
      <c r="BJ363" s="8" t="s">
        <v>92</v>
      </c>
      <c r="BM363" s="8" t="s">
        <v>92</v>
      </c>
      <c r="BN363" s="8" t="s">
        <v>92</v>
      </c>
      <c r="BO363" s="8" t="s">
        <v>92</v>
      </c>
      <c r="BQ363" s="8" t="s">
        <v>92</v>
      </c>
      <c r="BR363" s="8" t="s">
        <v>92</v>
      </c>
      <c r="BS363" s="8" t="s">
        <v>91</v>
      </c>
      <c r="BT363" s="8" t="s">
        <v>91</v>
      </c>
      <c r="BU363" s="8" t="s">
        <v>91</v>
      </c>
      <c r="BV363" s="8">
        <v>55014</v>
      </c>
      <c r="BW363" s="8">
        <v>619941</v>
      </c>
      <c r="BX363" s="9">
        <f t="shared" si="130"/>
        <v>3.3</v>
      </c>
      <c r="BY363" s="29">
        <v>29868</v>
      </c>
      <c r="BZ363" s="8">
        <v>20756.026516673301</v>
      </c>
      <c r="CA363" s="8">
        <v>33.634444442291702</v>
      </c>
      <c r="CD363" s="8">
        <v>2030</v>
      </c>
      <c r="CE363" s="8">
        <v>1</v>
      </c>
      <c r="CF363" s="17">
        <f t="shared" si="125"/>
        <v>3.3</v>
      </c>
      <c r="CG363" s="19">
        <f t="shared" si="131"/>
        <v>29868</v>
      </c>
      <c r="CH363" s="18">
        <f t="shared" si="113"/>
        <v>72533.096999999791</v>
      </c>
      <c r="CI363" s="8">
        <f t="shared" si="126"/>
        <v>2026</v>
      </c>
      <c r="CJ363" s="8">
        <f t="shared" si="127"/>
        <v>3.3</v>
      </c>
      <c r="CK363" s="6" t="str">
        <f t="shared" si="128"/>
        <v/>
      </c>
      <c r="CL363" s="26" t="str">
        <f t="shared" ref="CL363" si="133">IF(CK363&lt;&gt;"",BY363,"")</f>
        <v/>
      </c>
      <c r="CM363" s="8" t="str">
        <f t="shared" si="114"/>
        <v/>
      </c>
      <c r="CN363" s="38">
        <f t="shared" si="115"/>
        <v>72533.096999999791</v>
      </c>
      <c r="CO363" s="8" t="str">
        <f t="shared" si="116"/>
        <v>Y</v>
      </c>
      <c r="CP363" s="8">
        <f t="shared" si="129"/>
        <v>117</v>
      </c>
      <c r="CQ363" s="8">
        <f t="shared" si="117"/>
        <v>2428.4551024507764</v>
      </c>
      <c r="CR363" s="8">
        <f t="shared" si="118"/>
        <v>2024</v>
      </c>
    </row>
    <row r="364" spans="1:96" s="8" customFormat="1">
      <c r="A364" s="8">
        <v>54843</v>
      </c>
      <c r="B364" s="8" t="s">
        <v>603</v>
      </c>
      <c r="C364" s="8">
        <v>55014</v>
      </c>
      <c r="D364" s="8" t="s">
        <v>626</v>
      </c>
      <c r="E364" s="8" t="s">
        <v>116</v>
      </c>
      <c r="F364" s="8" t="s">
        <v>290</v>
      </c>
      <c r="G364" s="8" t="s">
        <v>238</v>
      </c>
      <c r="H364" s="8" t="s">
        <v>224</v>
      </c>
      <c r="I364" s="8" t="s">
        <v>88</v>
      </c>
      <c r="K364" s="8" t="s">
        <v>89</v>
      </c>
      <c r="L364" s="8" t="s">
        <v>90</v>
      </c>
      <c r="M364" s="8" t="s">
        <v>90</v>
      </c>
      <c r="N364" s="8" t="s">
        <v>606</v>
      </c>
      <c r="O364" s="8" t="s">
        <v>606</v>
      </c>
      <c r="P364" s="8">
        <v>3.3</v>
      </c>
      <c r="Q364" s="8">
        <v>0.98</v>
      </c>
      <c r="R364" s="8">
        <v>2.9</v>
      </c>
      <c r="S364" s="8">
        <v>3.3</v>
      </c>
      <c r="T364" s="8">
        <v>1</v>
      </c>
      <c r="U364" s="8" t="s">
        <v>91</v>
      </c>
      <c r="V364" s="8" t="s">
        <v>92</v>
      </c>
      <c r="W364" s="8" t="s">
        <v>92</v>
      </c>
      <c r="X364" s="8" t="s">
        <v>93</v>
      </c>
      <c r="Y364" s="8" t="s">
        <v>90</v>
      </c>
      <c r="Z364" s="8">
        <v>5</v>
      </c>
      <c r="AA364" s="8">
        <v>1996</v>
      </c>
      <c r="AB364" s="8" t="s">
        <v>92</v>
      </c>
      <c r="AC364" s="8" t="s">
        <v>92</v>
      </c>
      <c r="AD364" s="8" t="s">
        <v>91</v>
      </c>
      <c r="AE364" s="8" t="s">
        <v>113</v>
      </c>
      <c r="AF364" s="8">
        <v>2</v>
      </c>
      <c r="AG364" s="8" t="s">
        <v>90</v>
      </c>
      <c r="AH364" s="8" t="s">
        <v>226</v>
      </c>
      <c r="AR364" s="8" t="s">
        <v>91</v>
      </c>
      <c r="AT364" s="8" t="s">
        <v>92</v>
      </c>
      <c r="AU364" s="8" t="s">
        <v>97</v>
      </c>
      <c r="BC364" s="8" t="s">
        <v>92</v>
      </c>
      <c r="BD364" s="8" t="s">
        <v>92</v>
      </c>
      <c r="BE364" s="8" t="s">
        <v>92</v>
      </c>
      <c r="BG364" s="8" t="s">
        <v>92</v>
      </c>
      <c r="BH364" s="8" t="s">
        <v>92</v>
      </c>
      <c r="BI364" s="8" t="s">
        <v>92</v>
      </c>
      <c r="BJ364" s="8" t="s">
        <v>92</v>
      </c>
      <c r="BM364" s="8" t="s">
        <v>92</v>
      </c>
      <c r="BN364" s="8" t="s">
        <v>92</v>
      </c>
      <c r="BO364" s="8" t="s">
        <v>92</v>
      </c>
      <c r="BQ364" s="8" t="s">
        <v>92</v>
      </c>
      <c r="BR364" s="8" t="s">
        <v>92</v>
      </c>
      <c r="BS364" s="8" t="s">
        <v>91</v>
      </c>
      <c r="BT364" s="8" t="s">
        <v>91</v>
      </c>
      <c r="BU364" s="8" t="s">
        <v>91</v>
      </c>
      <c r="BV364" s="8">
        <v>55014</v>
      </c>
      <c r="BW364" s="8">
        <v>619941</v>
      </c>
      <c r="BX364" s="9">
        <f t="shared" si="130"/>
        <v>3.3</v>
      </c>
      <c r="BY364" s="29">
        <v>29868</v>
      </c>
      <c r="BZ364" s="8">
        <v>20756.026516673301</v>
      </c>
      <c r="CA364" s="8">
        <v>33.634444442291702</v>
      </c>
      <c r="CD364" s="8">
        <v>2030</v>
      </c>
      <c r="CE364" s="8">
        <v>1</v>
      </c>
      <c r="CF364" s="17">
        <f t="shared" si="125"/>
        <v>3.3</v>
      </c>
      <c r="CG364" s="17"/>
      <c r="CH364" s="18" t="str">
        <f t="shared" si="113"/>
        <v/>
      </c>
      <c r="CI364" s="8">
        <f t="shared" si="126"/>
        <v>2026</v>
      </c>
      <c r="CJ364" s="8">
        <f t="shared" si="127"/>
        <v>3.3</v>
      </c>
      <c r="CK364" s="6" t="str">
        <f t="shared" si="128"/>
        <v/>
      </c>
      <c r="CL364" s="26"/>
      <c r="CM364" s="8" t="str">
        <f t="shared" si="114"/>
        <v/>
      </c>
      <c r="CN364" s="38">
        <f t="shared" si="115"/>
        <v>72533.096999999791</v>
      </c>
      <c r="CO364" s="8" t="str">
        <f t="shared" si="116"/>
        <v/>
      </c>
      <c r="CP364" s="8">
        <f t="shared" si="129"/>
        <v>117</v>
      </c>
      <c r="CQ364" s="8">
        <f t="shared" si="117"/>
        <v>2428.4551024507764</v>
      </c>
      <c r="CR364" s="8">
        <f t="shared" si="118"/>
        <v>2024</v>
      </c>
    </row>
    <row r="365" spans="1:96" s="8" customFormat="1">
      <c r="A365" s="8">
        <v>9267</v>
      </c>
      <c r="B365" s="8" t="s">
        <v>627</v>
      </c>
      <c r="C365" s="8">
        <v>55054</v>
      </c>
      <c r="D365" s="8" t="s">
        <v>628</v>
      </c>
      <c r="E365" s="8" t="s">
        <v>116</v>
      </c>
      <c r="F365" s="8" t="s">
        <v>629</v>
      </c>
      <c r="G365" s="8">
        <v>1</v>
      </c>
      <c r="H365" s="8" t="s">
        <v>224</v>
      </c>
      <c r="I365" s="8" t="s">
        <v>88</v>
      </c>
      <c r="K365" s="8" t="s">
        <v>89</v>
      </c>
      <c r="L365" s="8" t="s">
        <v>90</v>
      </c>
      <c r="M365" s="8" t="s">
        <v>90</v>
      </c>
      <c r="P365" s="8">
        <v>5</v>
      </c>
      <c r="Q365" s="8">
        <v>0.8</v>
      </c>
      <c r="R365" s="8">
        <v>3.6</v>
      </c>
      <c r="S365" s="8">
        <v>3.8</v>
      </c>
      <c r="T365" s="8">
        <v>1.5</v>
      </c>
      <c r="U365" s="8" t="s">
        <v>91</v>
      </c>
      <c r="V365" s="8" t="s">
        <v>92</v>
      </c>
      <c r="W365" s="8" t="s">
        <v>92</v>
      </c>
      <c r="X365" s="8" t="s">
        <v>93</v>
      </c>
      <c r="Y365" s="8" t="s">
        <v>90</v>
      </c>
      <c r="Z365" s="8">
        <v>12</v>
      </c>
      <c r="AA365" s="8">
        <v>1999</v>
      </c>
      <c r="AB365" s="8" t="s">
        <v>92</v>
      </c>
      <c r="AC365" s="8" t="s">
        <v>92</v>
      </c>
      <c r="AD365" s="8" t="s">
        <v>91</v>
      </c>
      <c r="AE365" s="8" t="s">
        <v>94</v>
      </c>
      <c r="AF365" s="8">
        <v>1</v>
      </c>
      <c r="AG365" s="8" t="s">
        <v>90</v>
      </c>
      <c r="AH365" s="8" t="s">
        <v>226</v>
      </c>
      <c r="AR365" s="8" t="s">
        <v>91</v>
      </c>
      <c r="AS365" s="8" t="s">
        <v>91</v>
      </c>
      <c r="AT365" s="8" t="s">
        <v>92</v>
      </c>
      <c r="AU365" s="8" t="s">
        <v>119</v>
      </c>
      <c r="BC365" s="8" t="s">
        <v>92</v>
      </c>
      <c r="BD365" s="8" t="s">
        <v>92</v>
      </c>
      <c r="BE365" s="8" t="s">
        <v>92</v>
      </c>
      <c r="BG365" s="8" t="s">
        <v>92</v>
      </c>
      <c r="BH365" s="8" t="s">
        <v>92</v>
      </c>
      <c r="BI365" s="8" t="s">
        <v>92</v>
      </c>
      <c r="BJ365" s="8" t="s">
        <v>92</v>
      </c>
      <c r="BM365" s="8" t="s">
        <v>92</v>
      </c>
      <c r="BN365" s="8" t="s">
        <v>92</v>
      </c>
      <c r="BO365" s="8" t="s">
        <v>92</v>
      </c>
      <c r="BQ365" s="8" t="s">
        <v>92</v>
      </c>
      <c r="BR365" s="8" t="s">
        <v>92</v>
      </c>
      <c r="BS365" s="8" t="s">
        <v>91</v>
      </c>
      <c r="BV365" s="8">
        <v>55054</v>
      </c>
      <c r="BW365" s="8">
        <v>1168063</v>
      </c>
      <c r="BX365" s="9">
        <f t="shared" si="130"/>
        <v>5</v>
      </c>
      <c r="BY365" s="29">
        <v>64532</v>
      </c>
      <c r="BZ365" s="8">
        <v>18100.523771152199</v>
      </c>
      <c r="CA365" s="8">
        <v>33.2246716264128</v>
      </c>
      <c r="CD365" s="8">
        <v>2033</v>
      </c>
      <c r="CE365" s="8">
        <v>3</v>
      </c>
      <c r="CF365" s="17">
        <f t="shared" si="125"/>
        <v>5</v>
      </c>
      <c r="CG365" s="19">
        <f>BY365</f>
        <v>64532</v>
      </c>
      <c r="CH365" s="18">
        <f t="shared" si="113"/>
        <v>136663.37099999926</v>
      </c>
      <c r="CI365" s="8">
        <f t="shared" si="126"/>
        <v>2029</v>
      </c>
      <c r="CJ365" s="8">
        <f t="shared" si="127"/>
        <v>5</v>
      </c>
      <c r="CK365" s="6" t="str">
        <f t="shared" si="128"/>
        <v/>
      </c>
      <c r="CL365" s="26" t="str">
        <f>IF(CK365&lt;&gt;"",BY365,"")</f>
        <v/>
      </c>
      <c r="CM365" s="8" t="str">
        <f t="shared" si="114"/>
        <v/>
      </c>
      <c r="CN365" s="38">
        <f t="shared" si="115"/>
        <v>136663.37099999926</v>
      </c>
      <c r="CO365" s="8" t="str">
        <f t="shared" si="116"/>
        <v>Y</v>
      </c>
      <c r="CP365" s="8">
        <f t="shared" si="129"/>
        <v>117</v>
      </c>
      <c r="CQ365" s="8">
        <f t="shared" si="117"/>
        <v>2117.7612812248071</v>
      </c>
      <c r="CR365" s="8">
        <f t="shared" si="118"/>
        <v>2024</v>
      </c>
    </row>
    <row r="366" spans="1:96" s="8" customFormat="1">
      <c r="A366" s="8">
        <v>9267</v>
      </c>
      <c r="B366" s="8" t="s">
        <v>627</v>
      </c>
      <c r="C366" s="8">
        <v>55054</v>
      </c>
      <c r="D366" s="8" t="s">
        <v>628</v>
      </c>
      <c r="E366" s="8" t="s">
        <v>116</v>
      </c>
      <c r="F366" s="8" t="s">
        <v>629</v>
      </c>
      <c r="G366" s="8">
        <v>3</v>
      </c>
      <c r="H366" s="8" t="s">
        <v>224</v>
      </c>
      <c r="I366" s="8" t="s">
        <v>88</v>
      </c>
      <c r="K366" s="8" t="s">
        <v>89</v>
      </c>
      <c r="L366" s="8" t="s">
        <v>90</v>
      </c>
      <c r="M366" s="8" t="s">
        <v>90</v>
      </c>
      <c r="P366" s="8">
        <v>5</v>
      </c>
      <c r="Q366" s="8">
        <v>0.8</v>
      </c>
      <c r="R366" s="8">
        <v>3.6</v>
      </c>
      <c r="S366" s="8">
        <v>3.8</v>
      </c>
      <c r="T366" s="8">
        <v>1.5</v>
      </c>
      <c r="U366" s="8" t="s">
        <v>91</v>
      </c>
      <c r="V366" s="8" t="s">
        <v>92</v>
      </c>
      <c r="W366" s="8" t="s">
        <v>92</v>
      </c>
      <c r="X366" s="8" t="s">
        <v>93</v>
      </c>
      <c r="Y366" s="8" t="s">
        <v>90</v>
      </c>
      <c r="Z366" s="8">
        <v>12</v>
      </c>
      <c r="AA366" s="8">
        <v>1999</v>
      </c>
      <c r="AB366" s="8" t="s">
        <v>92</v>
      </c>
      <c r="AC366" s="8" t="s">
        <v>92</v>
      </c>
      <c r="AD366" s="8" t="s">
        <v>91</v>
      </c>
      <c r="AE366" s="8" t="s">
        <v>94</v>
      </c>
      <c r="AF366" s="8">
        <v>1</v>
      </c>
      <c r="AG366" s="8" t="s">
        <v>90</v>
      </c>
      <c r="AH366" s="8" t="s">
        <v>226</v>
      </c>
      <c r="AR366" s="8" t="s">
        <v>91</v>
      </c>
      <c r="AS366" s="8" t="s">
        <v>91</v>
      </c>
      <c r="AT366" s="8" t="s">
        <v>92</v>
      </c>
      <c r="AU366" s="8" t="s">
        <v>119</v>
      </c>
      <c r="BC366" s="8" t="s">
        <v>92</v>
      </c>
      <c r="BD366" s="8" t="s">
        <v>92</v>
      </c>
      <c r="BE366" s="8" t="s">
        <v>92</v>
      </c>
      <c r="BG366" s="8" t="s">
        <v>92</v>
      </c>
      <c r="BH366" s="8" t="s">
        <v>92</v>
      </c>
      <c r="BI366" s="8" t="s">
        <v>92</v>
      </c>
      <c r="BJ366" s="8" t="s">
        <v>92</v>
      </c>
      <c r="BM366" s="8" t="s">
        <v>92</v>
      </c>
      <c r="BN366" s="8" t="s">
        <v>92</v>
      </c>
      <c r="BO366" s="8" t="s">
        <v>92</v>
      </c>
      <c r="BQ366" s="8" t="s">
        <v>92</v>
      </c>
      <c r="BR366" s="8" t="s">
        <v>92</v>
      </c>
      <c r="BS366" s="8" t="s">
        <v>91</v>
      </c>
      <c r="BV366" s="8">
        <v>55054</v>
      </c>
      <c r="BW366" s="8">
        <v>1168063</v>
      </c>
      <c r="BX366" s="9">
        <f t="shared" si="130"/>
        <v>5</v>
      </c>
      <c r="BY366" s="29">
        <v>64532</v>
      </c>
      <c r="BZ366" s="8">
        <v>18100.523771152199</v>
      </c>
      <c r="CA366" s="8">
        <v>33.2246716264128</v>
      </c>
      <c r="CD366" s="8">
        <v>2033</v>
      </c>
      <c r="CE366" s="8">
        <v>3</v>
      </c>
      <c r="CF366" s="17">
        <f t="shared" si="125"/>
        <v>5</v>
      </c>
      <c r="CG366" s="17"/>
      <c r="CH366" s="18" t="str">
        <f t="shared" si="113"/>
        <v/>
      </c>
      <c r="CI366" s="8">
        <f t="shared" si="126"/>
        <v>2029</v>
      </c>
      <c r="CJ366" s="8">
        <f t="shared" si="127"/>
        <v>5</v>
      </c>
      <c r="CK366" s="6" t="str">
        <f t="shared" si="128"/>
        <v/>
      </c>
      <c r="CL366" s="26"/>
      <c r="CM366" s="8" t="str">
        <f t="shared" si="114"/>
        <v/>
      </c>
      <c r="CN366" s="38">
        <f t="shared" si="115"/>
        <v>136663.37099999926</v>
      </c>
      <c r="CO366" s="8" t="str">
        <f t="shared" si="116"/>
        <v/>
      </c>
      <c r="CP366" s="8">
        <f t="shared" si="129"/>
        <v>117</v>
      </c>
      <c r="CQ366" s="8">
        <f t="shared" si="117"/>
        <v>2117.7612812248071</v>
      </c>
      <c r="CR366" s="8">
        <f t="shared" si="118"/>
        <v>2024</v>
      </c>
    </row>
    <row r="367" spans="1:96" s="8" customFormat="1">
      <c r="A367" s="8">
        <v>9267</v>
      </c>
      <c r="B367" s="8" t="s">
        <v>627</v>
      </c>
      <c r="C367" s="8">
        <v>55054</v>
      </c>
      <c r="D367" s="8" t="s">
        <v>628</v>
      </c>
      <c r="E367" s="8" t="s">
        <v>116</v>
      </c>
      <c r="F367" s="8" t="s">
        <v>629</v>
      </c>
      <c r="G367" s="8" t="s">
        <v>238</v>
      </c>
      <c r="H367" s="8" t="s">
        <v>224</v>
      </c>
      <c r="I367" s="8" t="s">
        <v>88</v>
      </c>
      <c r="K367" s="8" t="s">
        <v>89</v>
      </c>
      <c r="L367" s="8" t="s">
        <v>90</v>
      </c>
      <c r="M367" s="8" t="s">
        <v>90</v>
      </c>
      <c r="P367" s="8">
        <v>5</v>
      </c>
      <c r="Q367" s="8">
        <v>0.8</v>
      </c>
      <c r="R367" s="8">
        <v>3.6</v>
      </c>
      <c r="S367" s="8">
        <v>3.8</v>
      </c>
      <c r="T367" s="8">
        <v>1.5</v>
      </c>
      <c r="U367" s="8" t="s">
        <v>91</v>
      </c>
      <c r="V367" s="8" t="s">
        <v>92</v>
      </c>
      <c r="W367" s="8" t="s">
        <v>92</v>
      </c>
      <c r="X367" s="8" t="s">
        <v>93</v>
      </c>
      <c r="Y367" s="8" t="s">
        <v>90</v>
      </c>
      <c r="Z367" s="8">
        <v>1</v>
      </c>
      <c r="AA367" s="8">
        <v>2000</v>
      </c>
      <c r="AB367" s="8" t="s">
        <v>92</v>
      </c>
      <c r="AC367" s="8" t="s">
        <v>92</v>
      </c>
      <c r="AD367" s="8" t="s">
        <v>91</v>
      </c>
      <c r="AE367" s="8" t="s">
        <v>94</v>
      </c>
      <c r="AF367" s="8">
        <v>1</v>
      </c>
      <c r="AG367" s="8" t="s">
        <v>90</v>
      </c>
      <c r="AH367" s="8" t="s">
        <v>226</v>
      </c>
      <c r="AR367" s="8" t="s">
        <v>91</v>
      </c>
      <c r="AS367" s="8" t="s">
        <v>91</v>
      </c>
      <c r="AT367" s="8" t="s">
        <v>92</v>
      </c>
      <c r="AU367" s="8" t="s">
        <v>119</v>
      </c>
      <c r="BC367" s="8" t="s">
        <v>92</v>
      </c>
      <c r="BD367" s="8" t="s">
        <v>92</v>
      </c>
      <c r="BE367" s="8" t="s">
        <v>92</v>
      </c>
      <c r="BG367" s="8" t="s">
        <v>92</v>
      </c>
      <c r="BH367" s="8" t="s">
        <v>92</v>
      </c>
      <c r="BI367" s="8" t="s">
        <v>92</v>
      </c>
      <c r="BJ367" s="8" t="s">
        <v>92</v>
      </c>
      <c r="BM367" s="8" t="s">
        <v>92</v>
      </c>
      <c r="BN367" s="8" t="s">
        <v>92</v>
      </c>
      <c r="BO367" s="8" t="s">
        <v>92</v>
      </c>
      <c r="BQ367" s="8" t="s">
        <v>92</v>
      </c>
      <c r="BR367" s="8" t="s">
        <v>92</v>
      </c>
      <c r="BS367" s="8" t="s">
        <v>91</v>
      </c>
      <c r="BV367" s="8">
        <v>55054</v>
      </c>
      <c r="BW367" s="8">
        <v>1168063</v>
      </c>
      <c r="BX367" s="9">
        <f t="shared" si="130"/>
        <v>5</v>
      </c>
      <c r="BY367" s="29">
        <v>64532</v>
      </c>
      <c r="BZ367" s="8">
        <v>18100.523771152199</v>
      </c>
      <c r="CA367" s="8">
        <v>33.2246716264128</v>
      </c>
      <c r="CD367" s="8">
        <v>2033</v>
      </c>
      <c r="CE367" s="8">
        <v>4</v>
      </c>
      <c r="CF367" s="17">
        <f t="shared" si="125"/>
        <v>5</v>
      </c>
      <c r="CG367" s="17"/>
      <c r="CH367" s="18" t="str">
        <f t="shared" si="113"/>
        <v/>
      </c>
      <c r="CI367" s="8">
        <f t="shared" si="126"/>
        <v>2030</v>
      </c>
      <c r="CJ367" s="8">
        <f t="shared" si="127"/>
        <v>5</v>
      </c>
      <c r="CK367" s="6" t="str">
        <f t="shared" si="128"/>
        <v/>
      </c>
      <c r="CL367" s="26"/>
      <c r="CM367" s="8" t="str">
        <f t="shared" si="114"/>
        <v/>
      </c>
      <c r="CN367" s="38">
        <f t="shared" si="115"/>
        <v>136663.37099999926</v>
      </c>
      <c r="CO367" s="8" t="str">
        <f t="shared" si="116"/>
        <v/>
      </c>
      <c r="CP367" s="8">
        <f t="shared" si="129"/>
        <v>117</v>
      </c>
      <c r="CQ367" s="8">
        <f t="shared" si="117"/>
        <v>2117.7612812248071</v>
      </c>
      <c r="CR367" s="8">
        <f t="shared" si="118"/>
        <v>2024</v>
      </c>
    </row>
    <row r="368" spans="1:96" s="8" customFormat="1">
      <c r="A368" s="8">
        <v>64030</v>
      </c>
      <c r="B368" s="8" t="s">
        <v>630</v>
      </c>
      <c r="C368" s="8">
        <v>55109</v>
      </c>
      <c r="D368" s="8" t="s">
        <v>631</v>
      </c>
      <c r="E368" s="8" t="s">
        <v>116</v>
      </c>
      <c r="F368" s="8" t="s">
        <v>605</v>
      </c>
      <c r="G368" s="8" t="s">
        <v>632</v>
      </c>
      <c r="H368" s="8" t="s">
        <v>87</v>
      </c>
      <c r="I368" s="8" t="s">
        <v>88</v>
      </c>
      <c r="K368" s="8" t="s">
        <v>112</v>
      </c>
      <c r="L368" s="8" t="s">
        <v>90</v>
      </c>
      <c r="M368" s="8" t="s">
        <v>90</v>
      </c>
      <c r="N368" s="8">
        <v>32417671</v>
      </c>
      <c r="O368" s="8">
        <v>32417671</v>
      </c>
      <c r="P368" s="8">
        <v>122.4</v>
      </c>
      <c r="Q368" s="8">
        <v>0.85</v>
      </c>
      <c r="R368" s="8">
        <v>104.9</v>
      </c>
      <c r="S368" s="8">
        <v>126.8</v>
      </c>
      <c r="T368" s="8">
        <v>65</v>
      </c>
      <c r="U368" s="8" t="s">
        <v>91</v>
      </c>
      <c r="V368" s="8" t="s">
        <v>92</v>
      </c>
      <c r="W368" s="8" t="s">
        <v>92</v>
      </c>
      <c r="X368" s="8" t="s">
        <v>93</v>
      </c>
      <c r="Y368" s="8" t="s">
        <v>90</v>
      </c>
      <c r="Z368" s="8">
        <v>6</v>
      </c>
      <c r="AA368" s="8">
        <v>2000</v>
      </c>
      <c r="AB368" s="8" t="s">
        <v>92</v>
      </c>
      <c r="AC368" s="8" t="s">
        <v>92</v>
      </c>
      <c r="AD368" s="8" t="s">
        <v>91</v>
      </c>
      <c r="AE368" s="8" t="s">
        <v>113</v>
      </c>
      <c r="AF368" s="8">
        <v>2</v>
      </c>
      <c r="AG368" s="8" t="s">
        <v>90</v>
      </c>
      <c r="AH368" s="8" t="s">
        <v>95</v>
      </c>
      <c r="AR368" s="8" t="s">
        <v>91</v>
      </c>
      <c r="AS368" s="8" t="s">
        <v>91</v>
      </c>
      <c r="AT368" s="8" t="s">
        <v>92</v>
      </c>
      <c r="AU368" s="8" t="s">
        <v>97</v>
      </c>
      <c r="BC368" s="8" t="s">
        <v>92</v>
      </c>
      <c r="BD368" s="8" t="s">
        <v>92</v>
      </c>
      <c r="BE368" s="8" t="s">
        <v>92</v>
      </c>
      <c r="BG368" s="8" t="s">
        <v>92</v>
      </c>
      <c r="BH368" s="8" t="s">
        <v>92</v>
      </c>
      <c r="BI368" s="8" t="s">
        <v>92</v>
      </c>
      <c r="BJ368" s="8" t="s">
        <v>92</v>
      </c>
      <c r="BM368" s="8" t="s">
        <v>92</v>
      </c>
      <c r="BN368" s="8" t="s">
        <v>92</v>
      </c>
      <c r="BO368" s="8" t="s">
        <v>92</v>
      </c>
      <c r="BQ368" s="8" t="s">
        <v>92</v>
      </c>
      <c r="BR368" s="8" t="s">
        <v>92</v>
      </c>
      <c r="BS368" s="8" t="s">
        <v>91</v>
      </c>
      <c r="BT368" s="8" t="s">
        <v>91</v>
      </c>
      <c r="BU368" s="8" t="s">
        <v>91</v>
      </c>
      <c r="BV368" s="8">
        <v>55109</v>
      </c>
      <c r="BW368" s="8">
        <v>1675431</v>
      </c>
      <c r="BX368" s="9">
        <f t="shared" si="130"/>
        <v>122.4</v>
      </c>
      <c r="BY368" s="29">
        <v>140188</v>
      </c>
      <c r="BZ368" s="8">
        <v>11951.3153764944</v>
      </c>
      <c r="CA368" s="8">
        <v>11.9501686505906</v>
      </c>
      <c r="CD368" s="8">
        <v>2012</v>
      </c>
      <c r="CE368" s="8">
        <v>5</v>
      </c>
      <c r="CF368" s="17">
        <f t="shared" si="125"/>
        <v>122.4</v>
      </c>
      <c r="CG368" s="19">
        <f>BY368</f>
        <v>140188</v>
      </c>
      <c r="CH368" s="18">
        <f t="shared" si="113"/>
        <v>196025.42699999965</v>
      </c>
      <c r="CI368" s="8">
        <f t="shared" si="126"/>
        <v>2030</v>
      </c>
      <c r="CJ368" s="8">
        <f t="shared" si="127"/>
        <v>122.4</v>
      </c>
      <c r="CK368" s="6">
        <f t="shared" si="128"/>
        <v>122.4</v>
      </c>
      <c r="CL368" s="26">
        <f>IF(AND(CK368&lt;&gt;"", CO368 ="Y"),BY368,"")</f>
        <v>140188</v>
      </c>
      <c r="CM368" s="8">
        <f t="shared" si="114"/>
        <v>196025.42699999965</v>
      </c>
      <c r="CN368" s="38">
        <f t="shared" si="115"/>
        <v>196025.42699999965</v>
      </c>
      <c r="CO368" s="8" t="str">
        <f t="shared" si="116"/>
        <v>Y</v>
      </c>
      <c r="CP368" s="8">
        <f t="shared" si="129"/>
        <v>117</v>
      </c>
      <c r="CQ368" s="8">
        <f t="shared" si="117"/>
        <v>1398.3038990498449</v>
      </c>
      <c r="CR368" s="8">
        <f t="shared" si="118"/>
        <v>2027</v>
      </c>
    </row>
    <row r="369" spans="1:96" s="8" customFormat="1">
      <c r="A369" s="8">
        <v>64030</v>
      </c>
      <c r="B369" s="8" t="s">
        <v>630</v>
      </c>
      <c r="C369" s="8">
        <v>55109</v>
      </c>
      <c r="D369" s="8" t="s">
        <v>631</v>
      </c>
      <c r="E369" s="8" t="s">
        <v>116</v>
      </c>
      <c r="F369" s="8" t="s">
        <v>605</v>
      </c>
      <c r="G369" s="8" t="s">
        <v>329</v>
      </c>
      <c r="H369" s="8" t="s">
        <v>87</v>
      </c>
      <c r="I369" s="8" t="s">
        <v>88</v>
      </c>
      <c r="K369" s="8" t="s">
        <v>112</v>
      </c>
      <c r="L369" s="8" t="s">
        <v>90</v>
      </c>
      <c r="M369" s="8" t="s">
        <v>90</v>
      </c>
      <c r="N369" s="8">
        <v>32417665</v>
      </c>
      <c r="O369" s="8">
        <v>32417665</v>
      </c>
      <c r="P369" s="8">
        <v>125.8</v>
      </c>
      <c r="Q369" s="8">
        <v>0.85</v>
      </c>
      <c r="R369" s="8">
        <v>101.4</v>
      </c>
      <c r="S369" s="8">
        <v>116.9</v>
      </c>
      <c r="T369" s="8">
        <v>65</v>
      </c>
      <c r="U369" s="8" t="s">
        <v>91</v>
      </c>
      <c r="V369" s="8" t="s">
        <v>92</v>
      </c>
      <c r="W369" s="8" t="s">
        <v>92</v>
      </c>
      <c r="X369" s="8" t="s">
        <v>93</v>
      </c>
      <c r="Y369" s="8" t="s">
        <v>90</v>
      </c>
      <c r="Z369" s="8">
        <v>6</v>
      </c>
      <c r="AA369" s="8">
        <v>1999</v>
      </c>
      <c r="AB369" s="8" t="s">
        <v>92</v>
      </c>
      <c r="AC369" s="8" t="s">
        <v>92</v>
      </c>
      <c r="AD369" s="8" t="s">
        <v>91</v>
      </c>
      <c r="AE369" s="8" t="s">
        <v>113</v>
      </c>
      <c r="AF369" s="8">
        <v>2</v>
      </c>
      <c r="AG369" s="8" t="s">
        <v>90</v>
      </c>
      <c r="AH369" s="8" t="s">
        <v>95</v>
      </c>
      <c r="AR369" s="8" t="s">
        <v>91</v>
      </c>
      <c r="AS369" s="8" t="s">
        <v>91</v>
      </c>
      <c r="AT369" s="8" t="s">
        <v>92</v>
      </c>
      <c r="AU369" s="8" t="s">
        <v>97</v>
      </c>
      <c r="BC369" s="8" t="s">
        <v>92</v>
      </c>
      <c r="BD369" s="8" t="s">
        <v>92</v>
      </c>
      <c r="BE369" s="8" t="s">
        <v>92</v>
      </c>
      <c r="BG369" s="8" t="s">
        <v>92</v>
      </c>
      <c r="BH369" s="8" t="s">
        <v>92</v>
      </c>
      <c r="BI369" s="8" t="s">
        <v>92</v>
      </c>
      <c r="BJ369" s="8" t="s">
        <v>92</v>
      </c>
      <c r="BM369" s="8" t="s">
        <v>92</v>
      </c>
      <c r="BN369" s="8" t="s">
        <v>92</v>
      </c>
      <c r="BO369" s="8" t="s">
        <v>92</v>
      </c>
      <c r="BQ369" s="8" t="s">
        <v>92</v>
      </c>
      <c r="BR369" s="8" t="s">
        <v>92</v>
      </c>
      <c r="BS369" s="8" t="s">
        <v>91</v>
      </c>
      <c r="BT369" s="8" t="s">
        <v>91</v>
      </c>
      <c r="BU369" s="8" t="s">
        <v>91</v>
      </c>
      <c r="BV369" s="8">
        <v>55109</v>
      </c>
      <c r="BW369" s="8">
        <v>1675431</v>
      </c>
      <c r="BX369" s="9">
        <f t="shared" si="130"/>
        <v>125.8</v>
      </c>
      <c r="BY369" s="29">
        <v>140188</v>
      </c>
      <c r="BZ369" s="8">
        <v>11951.3153764944</v>
      </c>
      <c r="CA369" s="8">
        <v>11.9501686505906</v>
      </c>
      <c r="CD369" s="8">
        <v>2011</v>
      </c>
      <c r="CE369" s="8">
        <v>5</v>
      </c>
      <c r="CF369" s="17">
        <f t="shared" si="125"/>
        <v>125.8</v>
      </c>
      <c r="CG369" s="17"/>
      <c r="CH369" s="18" t="str">
        <f t="shared" si="113"/>
        <v/>
      </c>
      <c r="CI369" s="8">
        <f t="shared" si="126"/>
        <v>2029</v>
      </c>
      <c r="CJ369" s="8">
        <f t="shared" si="127"/>
        <v>125.8</v>
      </c>
      <c r="CK369" s="6">
        <f t="shared" si="128"/>
        <v>125.8</v>
      </c>
      <c r="CL369" s="26"/>
      <c r="CM369" s="8" t="str">
        <f t="shared" si="114"/>
        <v/>
      </c>
      <c r="CN369" s="38">
        <f t="shared" si="115"/>
        <v>196025.42699999965</v>
      </c>
      <c r="CO369" s="8" t="str">
        <f t="shared" si="116"/>
        <v/>
      </c>
      <c r="CP369" s="8">
        <f t="shared" si="129"/>
        <v>117</v>
      </c>
      <c r="CQ369" s="8">
        <f t="shared" si="117"/>
        <v>1398.3038990498449</v>
      </c>
      <c r="CR369" s="8">
        <f t="shared" si="118"/>
        <v>2027</v>
      </c>
    </row>
    <row r="370" spans="1:96" s="8" customFormat="1">
      <c r="A370" s="8">
        <v>64030</v>
      </c>
      <c r="B370" s="8" t="s">
        <v>630</v>
      </c>
      <c r="C370" s="8">
        <v>55109</v>
      </c>
      <c r="D370" s="8" t="s">
        <v>631</v>
      </c>
      <c r="E370" s="8" t="s">
        <v>116</v>
      </c>
      <c r="F370" s="8" t="s">
        <v>605</v>
      </c>
      <c r="G370" s="8" t="s">
        <v>330</v>
      </c>
      <c r="H370" s="8" t="s">
        <v>87</v>
      </c>
      <c r="I370" s="8" t="s">
        <v>88</v>
      </c>
      <c r="K370" s="8" t="s">
        <v>112</v>
      </c>
      <c r="L370" s="8" t="s">
        <v>90</v>
      </c>
      <c r="M370" s="8" t="s">
        <v>90</v>
      </c>
      <c r="N370" s="8">
        <v>32417667</v>
      </c>
      <c r="O370" s="8">
        <v>32417667</v>
      </c>
      <c r="P370" s="8">
        <v>125.8</v>
      </c>
      <c r="Q370" s="8">
        <v>0.85</v>
      </c>
      <c r="R370" s="8">
        <v>103.6</v>
      </c>
      <c r="S370" s="8">
        <v>118.4</v>
      </c>
      <c r="T370" s="8">
        <v>65</v>
      </c>
      <c r="U370" s="8" t="s">
        <v>91</v>
      </c>
      <c r="V370" s="8" t="s">
        <v>92</v>
      </c>
      <c r="W370" s="8" t="s">
        <v>92</v>
      </c>
      <c r="X370" s="8" t="s">
        <v>93</v>
      </c>
      <c r="Y370" s="8" t="s">
        <v>90</v>
      </c>
      <c r="Z370" s="8">
        <v>6</v>
      </c>
      <c r="AA370" s="8">
        <v>1999</v>
      </c>
      <c r="AB370" s="8" t="s">
        <v>92</v>
      </c>
      <c r="AC370" s="8" t="s">
        <v>92</v>
      </c>
      <c r="AD370" s="8" t="s">
        <v>91</v>
      </c>
      <c r="AE370" s="8" t="s">
        <v>113</v>
      </c>
      <c r="AF370" s="8">
        <v>2</v>
      </c>
      <c r="AG370" s="8" t="s">
        <v>90</v>
      </c>
      <c r="AH370" s="8" t="s">
        <v>95</v>
      </c>
      <c r="AR370" s="8" t="s">
        <v>91</v>
      </c>
      <c r="AS370" s="8" t="s">
        <v>91</v>
      </c>
      <c r="AT370" s="8" t="s">
        <v>92</v>
      </c>
      <c r="AU370" s="8" t="s">
        <v>97</v>
      </c>
      <c r="BC370" s="8" t="s">
        <v>92</v>
      </c>
      <c r="BD370" s="8" t="s">
        <v>92</v>
      </c>
      <c r="BE370" s="8" t="s">
        <v>92</v>
      </c>
      <c r="BG370" s="8" t="s">
        <v>92</v>
      </c>
      <c r="BH370" s="8" t="s">
        <v>92</v>
      </c>
      <c r="BI370" s="8" t="s">
        <v>92</v>
      </c>
      <c r="BJ370" s="8" t="s">
        <v>92</v>
      </c>
      <c r="BM370" s="8" t="s">
        <v>92</v>
      </c>
      <c r="BN370" s="8" t="s">
        <v>92</v>
      </c>
      <c r="BO370" s="8" t="s">
        <v>92</v>
      </c>
      <c r="BQ370" s="8" t="s">
        <v>92</v>
      </c>
      <c r="BR370" s="8" t="s">
        <v>92</v>
      </c>
      <c r="BS370" s="8" t="s">
        <v>91</v>
      </c>
      <c r="BT370" s="8" t="s">
        <v>91</v>
      </c>
      <c r="BU370" s="8" t="s">
        <v>91</v>
      </c>
      <c r="BV370" s="8">
        <v>55109</v>
      </c>
      <c r="BW370" s="8">
        <v>1675431</v>
      </c>
      <c r="BX370" s="9">
        <f t="shared" si="130"/>
        <v>125.8</v>
      </c>
      <c r="BY370" s="29">
        <v>140188</v>
      </c>
      <c r="BZ370" s="8">
        <v>11951.3153764944</v>
      </c>
      <c r="CA370" s="8">
        <v>11.9501686505906</v>
      </c>
      <c r="CD370" s="8">
        <v>2011</v>
      </c>
      <c r="CE370" s="8">
        <v>5</v>
      </c>
      <c r="CF370" s="17">
        <f t="shared" si="125"/>
        <v>125.8</v>
      </c>
      <c r="CG370" s="17"/>
      <c r="CH370" s="18" t="str">
        <f t="shared" si="113"/>
        <v/>
      </c>
      <c r="CI370" s="8">
        <f t="shared" si="126"/>
        <v>2029</v>
      </c>
      <c r="CJ370" s="8">
        <f t="shared" si="127"/>
        <v>125.8</v>
      </c>
      <c r="CK370" s="6">
        <f t="shared" si="128"/>
        <v>125.8</v>
      </c>
      <c r="CL370" s="26"/>
      <c r="CM370" s="8" t="str">
        <f t="shared" si="114"/>
        <v/>
      </c>
      <c r="CN370" s="38">
        <f t="shared" si="115"/>
        <v>196025.42699999965</v>
      </c>
      <c r="CO370" s="8" t="str">
        <f t="shared" si="116"/>
        <v/>
      </c>
      <c r="CP370" s="8">
        <f t="shared" si="129"/>
        <v>117</v>
      </c>
      <c r="CQ370" s="8">
        <f t="shared" si="117"/>
        <v>1398.3038990498449</v>
      </c>
      <c r="CR370" s="8">
        <f t="shared" si="118"/>
        <v>2027</v>
      </c>
    </row>
    <row r="371" spans="1:96" s="8" customFormat="1">
      <c r="A371" s="8">
        <v>64030</v>
      </c>
      <c r="B371" s="8" t="s">
        <v>630</v>
      </c>
      <c r="C371" s="8">
        <v>55109</v>
      </c>
      <c r="D371" s="8" t="s">
        <v>631</v>
      </c>
      <c r="E371" s="8" t="s">
        <v>116</v>
      </c>
      <c r="F371" s="8" t="s">
        <v>605</v>
      </c>
      <c r="G371" s="8" t="s">
        <v>633</v>
      </c>
      <c r="H371" s="8" t="s">
        <v>87</v>
      </c>
      <c r="I371" s="8" t="s">
        <v>88</v>
      </c>
      <c r="K371" s="8" t="s">
        <v>112</v>
      </c>
      <c r="L371" s="8" t="s">
        <v>90</v>
      </c>
      <c r="M371" s="8" t="s">
        <v>90</v>
      </c>
      <c r="N371" s="8">
        <v>32417669</v>
      </c>
      <c r="O371" s="8">
        <v>32417669</v>
      </c>
      <c r="P371" s="8">
        <v>41.5</v>
      </c>
      <c r="Q371" s="8">
        <v>0.9</v>
      </c>
      <c r="R371" s="8">
        <v>28.7</v>
      </c>
      <c r="S371" s="8">
        <v>35</v>
      </c>
      <c r="T371" s="8">
        <v>18</v>
      </c>
      <c r="U371" s="8" t="s">
        <v>91</v>
      </c>
      <c r="V371" s="8" t="s">
        <v>92</v>
      </c>
      <c r="W371" s="8" t="s">
        <v>92</v>
      </c>
      <c r="X371" s="8" t="s">
        <v>93</v>
      </c>
      <c r="Y371" s="8" t="s">
        <v>90</v>
      </c>
      <c r="Z371" s="8">
        <v>6</v>
      </c>
      <c r="AA371" s="8">
        <v>1999</v>
      </c>
      <c r="AB371" s="8" t="s">
        <v>92</v>
      </c>
      <c r="AC371" s="8" t="s">
        <v>92</v>
      </c>
      <c r="AD371" s="8" t="s">
        <v>91</v>
      </c>
      <c r="AE371" s="8" t="s">
        <v>113</v>
      </c>
      <c r="AF371" s="8">
        <v>2</v>
      </c>
      <c r="AG371" s="8" t="s">
        <v>90</v>
      </c>
      <c r="AH371" s="8" t="s">
        <v>95</v>
      </c>
      <c r="AR371" s="8" t="s">
        <v>91</v>
      </c>
      <c r="AS371" s="8" t="s">
        <v>91</v>
      </c>
      <c r="AT371" s="8" t="s">
        <v>92</v>
      </c>
      <c r="AU371" s="8" t="s">
        <v>97</v>
      </c>
      <c r="BC371" s="8" t="s">
        <v>92</v>
      </c>
      <c r="BD371" s="8" t="s">
        <v>92</v>
      </c>
      <c r="BE371" s="8" t="s">
        <v>92</v>
      </c>
      <c r="BG371" s="8" t="s">
        <v>92</v>
      </c>
      <c r="BH371" s="8" t="s">
        <v>92</v>
      </c>
      <c r="BI371" s="8" t="s">
        <v>92</v>
      </c>
      <c r="BJ371" s="8" t="s">
        <v>92</v>
      </c>
      <c r="BM371" s="8" t="s">
        <v>92</v>
      </c>
      <c r="BN371" s="8" t="s">
        <v>92</v>
      </c>
      <c r="BO371" s="8" t="s">
        <v>92</v>
      </c>
      <c r="BQ371" s="8" t="s">
        <v>92</v>
      </c>
      <c r="BR371" s="8" t="s">
        <v>92</v>
      </c>
      <c r="BS371" s="8" t="s">
        <v>91</v>
      </c>
      <c r="BT371" s="8" t="s">
        <v>91</v>
      </c>
      <c r="BU371" s="8" t="s">
        <v>91</v>
      </c>
      <c r="BV371" s="8">
        <v>55109</v>
      </c>
      <c r="BW371" s="8">
        <v>1675431</v>
      </c>
      <c r="BX371" s="9">
        <f t="shared" si="130"/>
        <v>41.5</v>
      </c>
      <c r="BY371" s="29">
        <v>140188</v>
      </c>
      <c r="BZ371" s="8">
        <v>11951.3153764944</v>
      </c>
      <c r="CA371" s="8">
        <v>12.7571825393356</v>
      </c>
      <c r="CD371" s="8">
        <v>2012</v>
      </c>
      <c r="CE371" s="8">
        <v>3</v>
      </c>
      <c r="CF371" s="17">
        <f t="shared" si="125"/>
        <v>41.5</v>
      </c>
      <c r="CG371" s="17"/>
      <c r="CH371" s="18" t="str">
        <f t="shared" si="113"/>
        <v/>
      </c>
      <c r="CI371" s="8">
        <f t="shared" si="126"/>
        <v>2029</v>
      </c>
      <c r="CJ371" s="8">
        <f t="shared" si="127"/>
        <v>41.5</v>
      </c>
      <c r="CK371" s="6">
        <f t="shared" si="128"/>
        <v>41.5</v>
      </c>
      <c r="CL371" s="26"/>
      <c r="CM371" s="8" t="str">
        <f t="shared" si="114"/>
        <v/>
      </c>
      <c r="CN371" s="38">
        <f t="shared" si="115"/>
        <v>196025.42699999965</v>
      </c>
      <c r="CO371" s="8" t="str">
        <f t="shared" si="116"/>
        <v/>
      </c>
      <c r="CP371" s="8">
        <f t="shared" si="129"/>
        <v>117</v>
      </c>
      <c r="CQ371" s="8">
        <f t="shared" si="117"/>
        <v>1398.3038990498449</v>
      </c>
      <c r="CR371" s="8">
        <f t="shared" si="118"/>
        <v>2027</v>
      </c>
    </row>
    <row r="372" spans="1:96" s="8" customFormat="1">
      <c r="A372" s="8">
        <v>15470</v>
      </c>
      <c r="B372" s="8" t="s">
        <v>634</v>
      </c>
      <c r="C372" s="8">
        <v>55110</v>
      </c>
      <c r="D372" s="8" t="s">
        <v>559</v>
      </c>
      <c r="E372" s="8" t="s">
        <v>166</v>
      </c>
      <c r="F372" s="8" t="s">
        <v>190</v>
      </c>
      <c r="G372" s="8" t="s">
        <v>261</v>
      </c>
      <c r="H372" s="8" t="s">
        <v>87</v>
      </c>
      <c r="I372" s="8" t="s">
        <v>88</v>
      </c>
      <c r="K372" s="8" t="s">
        <v>89</v>
      </c>
      <c r="L372" s="8" t="s">
        <v>90</v>
      </c>
      <c r="M372" s="8" t="s">
        <v>90</v>
      </c>
      <c r="N372" s="8" t="s">
        <v>635</v>
      </c>
      <c r="O372" s="8" t="s">
        <v>635</v>
      </c>
      <c r="P372" s="8">
        <v>86.5</v>
      </c>
      <c r="Q372" s="8">
        <v>0.85</v>
      </c>
      <c r="R372" s="8">
        <v>71</v>
      </c>
      <c r="S372" s="8">
        <v>88</v>
      </c>
      <c r="T372" s="8">
        <v>50</v>
      </c>
      <c r="U372" s="8" t="s">
        <v>91</v>
      </c>
      <c r="V372" s="8" t="s">
        <v>92</v>
      </c>
      <c r="W372" s="8" t="s">
        <v>92</v>
      </c>
      <c r="X372" s="8" t="s">
        <v>93</v>
      </c>
      <c r="Y372" s="8" t="s">
        <v>90</v>
      </c>
      <c r="Z372" s="8">
        <v>6</v>
      </c>
      <c r="AA372" s="8">
        <v>2000</v>
      </c>
      <c r="AB372" s="8" t="s">
        <v>92</v>
      </c>
      <c r="AC372" s="8" t="s">
        <v>92</v>
      </c>
      <c r="AD372" s="8" t="s">
        <v>91</v>
      </c>
      <c r="AE372" s="8" t="s">
        <v>94</v>
      </c>
      <c r="AF372" s="8">
        <v>1</v>
      </c>
      <c r="AG372" s="8" t="s">
        <v>90</v>
      </c>
      <c r="AH372" s="8" t="s">
        <v>95</v>
      </c>
      <c r="AR372" s="8" t="s">
        <v>91</v>
      </c>
      <c r="AS372" s="8" t="s">
        <v>91</v>
      </c>
      <c r="AT372" s="8" t="s">
        <v>92</v>
      </c>
      <c r="AU372" s="8" t="s">
        <v>97</v>
      </c>
      <c r="BC372" s="8" t="s">
        <v>92</v>
      </c>
      <c r="BD372" s="8" t="s">
        <v>92</v>
      </c>
      <c r="BE372" s="8" t="s">
        <v>92</v>
      </c>
      <c r="BG372" s="8" t="s">
        <v>92</v>
      </c>
      <c r="BH372" s="8" t="s">
        <v>92</v>
      </c>
      <c r="BI372" s="8" t="s">
        <v>92</v>
      </c>
      <c r="BJ372" s="8" t="s">
        <v>92</v>
      </c>
      <c r="BM372" s="8" t="s">
        <v>92</v>
      </c>
      <c r="BN372" s="8" t="s">
        <v>92</v>
      </c>
      <c r="BO372" s="8" t="s">
        <v>92</v>
      </c>
      <c r="BQ372" s="8" t="s">
        <v>92</v>
      </c>
      <c r="BR372" s="8" t="s">
        <v>92</v>
      </c>
      <c r="BS372" s="8" t="s">
        <v>91</v>
      </c>
      <c r="BV372" s="8">
        <v>55110</v>
      </c>
      <c r="BW372" s="8">
        <v>6790756</v>
      </c>
      <c r="BX372" s="9">
        <f t="shared" si="130"/>
        <v>86.5</v>
      </c>
      <c r="BY372" s="29">
        <v>527447</v>
      </c>
      <c r="BZ372" s="8">
        <v>12874.7646682984</v>
      </c>
      <c r="CA372" s="8">
        <v>35.960686508581396</v>
      </c>
      <c r="CD372" s="8">
        <v>2036</v>
      </c>
      <c r="CE372" s="8">
        <v>6</v>
      </c>
      <c r="CF372" s="17">
        <f t="shared" si="125"/>
        <v>86.5</v>
      </c>
      <c r="CG372" s="19">
        <f>BY372</f>
        <v>527447</v>
      </c>
      <c r="CH372" s="18">
        <f t="shared" si="113"/>
        <v>794518.4519999983</v>
      </c>
      <c r="CI372" s="8">
        <f t="shared" si="126"/>
        <v>2030</v>
      </c>
      <c r="CJ372" s="8">
        <f t="shared" si="127"/>
        <v>86.5</v>
      </c>
      <c r="CK372" s="6" t="str">
        <f t="shared" si="128"/>
        <v/>
      </c>
      <c r="CL372" s="26" t="str">
        <f>IF(CK372&lt;&gt;"",BY372,"")</f>
        <v/>
      </c>
      <c r="CM372" s="8" t="str">
        <f t="shared" si="114"/>
        <v/>
      </c>
      <c r="CN372" s="38">
        <f t="shared" si="115"/>
        <v>794518.4519999983</v>
      </c>
      <c r="CO372" s="8" t="str">
        <f t="shared" si="116"/>
        <v>Y</v>
      </c>
      <c r="CP372" s="8">
        <f t="shared" si="129"/>
        <v>117</v>
      </c>
      <c r="CQ372" s="8">
        <f t="shared" si="117"/>
        <v>1506.3474661909127</v>
      </c>
      <c r="CR372" s="8">
        <f t="shared" si="118"/>
        <v>2027</v>
      </c>
    </row>
    <row r="373" spans="1:96" s="8" customFormat="1">
      <c r="A373" s="8">
        <v>15470</v>
      </c>
      <c r="B373" s="8" t="s">
        <v>634</v>
      </c>
      <c r="C373" s="8">
        <v>55110</v>
      </c>
      <c r="D373" s="8" t="s">
        <v>559</v>
      </c>
      <c r="E373" s="8" t="s">
        <v>166</v>
      </c>
      <c r="F373" s="8" t="s">
        <v>190</v>
      </c>
      <c r="G373" s="8" t="s">
        <v>263</v>
      </c>
      <c r="H373" s="8" t="s">
        <v>87</v>
      </c>
      <c r="I373" s="8" t="s">
        <v>88</v>
      </c>
      <c r="K373" s="8" t="s">
        <v>89</v>
      </c>
      <c r="L373" s="8" t="s">
        <v>90</v>
      </c>
      <c r="M373" s="8" t="s">
        <v>90</v>
      </c>
      <c r="N373" s="8" t="s">
        <v>635</v>
      </c>
      <c r="O373" s="8" t="s">
        <v>635</v>
      </c>
      <c r="P373" s="8">
        <v>86.5</v>
      </c>
      <c r="Q373" s="8">
        <v>0.85</v>
      </c>
      <c r="R373" s="8">
        <v>71</v>
      </c>
      <c r="S373" s="8">
        <v>88</v>
      </c>
      <c r="T373" s="8">
        <v>50</v>
      </c>
      <c r="U373" s="8" t="s">
        <v>91</v>
      </c>
      <c r="V373" s="8" t="s">
        <v>92</v>
      </c>
      <c r="W373" s="8" t="s">
        <v>92</v>
      </c>
      <c r="X373" s="8" t="s">
        <v>93</v>
      </c>
      <c r="Y373" s="8" t="s">
        <v>90</v>
      </c>
      <c r="Z373" s="8">
        <v>6</v>
      </c>
      <c r="AA373" s="8">
        <v>2000</v>
      </c>
      <c r="AB373" s="8" t="s">
        <v>92</v>
      </c>
      <c r="AC373" s="8" t="s">
        <v>92</v>
      </c>
      <c r="AD373" s="8" t="s">
        <v>91</v>
      </c>
      <c r="AE373" s="8" t="s">
        <v>94</v>
      </c>
      <c r="AF373" s="8">
        <v>1</v>
      </c>
      <c r="AG373" s="8" t="s">
        <v>90</v>
      </c>
      <c r="AH373" s="8" t="s">
        <v>95</v>
      </c>
      <c r="AR373" s="8" t="s">
        <v>91</v>
      </c>
      <c r="AS373" s="8" t="s">
        <v>91</v>
      </c>
      <c r="AT373" s="8" t="s">
        <v>92</v>
      </c>
      <c r="AU373" s="8" t="s">
        <v>97</v>
      </c>
      <c r="BC373" s="8" t="s">
        <v>92</v>
      </c>
      <c r="BD373" s="8" t="s">
        <v>92</v>
      </c>
      <c r="BE373" s="8" t="s">
        <v>92</v>
      </c>
      <c r="BG373" s="8" t="s">
        <v>92</v>
      </c>
      <c r="BH373" s="8" t="s">
        <v>92</v>
      </c>
      <c r="BI373" s="8" t="s">
        <v>92</v>
      </c>
      <c r="BJ373" s="8" t="s">
        <v>92</v>
      </c>
      <c r="BM373" s="8" t="s">
        <v>92</v>
      </c>
      <c r="BN373" s="8" t="s">
        <v>92</v>
      </c>
      <c r="BO373" s="8" t="s">
        <v>92</v>
      </c>
      <c r="BQ373" s="8" t="s">
        <v>92</v>
      </c>
      <c r="BR373" s="8" t="s">
        <v>92</v>
      </c>
      <c r="BS373" s="8" t="s">
        <v>91</v>
      </c>
      <c r="BV373" s="8">
        <v>55110</v>
      </c>
      <c r="BW373" s="8">
        <v>6790756</v>
      </c>
      <c r="BX373" s="9">
        <f t="shared" si="130"/>
        <v>86.5</v>
      </c>
      <c r="BY373" s="29">
        <v>527447</v>
      </c>
      <c r="BZ373" s="8">
        <v>12874.7646682984</v>
      </c>
      <c r="CA373" s="8">
        <v>35.960686508581396</v>
      </c>
      <c r="CD373" s="8">
        <v>2036</v>
      </c>
      <c r="CE373" s="8">
        <v>6</v>
      </c>
      <c r="CF373" s="17">
        <f t="shared" si="125"/>
        <v>86.5</v>
      </c>
      <c r="CG373" s="17"/>
      <c r="CH373" s="18" t="str">
        <f t="shared" si="113"/>
        <v/>
      </c>
      <c r="CI373" s="8">
        <f t="shared" si="126"/>
        <v>2030</v>
      </c>
      <c r="CJ373" s="8">
        <f t="shared" si="127"/>
        <v>86.5</v>
      </c>
      <c r="CK373" s="6" t="str">
        <f t="shared" si="128"/>
        <v/>
      </c>
      <c r="CL373" s="26"/>
      <c r="CM373" s="8" t="str">
        <f t="shared" si="114"/>
        <v/>
      </c>
      <c r="CN373" s="38">
        <f t="shared" si="115"/>
        <v>794518.4519999983</v>
      </c>
      <c r="CO373" s="8" t="str">
        <f t="shared" si="116"/>
        <v/>
      </c>
      <c r="CP373" s="8">
        <f t="shared" si="129"/>
        <v>117</v>
      </c>
      <c r="CQ373" s="8">
        <f t="shared" si="117"/>
        <v>1506.3474661909127</v>
      </c>
      <c r="CR373" s="8">
        <f t="shared" si="118"/>
        <v>2027</v>
      </c>
    </row>
    <row r="374" spans="1:96" s="8" customFormat="1">
      <c r="A374" s="8">
        <v>15470</v>
      </c>
      <c r="B374" s="8" t="s">
        <v>634</v>
      </c>
      <c r="C374" s="8">
        <v>55110</v>
      </c>
      <c r="D374" s="8" t="s">
        <v>559</v>
      </c>
      <c r="E374" s="8" t="s">
        <v>166</v>
      </c>
      <c r="F374" s="8" t="s">
        <v>190</v>
      </c>
      <c r="G374" s="8" t="s">
        <v>267</v>
      </c>
      <c r="H374" s="8" t="s">
        <v>87</v>
      </c>
      <c r="I374" s="8" t="s">
        <v>88</v>
      </c>
      <c r="K374" s="8" t="s">
        <v>89</v>
      </c>
      <c r="L374" s="8" t="s">
        <v>90</v>
      </c>
      <c r="M374" s="8" t="s">
        <v>90</v>
      </c>
      <c r="N374" s="8" t="s">
        <v>635</v>
      </c>
      <c r="O374" s="8" t="s">
        <v>635</v>
      </c>
      <c r="P374" s="8">
        <v>86.5</v>
      </c>
      <c r="Q374" s="8">
        <v>0.85</v>
      </c>
      <c r="R374" s="8">
        <v>69</v>
      </c>
      <c r="S374" s="8">
        <v>88</v>
      </c>
      <c r="T374" s="8">
        <v>50</v>
      </c>
      <c r="U374" s="8" t="s">
        <v>91</v>
      </c>
      <c r="V374" s="8" t="s">
        <v>92</v>
      </c>
      <c r="W374" s="8" t="s">
        <v>92</v>
      </c>
      <c r="X374" s="8" t="s">
        <v>93</v>
      </c>
      <c r="Y374" s="8" t="s">
        <v>90</v>
      </c>
      <c r="Z374" s="8">
        <v>6</v>
      </c>
      <c r="AA374" s="8">
        <v>2000</v>
      </c>
      <c r="AB374" s="8" t="s">
        <v>92</v>
      </c>
      <c r="AC374" s="8" t="s">
        <v>92</v>
      </c>
      <c r="AD374" s="8" t="s">
        <v>91</v>
      </c>
      <c r="AE374" s="8" t="s">
        <v>94</v>
      </c>
      <c r="AF374" s="8">
        <v>1</v>
      </c>
      <c r="AG374" s="8" t="s">
        <v>90</v>
      </c>
      <c r="AH374" s="8" t="s">
        <v>95</v>
      </c>
      <c r="AR374" s="8" t="s">
        <v>91</v>
      </c>
      <c r="AS374" s="8" t="s">
        <v>91</v>
      </c>
      <c r="AT374" s="8" t="s">
        <v>92</v>
      </c>
      <c r="AU374" s="8" t="s">
        <v>97</v>
      </c>
      <c r="BC374" s="8" t="s">
        <v>92</v>
      </c>
      <c r="BD374" s="8" t="s">
        <v>92</v>
      </c>
      <c r="BE374" s="8" t="s">
        <v>92</v>
      </c>
      <c r="BG374" s="8" t="s">
        <v>92</v>
      </c>
      <c r="BH374" s="8" t="s">
        <v>92</v>
      </c>
      <c r="BI374" s="8" t="s">
        <v>92</v>
      </c>
      <c r="BJ374" s="8" t="s">
        <v>92</v>
      </c>
      <c r="BM374" s="8" t="s">
        <v>92</v>
      </c>
      <c r="BN374" s="8" t="s">
        <v>92</v>
      </c>
      <c r="BO374" s="8" t="s">
        <v>92</v>
      </c>
      <c r="BQ374" s="8" t="s">
        <v>92</v>
      </c>
      <c r="BR374" s="8" t="s">
        <v>92</v>
      </c>
      <c r="BS374" s="8" t="s">
        <v>91</v>
      </c>
      <c r="BV374" s="8">
        <v>55110</v>
      </c>
      <c r="BW374" s="8">
        <v>6790756</v>
      </c>
      <c r="BX374" s="9">
        <f t="shared" si="130"/>
        <v>86.5</v>
      </c>
      <c r="BY374" s="29">
        <v>527447</v>
      </c>
      <c r="BZ374" s="8">
        <v>12874.7646682984</v>
      </c>
      <c r="CA374" s="8">
        <v>35.960686508581396</v>
      </c>
      <c r="CD374" s="8">
        <v>2036</v>
      </c>
      <c r="CE374" s="8">
        <v>6</v>
      </c>
      <c r="CF374" s="17">
        <f t="shared" si="125"/>
        <v>86.5</v>
      </c>
      <c r="CG374" s="17"/>
      <c r="CH374" s="18" t="str">
        <f t="shared" si="113"/>
        <v/>
      </c>
      <c r="CI374" s="8">
        <f t="shared" si="126"/>
        <v>2030</v>
      </c>
      <c r="CJ374" s="8">
        <f t="shared" si="127"/>
        <v>86.5</v>
      </c>
      <c r="CK374" s="6" t="str">
        <f t="shared" si="128"/>
        <v/>
      </c>
      <c r="CL374" s="26"/>
      <c r="CM374" s="8" t="str">
        <f t="shared" si="114"/>
        <v/>
      </c>
      <c r="CN374" s="38">
        <f t="shared" si="115"/>
        <v>794518.4519999983</v>
      </c>
      <c r="CO374" s="8" t="str">
        <f t="shared" si="116"/>
        <v/>
      </c>
      <c r="CP374" s="8">
        <f t="shared" si="129"/>
        <v>117</v>
      </c>
      <c r="CQ374" s="8">
        <f t="shared" si="117"/>
        <v>1506.3474661909127</v>
      </c>
      <c r="CR374" s="8">
        <f t="shared" si="118"/>
        <v>2027</v>
      </c>
    </row>
    <row r="375" spans="1:96" s="8" customFormat="1">
      <c r="A375" s="8">
        <v>15470</v>
      </c>
      <c r="B375" s="8" t="s">
        <v>634</v>
      </c>
      <c r="C375" s="8">
        <v>55110</v>
      </c>
      <c r="D375" s="8" t="s">
        <v>559</v>
      </c>
      <c r="E375" s="8" t="s">
        <v>166</v>
      </c>
      <c r="F375" s="8" t="s">
        <v>190</v>
      </c>
      <c r="G375" s="8" t="s">
        <v>636</v>
      </c>
      <c r="H375" s="8" t="s">
        <v>87</v>
      </c>
      <c r="I375" s="8" t="s">
        <v>88</v>
      </c>
      <c r="K375" s="8" t="s">
        <v>89</v>
      </c>
      <c r="L375" s="8" t="s">
        <v>90</v>
      </c>
      <c r="M375" s="8" t="s">
        <v>90</v>
      </c>
      <c r="N375" s="8" t="s">
        <v>635</v>
      </c>
      <c r="O375" s="8" t="s">
        <v>635</v>
      </c>
      <c r="P375" s="8">
        <v>86.5</v>
      </c>
      <c r="Q375" s="8">
        <v>0.85</v>
      </c>
      <c r="R375" s="8">
        <v>70</v>
      </c>
      <c r="S375" s="8">
        <v>88</v>
      </c>
      <c r="T375" s="8">
        <v>50</v>
      </c>
      <c r="U375" s="8" t="s">
        <v>91</v>
      </c>
      <c r="V375" s="8" t="s">
        <v>92</v>
      </c>
      <c r="W375" s="8" t="s">
        <v>92</v>
      </c>
      <c r="X375" s="8" t="s">
        <v>93</v>
      </c>
      <c r="Y375" s="8" t="s">
        <v>90</v>
      </c>
      <c r="Z375" s="8">
        <v>6</v>
      </c>
      <c r="AA375" s="8">
        <v>2000</v>
      </c>
      <c r="AB375" s="8" t="s">
        <v>92</v>
      </c>
      <c r="AC375" s="8" t="s">
        <v>92</v>
      </c>
      <c r="AD375" s="8" t="s">
        <v>91</v>
      </c>
      <c r="AE375" s="8" t="s">
        <v>94</v>
      </c>
      <c r="AF375" s="8">
        <v>1</v>
      </c>
      <c r="AG375" s="8" t="s">
        <v>90</v>
      </c>
      <c r="AH375" s="8" t="s">
        <v>95</v>
      </c>
      <c r="AR375" s="8" t="s">
        <v>91</v>
      </c>
      <c r="AS375" s="8" t="s">
        <v>91</v>
      </c>
      <c r="AT375" s="8" t="s">
        <v>92</v>
      </c>
      <c r="AU375" s="8" t="s">
        <v>97</v>
      </c>
      <c r="BC375" s="8" t="s">
        <v>92</v>
      </c>
      <c r="BD375" s="8" t="s">
        <v>92</v>
      </c>
      <c r="BE375" s="8" t="s">
        <v>92</v>
      </c>
      <c r="BG375" s="8" t="s">
        <v>92</v>
      </c>
      <c r="BH375" s="8" t="s">
        <v>92</v>
      </c>
      <c r="BI375" s="8" t="s">
        <v>92</v>
      </c>
      <c r="BJ375" s="8" t="s">
        <v>92</v>
      </c>
      <c r="BM375" s="8" t="s">
        <v>92</v>
      </c>
      <c r="BN375" s="8" t="s">
        <v>92</v>
      </c>
      <c r="BO375" s="8" t="s">
        <v>92</v>
      </c>
      <c r="BQ375" s="8" t="s">
        <v>92</v>
      </c>
      <c r="BR375" s="8" t="s">
        <v>92</v>
      </c>
      <c r="BS375" s="8" t="s">
        <v>91</v>
      </c>
      <c r="BV375" s="8">
        <v>55110</v>
      </c>
      <c r="BW375" s="8">
        <v>6790756</v>
      </c>
      <c r="BX375" s="9">
        <f t="shared" si="130"/>
        <v>86.5</v>
      </c>
      <c r="BY375" s="29">
        <v>527447</v>
      </c>
      <c r="BZ375" s="8">
        <v>12874.7646682984</v>
      </c>
      <c r="CA375" s="8">
        <v>35.960686508581396</v>
      </c>
      <c r="CD375" s="8">
        <v>2036</v>
      </c>
      <c r="CE375" s="8">
        <v>6</v>
      </c>
      <c r="CF375" s="17">
        <f t="shared" si="125"/>
        <v>86.5</v>
      </c>
      <c r="CG375" s="17"/>
      <c r="CH375" s="18" t="str">
        <f t="shared" si="113"/>
        <v/>
      </c>
      <c r="CI375" s="8">
        <f t="shared" si="126"/>
        <v>2030</v>
      </c>
      <c r="CJ375" s="8">
        <f t="shared" si="127"/>
        <v>86.5</v>
      </c>
      <c r="CK375" s="6" t="str">
        <f t="shared" si="128"/>
        <v/>
      </c>
      <c r="CL375" s="26"/>
      <c r="CM375" s="8" t="str">
        <f t="shared" si="114"/>
        <v/>
      </c>
      <c r="CN375" s="38">
        <f t="shared" si="115"/>
        <v>794518.4519999983</v>
      </c>
      <c r="CO375" s="8" t="str">
        <f t="shared" si="116"/>
        <v/>
      </c>
      <c r="CP375" s="8">
        <f t="shared" si="129"/>
        <v>117</v>
      </c>
      <c r="CQ375" s="8">
        <f t="shared" si="117"/>
        <v>1506.3474661909127</v>
      </c>
      <c r="CR375" s="8">
        <f t="shared" si="118"/>
        <v>2027</v>
      </c>
    </row>
    <row r="376" spans="1:96" s="8" customFormat="1">
      <c r="A376" s="8">
        <v>15470</v>
      </c>
      <c r="B376" s="8" t="s">
        <v>634</v>
      </c>
      <c r="C376" s="8">
        <v>55110</v>
      </c>
      <c r="D376" s="8" t="s">
        <v>559</v>
      </c>
      <c r="E376" s="8" t="s">
        <v>166</v>
      </c>
      <c r="F376" s="8" t="s">
        <v>190</v>
      </c>
      <c r="G376" s="8" t="s">
        <v>637</v>
      </c>
      <c r="H376" s="8" t="s">
        <v>87</v>
      </c>
      <c r="I376" s="8" t="s">
        <v>88</v>
      </c>
      <c r="K376" s="8" t="s">
        <v>89</v>
      </c>
      <c r="L376" s="8" t="s">
        <v>90</v>
      </c>
      <c r="M376" s="8" t="s">
        <v>90</v>
      </c>
      <c r="N376" s="8" t="s">
        <v>635</v>
      </c>
      <c r="O376" s="8" t="s">
        <v>635</v>
      </c>
      <c r="P376" s="8">
        <v>86.5</v>
      </c>
      <c r="Q376" s="8">
        <v>0.85</v>
      </c>
      <c r="R376" s="8">
        <v>70</v>
      </c>
      <c r="S376" s="8">
        <v>88</v>
      </c>
      <c r="T376" s="8">
        <v>50</v>
      </c>
      <c r="U376" s="8" t="s">
        <v>91</v>
      </c>
      <c r="V376" s="8" t="s">
        <v>92</v>
      </c>
      <c r="W376" s="8" t="s">
        <v>92</v>
      </c>
      <c r="X376" s="8" t="s">
        <v>93</v>
      </c>
      <c r="Y376" s="8" t="s">
        <v>90</v>
      </c>
      <c r="Z376" s="8">
        <v>6</v>
      </c>
      <c r="AA376" s="8">
        <v>2000</v>
      </c>
      <c r="AB376" s="8" t="s">
        <v>92</v>
      </c>
      <c r="AC376" s="8" t="s">
        <v>92</v>
      </c>
      <c r="AD376" s="8" t="s">
        <v>91</v>
      </c>
      <c r="AE376" s="8" t="s">
        <v>94</v>
      </c>
      <c r="AF376" s="8">
        <v>1</v>
      </c>
      <c r="AG376" s="8" t="s">
        <v>90</v>
      </c>
      <c r="AH376" s="8" t="s">
        <v>95</v>
      </c>
      <c r="AR376" s="8" t="s">
        <v>91</v>
      </c>
      <c r="AS376" s="8" t="s">
        <v>91</v>
      </c>
      <c r="AT376" s="8" t="s">
        <v>92</v>
      </c>
      <c r="AU376" s="8" t="s">
        <v>97</v>
      </c>
      <c r="BC376" s="8" t="s">
        <v>92</v>
      </c>
      <c r="BD376" s="8" t="s">
        <v>92</v>
      </c>
      <c r="BE376" s="8" t="s">
        <v>92</v>
      </c>
      <c r="BG376" s="8" t="s">
        <v>92</v>
      </c>
      <c r="BH376" s="8" t="s">
        <v>92</v>
      </c>
      <c r="BI376" s="8" t="s">
        <v>92</v>
      </c>
      <c r="BJ376" s="8" t="s">
        <v>92</v>
      </c>
      <c r="BM376" s="8" t="s">
        <v>92</v>
      </c>
      <c r="BN376" s="8" t="s">
        <v>92</v>
      </c>
      <c r="BO376" s="8" t="s">
        <v>92</v>
      </c>
      <c r="BQ376" s="8" t="s">
        <v>92</v>
      </c>
      <c r="BR376" s="8" t="s">
        <v>92</v>
      </c>
      <c r="BS376" s="8" t="s">
        <v>91</v>
      </c>
      <c r="BV376" s="8">
        <v>55110</v>
      </c>
      <c r="BW376" s="8">
        <v>6790756</v>
      </c>
      <c r="BX376" s="9">
        <f t="shared" si="130"/>
        <v>86.5</v>
      </c>
      <c r="BY376" s="29">
        <v>527447</v>
      </c>
      <c r="BZ376" s="8">
        <v>12874.7646682984</v>
      </c>
      <c r="CA376" s="8">
        <v>35.960686508581396</v>
      </c>
      <c r="CD376" s="8">
        <v>2036</v>
      </c>
      <c r="CE376" s="8">
        <v>6</v>
      </c>
      <c r="CF376" s="17">
        <f t="shared" si="125"/>
        <v>86.5</v>
      </c>
      <c r="CG376" s="17"/>
      <c r="CH376" s="18" t="str">
        <f t="shared" si="113"/>
        <v/>
      </c>
      <c r="CI376" s="8">
        <f t="shared" si="126"/>
        <v>2030</v>
      </c>
      <c r="CJ376" s="8">
        <f t="shared" si="127"/>
        <v>86.5</v>
      </c>
      <c r="CK376" s="6" t="str">
        <f t="shared" si="128"/>
        <v/>
      </c>
      <c r="CL376" s="26"/>
      <c r="CM376" s="8" t="str">
        <f t="shared" si="114"/>
        <v/>
      </c>
      <c r="CN376" s="38">
        <f t="shared" si="115"/>
        <v>794518.4519999983</v>
      </c>
      <c r="CO376" s="8" t="str">
        <f t="shared" si="116"/>
        <v/>
      </c>
      <c r="CP376" s="8">
        <f t="shared" si="129"/>
        <v>117</v>
      </c>
      <c r="CQ376" s="8">
        <f t="shared" si="117"/>
        <v>1506.3474661909127</v>
      </c>
      <c r="CR376" s="8">
        <f t="shared" si="118"/>
        <v>2027</v>
      </c>
    </row>
    <row r="377" spans="1:96" s="8" customFormat="1">
      <c r="A377" s="8">
        <v>15470</v>
      </c>
      <c r="B377" s="8" t="s">
        <v>634</v>
      </c>
      <c r="C377" s="8">
        <v>55110</v>
      </c>
      <c r="D377" s="8" t="s">
        <v>559</v>
      </c>
      <c r="E377" s="8" t="s">
        <v>166</v>
      </c>
      <c r="F377" s="8" t="s">
        <v>190</v>
      </c>
      <c r="G377" s="8" t="s">
        <v>638</v>
      </c>
      <c r="H377" s="8" t="s">
        <v>87</v>
      </c>
      <c r="I377" s="8" t="s">
        <v>88</v>
      </c>
      <c r="K377" s="8" t="s">
        <v>89</v>
      </c>
      <c r="L377" s="8" t="s">
        <v>90</v>
      </c>
      <c r="M377" s="8" t="s">
        <v>90</v>
      </c>
      <c r="N377" s="8" t="s">
        <v>635</v>
      </c>
      <c r="O377" s="8" t="s">
        <v>635</v>
      </c>
      <c r="P377" s="8">
        <v>86.5</v>
      </c>
      <c r="Q377" s="8">
        <v>0.85</v>
      </c>
      <c r="R377" s="8">
        <v>72</v>
      </c>
      <c r="S377" s="8">
        <v>88</v>
      </c>
      <c r="T377" s="8">
        <v>50</v>
      </c>
      <c r="U377" s="8" t="s">
        <v>91</v>
      </c>
      <c r="V377" s="8" t="s">
        <v>92</v>
      </c>
      <c r="W377" s="8" t="s">
        <v>92</v>
      </c>
      <c r="X377" s="8" t="s">
        <v>93</v>
      </c>
      <c r="Y377" s="8" t="s">
        <v>90</v>
      </c>
      <c r="Z377" s="8">
        <v>6</v>
      </c>
      <c r="AA377" s="8">
        <v>2000</v>
      </c>
      <c r="AB377" s="8" t="s">
        <v>92</v>
      </c>
      <c r="AC377" s="8" t="s">
        <v>92</v>
      </c>
      <c r="AD377" s="8" t="s">
        <v>91</v>
      </c>
      <c r="AE377" s="8" t="s">
        <v>94</v>
      </c>
      <c r="AF377" s="8">
        <v>1</v>
      </c>
      <c r="AG377" s="8" t="s">
        <v>90</v>
      </c>
      <c r="AH377" s="8" t="s">
        <v>95</v>
      </c>
      <c r="AR377" s="8" t="s">
        <v>91</v>
      </c>
      <c r="AS377" s="8" t="s">
        <v>91</v>
      </c>
      <c r="AT377" s="8" t="s">
        <v>92</v>
      </c>
      <c r="AU377" s="8" t="s">
        <v>97</v>
      </c>
      <c r="BC377" s="8" t="s">
        <v>92</v>
      </c>
      <c r="BD377" s="8" t="s">
        <v>92</v>
      </c>
      <c r="BE377" s="8" t="s">
        <v>92</v>
      </c>
      <c r="BG377" s="8" t="s">
        <v>92</v>
      </c>
      <c r="BH377" s="8" t="s">
        <v>92</v>
      </c>
      <c r="BI377" s="8" t="s">
        <v>92</v>
      </c>
      <c r="BJ377" s="8" t="s">
        <v>92</v>
      </c>
      <c r="BM377" s="8" t="s">
        <v>92</v>
      </c>
      <c r="BN377" s="8" t="s">
        <v>92</v>
      </c>
      <c r="BO377" s="8" t="s">
        <v>92</v>
      </c>
      <c r="BQ377" s="8" t="s">
        <v>92</v>
      </c>
      <c r="BR377" s="8" t="s">
        <v>92</v>
      </c>
      <c r="BS377" s="8" t="s">
        <v>91</v>
      </c>
      <c r="BV377" s="8">
        <v>55110</v>
      </c>
      <c r="BW377" s="8">
        <v>6790756</v>
      </c>
      <c r="BX377" s="9">
        <f t="shared" si="130"/>
        <v>86.5</v>
      </c>
      <c r="BY377" s="29">
        <v>527447</v>
      </c>
      <c r="BZ377" s="8">
        <v>12874.7646682984</v>
      </c>
      <c r="CA377" s="8">
        <v>35.960686508581396</v>
      </c>
      <c r="CD377" s="8">
        <v>2036</v>
      </c>
      <c r="CE377" s="8">
        <v>6</v>
      </c>
      <c r="CF377" s="17">
        <f t="shared" si="125"/>
        <v>86.5</v>
      </c>
      <c r="CG377" s="17"/>
      <c r="CH377" s="18" t="str">
        <f t="shared" si="113"/>
        <v/>
      </c>
      <c r="CI377" s="8">
        <f t="shared" si="126"/>
        <v>2030</v>
      </c>
      <c r="CJ377" s="8">
        <f t="shared" si="127"/>
        <v>86.5</v>
      </c>
      <c r="CK377" s="6" t="str">
        <f t="shared" si="128"/>
        <v/>
      </c>
      <c r="CL377" s="26"/>
      <c r="CM377" s="8" t="str">
        <f t="shared" si="114"/>
        <v/>
      </c>
      <c r="CN377" s="38">
        <f t="shared" si="115"/>
        <v>794518.4519999983</v>
      </c>
      <c r="CO377" s="8" t="str">
        <f t="shared" si="116"/>
        <v/>
      </c>
      <c r="CP377" s="8">
        <f t="shared" si="129"/>
        <v>117</v>
      </c>
      <c r="CQ377" s="8">
        <f t="shared" si="117"/>
        <v>1506.3474661909127</v>
      </c>
      <c r="CR377" s="8">
        <f t="shared" si="118"/>
        <v>2027</v>
      </c>
    </row>
    <row r="378" spans="1:96" s="8" customFormat="1">
      <c r="A378" s="8">
        <v>15470</v>
      </c>
      <c r="B378" s="8" t="s">
        <v>634</v>
      </c>
      <c r="C378" s="8">
        <v>55110</v>
      </c>
      <c r="D378" s="8" t="s">
        <v>559</v>
      </c>
      <c r="E378" s="8" t="s">
        <v>166</v>
      </c>
      <c r="F378" s="8" t="s">
        <v>190</v>
      </c>
      <c r="G378" s="8" t="s">
        <v>639</v>
      </c>
      <c r="H378" s="8" t="s">
        <v>87</v>
      </c>
      <c r="I378" s="8" t="s">
        <v>88</v>
      </c>
      <c r="K378" s="8" t="s">
        <v>89</v>
      </c>
      <c r="L378" s="8" t="s">
        <v>90</v>
      </c>
      <c r="M378" s="8" t="s">
        <v>90</v>
      </c>
      <c r="N378" s="8" t="s">
        <v>635</v>
      </c>
      <c r="O378" s="8" t="s">
        <v>635</v>
      </c>
      <c r="P378" s="8">
        <v>86.5</v>
      </c>
      <c r="Q378" s="8">
        <v>0.85</v>
      </c>
      <c r="R378" s="8">
        <v>73</v>
      </c>
      <c r="S378" s="8">
        <v>88</v>
      </c>
      <c r="T378" s="8">
        <v>50</v>
      </c>
      <c r="U378" s="8" t="s">
        <v>91</v>
      </c>
      <c r="V378" s="8" t="s">
        <v>92</v>
      </c>
      <c r="W378" s="8" t="s">
        <v>92</v>
      </c>
      <c r="X378" s="8" t="s">
        <v>93</v>
      </c>
      <c r="Y378" s="8" t="s">
        <v>90</v>
      </c>
      <c r="Z378" s="8">
        <v>6</v>
      </c>
      <c r="AA378" s="8">
        <v>2000</v>
      </c>
      <c r="AB378" s="8" t="s">
        <v>92</v>
      </c>
      <c r="AC378" s="8" t="s">
        <v>92</v>
      </c>
      <c r="AD378" s="8" t="s">
        <v>91</v>
      </c>
      <c r="AE378" s="8" t="s">
        <v>94</v>
      </c>
      <c r="AF378" s="8">
        <v>1</v>
      </c>
      <c r="AG378" s="8" t="s">
        <v>90</v>
      </c>
      <c r="AH378" s="8" t="s">
        <v>95</v>
      </c>
      <c r="AR378" s="8" t="s">
        <v>91</v>
      </c>
      <c r="AS378" s="8" t="s">
        <v>91</v>
      </c>
      <c r="AT378" s="8" t="s">
        <v>92</v>
      </c>
      <c r="AU378" s="8" t="s">
        <v>97</v>
      </c>
      <c r="BC378" s="8" t="s">
        <v>92</v>
      </c>
      <c r="BD378" s="8" t="s">
        <v>92</v>
      </c>
      <c r="BE378" s="8" t="s">
        <v>92</v>
      </c>
      <c r="BG378" s="8" t="s">
        <v>92</v>
      </c>
      <c r="BH378" s="8" t="s">
        <v>92</v>
      </c>
      <c r="BI378" s="8" t="s">
        <v>92</v>
      </c>
      <c r="BJ378" s="8" t="s">
        <v>92</v>
      </c>
      <c r="BM378" s="8" t="s">
        <v>92</v>
      </c>
      <c r="BN378" s="8" t="s">
        <v>92</v>
      </c>
      <c r="BO378" s="8" t="s">
        <v>92</v>
      </c>
      <c r="BQ378" s="8" t="s">
        <v>92</v>
      </c>
      <c r="BR378" s="8" t="s">
        <v>92</v>
      </c>
      <c r="BS378" s="8" t="s">
        <v>91</v>
      </c>
      <c r="BV378" s="8">
        <v>55110</v>
      </c>
      <c r="BW378" s="8">
        <v>6790756</v>
      </c>
      <c r="BX378" s="9">
        <f t="shared" si="130"/>
        <v>86.5</v>
      </c>
      <c r="BY378" s="29">
        <v>527447</v>
      </c>
      <c r="BZ378" s="8">
        <v>12874.7646682984</v>
      </c>
      <c r="CA378" s="8">
        <v>35.960686508581396</v>
      </c>
      <c r="CD378" s="8">
        <v>2036</v>
      </c>
      <c r="CE378" s="8">
        <v>6</v>
      </c>
      <c r="CF378" s="17">
        <f t="shared" si="125"/>
        <v>86.5</v>
      </c>
      <c r="CG378" s="17"/>
      <c r="CH378" s="18" t="str">
        <f t="shared" si="113"/>
        <v/>
      </c>
      <c r="CI378" s="8">
        <f t="shared" si="126"/>
        <v>2030</v>
      </c>
      <c r="CJ378" s="8">
        <f t="shared" si="127"/>
        <v>86.5</v>
      </c>
      <c r="CK378" s="6" t="str">
        <f t="shared" si="128"/>
        <v/>
      </c>
      <c r="CL378" s="26"/>
      <c r="CM378" s="8" t="str">
        <f t="shared" si="114"/>
        <v/>
      </c>
      <c r="CN378" s="38">
        <f t="shared" si="115"/>
        <v>794518.4519999983</v>
      </c>
      <c r="CO378" s="8" t="str">
        <f t="shared" si="116"/>
        <v/>
      </c>
      <c r="CP378" s="8">
        <f t="shared" si="129"/>
        <v>117</v>
      </c>
      <c r="CQ378" s="8">
        <f t="shared" si="117"/>
        <v>1506.3474661909127</v>
      </c>
      <c r="CR378" s="8">
        <f t="shared" si="118"/>
        <v>2027</v>
      </c>
    </row>
    <row r="379" spans="1:96" s="8" customFormat="1">
      <c r="A379" s="8">
        <v>15470</v>
      </c>
      <c r="B379" s="8" t="s">
        <v>634</v>
      </c>
      <c r="C379" s="8">
        <v>55110</v>
      </c>
      <c r="D379" s="8" t="s">
        <v>559</v>
      </c>
      <c r="E379" s="8" t="s">
        <v>166</v>
      </c>
      <c r="F379" s="8" t="s">
        <v>190</v>
      </c>
      <c r="G379" s="8" t="s">
        <v>640</v>
      </c>
      <c r="H379" s="8" t="s">
        <v>87</v>
      </c>
      <c r="I379" s="8" t="s">
        <v>88</v>
      </c>
      <c r="K379" s="8" t="s">
        <v>89</v>
      </c>
      <c r="L379" s="8" t="s">
        <v>90</v>
      </c>
      <c r="M379" s="8" t="s">
        <v>90</v>
      </c>
      <c r="N379" s="8" t="s">
        <v>635</v>
      </c>
      <c r="O379" s="8" t="s">
        <v>635</v>
      </c>
      <c r="P379" s="8">
        <v>86.5</v>
      </c>
      <c r="Q379" s="8">
        <v>0.85</v>
      </c>
      <c r="R379" s="8">
        <v>70</v>
      </c>
      <c r="S379" s="8">
        <v>88</v>
      </c>
      <c r="T379" s="8">
        <v>50</v>
      </c>
      <c r="U379" s="8" t="s">
        <v>91</v>
      </c>
      <c r="V379" s="8" t="s">
        <v>92</v>
      </c>
      <c r="W379" s="8" t="s">
        <v>92</v>
      </c>
      <c r="X379" s="8" t="s">
        <v>93</v>
      </c>
      <c r="Y379" s="8" t="s">
        <v>90</v>
      </c>
      <c r="Z379" s="8">
        <v>6</v>
      </c>
      <c r="AA379" s="8">
        <v>2000</v>
      </c>
      <c r="AB379" s="8" t="s">
        <v>92</v>
      </c>
      <c r="AC379" s="8" t="s">
        <v>92</v>
      </c>
      <c r="AD379" s="8" t="s">
        <v>91</v>
      </c>
      <c r="AE379" s="8" t="s">
        <v>94</v>
      </c>
      <c r="AF379" s="8">
        <v>1</v>
      </c>
      <c r="AG379" s="8" t="s">
        <v>90</v>
      </c>
      <c r="AH379" s="8" t="s">
        <v>95</v>
      </c>
      <c r="AR379" s="8" t="s">
        <v>91</v>
      </c>
      <c r="AS379" s="8" t="s">
        <v>91</v>
      </c>
      <c r="AT379" s="8" t="s">
        <v>92</v>
      </c>
      <c r="AU379" s="8" t="s">
        <v>97</v>
      </c>
      <c r="BC379" s="8" t="s">
        <v>92</v>
      </c>
      <c r="BD379" s="8" t="s">
        <v>92</v>
      </c>
      <c r="BE379" s="8" t="s">
        <v>92</v>
      </c>
      <c r="BG379" s="8" t="s">
        <v>92</v>
      </c>
      <c r="BH379" s="8" t="s">
        <v>92</v>
      </c>
      <c r="BI379" s="8" t="s">
        <v>92</v>
      </c>
      <c r="BJ379" s="8" t="s">
        <v>92</v>
      </c>
      <c r="BM379" s="8" t="s">
        <v>92</v>
      </c>
      <c r="BN379" s="8" t="s">
        <v>92</v>
      </c>
      <c r="BO379" s="8" t="s">
        <v>92</v>
      </c>
      <c r="BQ379" s="8" t="s">
        <v>92</v>
      </c>
      <c r="BR379" s="8" t="s">
        <v>92</v>
      </c>
      <c r="BS379" s="8" t="s">
        <v>91</v>
      </c>
      <c r="BV379" s="8">
        <v>55110</v>
      </c>
      <c r="BW379" s="8">
        <v>6790756</v>
      </c>
      <c r="BX379" s="9">
        <f t="shared" si="130"/>
        <v>86.5</v>
      </c>
      <c r="BY379" s="29">
        <v>527447</v>
      </c>
      <c r="BZ379" s="8">
        <v>12874.7646682984</v>
      </c>
      <c r="CA379" s="8">
        <v>35.960686508581396</v>
      </c>
      <c r="CD379" s="8">
        <v>2036</v>
      </c>
      <c r="CE379" s="8">
        <v>6</v>
      </c>
      <c r="CF379" s="17">
        <f t="shared" si="125"/>
        <v>86.5</v>
      </c>
      <c r="CG379" s="17"/>
      <c r="CH379" s="18" t="str">
        <f t="shared" si="113"/>
        <v/>
      </c>
      <c r="CI379" s="8">
        <f t="shared" si="126"/>
        <v>2030</v>
      </c>
      <c r="CJ379" s="8">
        <f t="shared" si="127"/>
        <v>86.5</v>
      </c>
      <c r="CK379" s="6" t="str">
        <f t="shared" si="128"/>
        <v/>
      </c>
      <c r="CL379" s="26"/>
      <c r="CM379" s="8" t="str">
        <f t="shared" si="114"/>
        <v/>
      </c>
      <c r="CN379" s="38">
        <f t="shared" si="115"/>
        <v>794518.4519999983</v>
      </c>
      <c r="CO379" s="8" t="str">
        <f t="shared" si="116"/>
        <v/>
      </c>
      <c r="CP379" s="8">
        <f t="shared" si="129"/>
        <v>117</v>
      </c>
      <c r="CQ379" s="8">
        <f t="shared" si="117"/>
        <v>1506.3474661909127</v>
      </c>
      <c r="CR379" s="8">
        <f t="shared" si="118"/>
        <v>2027</v>
      </c>
    </row>
    <row r="380" spans="1:96" s="8" customFormat="1">
      <c r="A380" s="8">
        <v>61267</v>
      </c>
      <c r="B380" s="8" t="s">
        <v>641</v>
      </c>
      <c r="C380" s="8">
        <v>55196</v>
      </c>
      <c r="D380" s="8" t="s">
        <v>642</v>
      </c>
      <c r="E380" s="8" t="s">
        <v>171</v>
      </c>
      <c r="F380" s="8" t="s">
        <v>643</v>
      </c>
      <c r="G380" s="8" t="s">
        <v>311</v>
      </c>
      <c r="H380" s="8" t="s">
        <v>87</v>
      </c>
      <c r="I380" s="8" t="s">
        <v>88</v>
      </c>
      <c r="K380" s="8" t="s">
        <v>89</v>
      </c>
      <c r="L380" s="8" t="s">
        <v>90</v>
      </c>
      <c r="M380" s="8" t="s">
        <v>90</v>
      </c>
      <c r="P380" s="8">
        <v>43.8</v>
      </c>
      <c r="Q380" s="8">
        <v>0.9</v>
      </c>
      <c r="R380" s="8">
        <v>44.8</v>
      </c>
      <c r="S380" s="8">
        <v>49.1</v>
      </c>
      <c r="T380" s="8">
        <v>4</v>
      </c>
      <c r="U380" s="8" t="s">
        <v>91</v>
      </c>
      <c r="V380" s="8" t="s">
        <v>92</v>
      </c>
      <c r="W380" s="8" t="s">
        <v>92</v>
      </c>
      <c r="X380" s="8" t="s">
        <v>93</v>
      </c>
      <c r="Y380" s="8" t="s">
        <v>90</v>
      </c>
      <c r="Z380" s="8">
        <v>12</v>
      </c>
      <c r="AA380" s="8">
        <v>1999</v>
      </c>
      <c r="AB380" s="8" t="s">
        <v>92</v>
      </c>
      <c r="AC380" s="8" t="s">
        <v>92</v>
      </c>
      <c r="AD380" s="8" t="s">
        <v>91</v>
      </c>
      <c r="AE380" s="8" t="s">
        <v>113</v>
      </c>
      <c r="AF380" s="8">
        <v>2</v>
      </c>
      <c r="AG380" s="8" t="s">
        <v>90</v>
      </c>
      <c r="AH380" s="8" t="s">
        <v>95</v>
      </c>
      <c r="AI380" s="8" t="s">
        <v>96</v>
      </c>
      <c r="AR380" s="8" t="s">
        <v>91</v>
      </c>
      <c r="AS380" s="8" t="s">
        <v>91</v>
      </c>
      <c r="AT380" s="8" t="s">
        <v>92</v>
      </c>
      <c r="AU380" s="8" t="s">
        <v>97</v>
      </c>
      <c r="AW380" s="8" t="s">
        <v>91</v>
      </c>
      <c r="AZ380" s="8" t="s">
        <v>91</v>
      </c>
      <c r="BC380" s="8" t="s">
        <v>92</v>
      </c>
      <c r="BD380" s="8" t="s">
        <v>92</v>
      </c>
      <c r="BE380" s="8" t="s">
        <v>92</v>
      </c>
      <c r="BG380" s="8" t="s">
        <v>92</v>
      </c>
      <c r="BH380" s="8" t="s">
        <v>92</v>
      </c>
      <c r="BI380" s="8" t="s">
        <v>92</v>
      </c>
      <c r="BJ380" s="8" t="s">
        <v>92</v>
      </c>
      <c r="BM380" s="8" t="s">
        <v>92</v>
      </c>
      <c r="BN380" s="8" t="s">
        <v>92</v>
      </c>
      <c r="BO380" s="8" t="s">
        <v>92</v>
      </c>
      <c r="BQ380" s="8" t="s">
        <v>92</v>
      </c>
      <c r="BR380" s="8" t="s">
        <v>92</v>
      </c>
      <c r="BS380" s="8" t="s">
        <v>91</v>
      </c>
      <c r="BT380" s="8" t="s">
        <v>91</v>
      </c>
      <c r="BU380" s="8" t="s">
        <v>91</v>
      </c>
      <c r="BV380" s="8">
        <v>55196</v>
      </c>
      <c r="BW380" s="8">
        <v>1428513</v>
      </c>
      <c r="BX380" s="9">
        <f t="shared" si="130"/>
        <v>43.8</v>
      </c>
      <c r="BY380" s="29">
        <v>136857</v>
      </c>
      <c r="BZ380" s="8">
        <v>10437.9973256757</v>
      </c>
      <c r="CA380" s="8">
        <v>27.827499999200001</v>
      </c>
      <c r="CD380" s="8">
        <v>2027</v>
      </c>
      <c r="CE380" s="8">
        <v>10</v>
      </c>
      <c r="CF380" s="17">
        <f t="shared" si="125"/>
        <v>43.8</v>
      </c>
      <c r="CG380" s="19">
        <f>BY380</f>
        <v>136857</v>
      </c>
      <c r="CH380" s="18">
        <f t="shared" si="113"/>
        <v>167136.02099999989</v>
      </c>
      <c r="CI380" s="8">
        <f t="shared" si="126"/>
        <v>2029</v>
      </c>
      <c r="CJ380" s="8">
        <f t="shared" si="127"/>
        <v>43.8</v>
      </c>
      <c r="CK380" s="6">
        <f t="shared" si="128"/>
        <v>43.8</v>
      </c>
      <c r="CL380" s="26">
        <f>IF(AND(CK380&lt;&gt;"", CO380 ="Y"),BY380,"")</f>
        <v>136857</v>
      </c>
      <c r="CM380" s="8">
        <f t="shared" si="114"/>
        <v>167136.02099999989</v>
      </c>
      <c r="CN380" s="38">
        <f t="shared" si="115"/>
        <v>167136.02099999989</v>
      </c>
      <c r="CO380" s="8" t="str">
        <f t="shared" si="116"/>
        <v>Y</v>
      </c>
      <c r="CP380" s="8">
        <f t="shared" si="129"/>
        <v>117</v>
      </c>
      <c r="CQ380" s="8">
        <f t="shared" si="117"/>
        <v>1221.2456871040567</v>
      </c>
      <c r="CR380" s="8">
        <f t="shared" si="118"/>
        <v>2035</v>
      </c>
    </row>
    <row r="381" spans="1:96" s="8" customFormat="1">
      <c r="A381" s="8">
        <v>61267</v>
      </c>
      <c r="B381" s="8" t="s">
        <v>641</v>
      </c>
      <c r="C381" s="8">
        <v>55196</v>
      </c>
      <c r="D381" s="8" t="s">
        <v>642</v>
      </c>
      <c r="E381" s="8" t="s">
        <v>171</v>
      </c>
      <c r="F381" s="8" t="s">
        <v>643</v>
      </c>
      <c r="G381" s="8" t="s">
        <v>312</v>
      </c>
      <c r="H381" s="8" t="s">
        <v>87</v>
      </c>
      <c r="I381" s="8" t="s">
        <v>88</v>
      </c>
      <c r="K381" s="8" t="s">
        <v>89</v>
      </c>
      <c r="L381" s="8" t="s">
        <v>90</v>
      </c>
      <c r="M381" s="8" t="s">
        <v>90</v>
      </c>
      <c r="P381" s="8">
        <v>43.8</v>
      </c>
      <c r="Q381" s="8">
        <v>0.9</v>
      </c>
      <c r="R381" s="8">
        <v>43.7</v>
      </c>
      <c r="S381" s="8">
        <v>49.2</v>
      </c>
      <c r="T381" s="8">
        <v>4</v>
      </c>
      <c r="U381" s="8" t="s">
        <v>91</v>
      </c>
      <c r="V381" s="8" t="s">
        <v>92</v>
      </c>
      <c r="W381" s="8" t="s">
        <v>92</v>
      </c>
      <c r="X381" s="8" t="s">
        <v>93</v>
      </c>
      <c r="Y381" s="8" t="s">
        <v>90</v>
      </c>
      <c r="Z381" s="8">
        <v>12</v>
      </c>
      <c r="AA381" s="8">
        <v>1999</v>
      </c>
      <c r="AB381" s="8" t="s">
        <v>92</v>
      </c>
      <c r="AC381" s="8" t="s">
        <v>92</v>
      </c>
      <c r="AD381" s="8" t="s">
        <v>91</v>
      </c>
      <c r="AE381" s="8" t="s">
        <v>113</v>
      </c>
      <c r="AF381" s="8">
        <v>2</v>
      </c>
      <c r="AG381" s="8" t="s">
        <v>90</v>
      </c>
      <c r="AH381" s="8" t="s">
        <v>95</v>
      </c>
      <c r="AI381" s="8" t="s">
        <v>96</v>
      </c>
      <c r="AR381" s="8" t="s">
        <v>91</v>
      </c>
      <c r="AS381" s="8" t="s">
        <v>91</v>
      </c>
      <c r="AT381" s="8" t="s">
        <v>92</v>
      </c>
      <c r="AU381" s="8" t="s">
        <v>97</v>
      </c>
      <c r="AW381" s="8" t="s">
        <v>91</v>
      </c>
      <c r="BC381" s="8" t="s">
        <v>92</v>
      </c>
      <c r="BD381" s="8" t="s">
        <v>92</v>
      </c>
      <c r="BE381" s="8" t="s">
        <v>92</v>
      </c>
      <c r="BG381" s="8" t="s">
        <v>92</v>
      </c>
      <c r="BH381" s="8" t="s">
        <v>92</v>
      </c>
      <c r="BI381" s="8" t="s">
        <v>92</v>
      </c>
      <c r="BJ381" s="8" t="s">
        <v>92</v>
      </c>
      <c r="BM381" s="8" t="s">
        <v>92</v>
      </c>
      <c r="BN381" s="8" t="s">
        <v>92</v>
      </c>
      <c r="BO381" s="8" t="s">
        <v>92</v>
      </c>
      <c r="BQ381" s="8" t="s">
        <v>92</v>
      </c>
      <c r="BR381" s="8" t="s">
        <v>92</v>
      </c>
      <c r="BS381" s="8" t="s">
        <v>91</v>
      </c>
      <c r="BT381" s="8" t="s">
        <v>91</v>
      </c>
      <c r="BU381" s="8" t="s">
        <v>91</v>
      </c>
      <c r="BV381" s="8">
        <v>55196</v>
      </c>
      <c r="BW381" s="8">
        <v>1428513</v>
      </c>
      <c r="BX381" s="9">
        <f t="shared" si="130"/>
        <v>43.8</v>
      </c>
      <c r="BY381" s="29">
        <v>136857</v>
      </c>
      <c r="BZ381" s="8">
        <v>10437.9973256757</v>
      </c>
      <c r="CA381" s="8">
        <v>27.827499999200001</v>
      </c>
      <c r="CD381" s="8">
        <v>2027</v>
      </c>
      <c r="CE381" s="8">
        <v>10</v>
      </c>
      <c r="CF381" s="17">
        <f t="shared" si="125"/>
        <v>43.8</v>
      </c>
      <c r="CG381" s="17"/>
      <c r="CH381" s="18" t="str">
        <f t="shared" si="113"/>
        <v/>
      </c>
      <c r="CI381" s="8">
        <f t="shared" si="126"/>
        <v>2029</v>
      </c>
      <c r="CJ381" s="8">
        <f t="shared" si="127"/>
        <v>43.8</v>
      </c>
      <c r="CK381" s="6">
        <f t="shared" si="128"/>
        <v>43.8</v>
      </c>
      <c r="CL381" s="26"/>
      <c r="CM381" s="8" t="str">
        <f t="shared" si="114"/>
        <v/>
      </c>
      <c r="CN381" s="38">
        <f t="shared" si="115"/>
        <v>167136.02099999989</v>
      </c>
      <c r="CO381" s="8" t="str">
        <f t="shared" si="116"/>
        <v/>
      </c>
      <c r="CP381" s="8">
        <f t="shared" si="129"/>
        <v>117</v>
      </c>
      <c r="CQ381" s="8">
        <f t="shared" si="117"/>
        <v>1221.2456871040567</v>
      </c>
      <c r="CR381" s="8">
        <f t="shared" si="118"/>
        <v>2035</v>
      </c>
    </row>
    <row r="382" spans="1:96" s="8" customFormat="1">
      <c r="A382" s="8">
        <v>65379</v>
      </c>
      <c r="B382" s="8" t="s">
        <v>644</v>
      </c>
      <c r="C382" s="8">
        <v>55222</v>
      </c>
      <c r="D382" s="8" t="s">
        <v>645</v>
      </c>
      <c r="E382" s="8" t="s">
        <v>116</v>
      </c>
      <c r="F382" s="8" t="s">
        <v>241</v>
      </c>
      <c r="G382" s="8" t="s">
        <v>173</v>
      </c>
      <c r="H382" s="8" t="s">
        <v>87</v>
      </c>
      <c r="I382" s="8" t="s">
        <v>88</v>
      </c>
      <c r="K382" s="8" t="s">
        <v>89</v>
      </c>
      <c r="L382" s="8" t="s">
        <v>90</v>
      </c>
      <c r="M382" s="8" t="s">
        <v>90</v>
      </c>
      <c r="P382" s="8">
        <v>86.5</v>
      </c>
      <c r="Q382" s="8">
        <v>0.85</v>
      </c>
      <c r="R382" s="8">
        <v>77.5</v>
      </c>
      <c r="S382" s="8">
        <v>93.3</v>
      </c>
      <c r="T382" s="8">
        <v>45</v>
      </c>
      <c r="U382" s="8" t="s">
        <v>91</v>
      </c>
      <c r="V382" s="8" t="s">
        <v>92</v>
      </c>
      <c r="W382" s="8" t="s">
        <v>92</v>
      </c>
      <c r="X382" s="8" t="s">
        <v>93</v>
      </c>
      <c r="Y382" s="8" t="s">
        <v>90</v>
      </c>
      <c r="Z382" s="8">
        <v>6</v>
      </c>
      <c r="AA382" s="8">
        <v>2000</v>
      </c>
      <c r="AB382" s="8" t="s">
        <v>92</v>
      </c>
      <c r="AC382" s="8" t="s">
        <v>92</v>
      </c>
      <c r="AD382" s="8" t="s">
        <v>91</v>
      </c>
      <c r="AE382" s="8" t="s">
        <v>113</v>
      </c>
      <c r="AF382" s="8">
        <v>2</v>
      </c>
      <c r="AG382" s="8" t="s">
        <v>90</v>
      </c>
      <c r="AH382" s="8" t="s">
        <v>95</v>
      </c>
      <c r="AR382" s="8" t="s">
        <v>91</v>
      </c>
      <c r="AS382" s="8" t="s">
        <v>91</v>
      </c>
      <c r="AT382" s="8" t="s">
        <v>92</v>
      </c>
      <c r="AU382" s="8" t="s">
        <v>97</v>
      </c>
      <c r="BC382" s="8" t="s">
        <v>92</v>
      </c>
      <c r="BD382" s="8" t="s">
        <v>92</v>
      </c>
      <c r="BE382" s="8" t="s">
        <v>92</v>
      </c>
      <c r="BG382" s="8" t="s">
        <v>92</v>
      </c>
      <c r="BH382" s="8" t="s">
        <v>92</v>
      </c>
      <c r="BI382" s="8" t="s">
        <v>92</v>
      </c>
      <c r="BJ382" s="8" t="s">
        <v>92</v>
      </c>
      <c r="BM382" s="8" t="s">
        <v>92</v>
      </c>
      <c r="BN382" s="8" t="s">
        <v>92</v>
      </c>
      <c r="BO382" s="8" t="s">
        <v>92</v>
      </c>
      <c r="BQ382" s="8" t="s">
        <v>92</v>
      </c>
      <c r="BR382" s="8" t="s">
        <v>92</v>
      </c>
      <c r="BS382" s="8" t="s">
        <v>91</v>
      </c>
      <c r="BT382" s="8" t="s">
        <v>91</v>
      </c>
      <c r="BU382" s="8" t="s">
        <v>91</v>
      </c>
      <c r="BV382" s="8">
        <v>55222</v>
      </c>
      <c r="BW382" s="8">
        <v>220669</v>
      </c>
      <c r="BX382" s="9">
        <f t="shared" si="130"/>
        <v>86.5</v>
      </c>
      <c r="BY382" s="29">
        <v>16637</v>
      </c>
      <c r="BZ382" s="8">
        <v>13263.749474063799</v>
      </c>
      <c r="CA382" s="8">
        <v>38.065833332099999</v>
      </c>
      <c r="CD382" s="8">
        <v>2038</v>
      </c>
      <c r="CE382" s="8">
        <v>7</v>
      </c>
      <c r="CF382" s="17">
        <f t="shared" si="125"/>
        <v>86.5</v>
      </c>
      <c r="CG382" s="19">
        <f>BY382</f>
        <v>16637</v>
      </c>
      <c r="CH382" s="18">
        <f t="shared" si="113"/>
        <v>25818.272999999936</v>
      </c>
      <c r="CI382" s="8">
        <f t="shared" si="126"/>
        <v>2030</v>
      </c>
      <c r="CJ382" s="8">
        <f t="shared" si="127"/>
        <v>86.5</v>
      </c>
      <c r="CK382" s="6" t="str">
        <f t="shared" si="128"/>
        <v/>
      </c>
      <c r="CL382" s="26" t="str">
        <f>IF(CK382&lt;&gt;"",BY382,"")</f>
        <v/>
      </c>
      <c r="CM382" s="8" t="str">
        <f t="shared" si="114"/>
        <v/>
      </c>
      <c r="CN382" s="38">
        <f t="shared" si="115"/>
        <v>25818.272999999936</v>
      </c>
      <c r="CO382" s="8" t="str">
        <f t="shared" si="116"/>
        <v>Y</v>
      </c>
      <c r="CP382" s="8">
        <f t="shared" si="129"/>
        <v>117</v>
      </c>
      <c r="CQ382" s="8">
        <f t="shared" si="117"/>
        <v>1551.8586884654646</v>
      </c>
      <c r="CR382" s="8">
        <f t="shared" si="118"/>
        <v>2027</v>
      </c>
    </row>
    <row r="383" spans="1:96" s="8" customFormat="1">
      <c r="A383" s="8">
        <v>65379</v>
      </c>
      <c r="B383" s="8" t="s">
        <v>644</v>
      </c>
      <c r="C383" s="8">
        <v>55222</v>
      </c>
      <c r="D383" s="8" t="s">
        <v>645</v>
      </c>
      <c r="E383" s="8" t="s">
        <v>116</v>
      </c>
      <c r="F383" s="8" t="s">
        <v>241</v>
      </c>
      <c r="G383" s="8" t="s">
        <v>174</v>
      </c>
      <c r="H383" s="8" t="s">
        <v>87</v>
      </c>
      <c r="I383" s="8" t="s">
        <v>88</v>
      </c>
      <c r="K383" s="8" t="s">
        <v>89</v>
      </c>
      <c r="L383" s="8" t="s">
        <v>90</v>
      </c>
      <c r="M383" s="8" t="s">
        <v>90</v>
      </c>
      <c r="P383" s="8">
        <v>86.5</v>
      </c>
      <c r="Q383" s="8">
        <v>0.85</v>
      </c>
      <c r="R383" s="8">
        <v>77.8</v>
      </c>
      <c r="S383" s="8">
        <v>93.4</v>
      </c>
      <c r="T383" s="8">
        <v>45</v>
      </c>
      <c r="U383" s="8" t="s">
        <v>91</v>
      </c>
      <c r="V383" s="8" t="s">
        <v>92</v>
      </c>
      <c r="W383" s="8" t="s">
        <v>92</v>
      </c>
      <c r="X383" s="8" t="s">
        <v>93</v>
      </c>
      <c r="Y383" s="8" t="s">
        <v>90</v>
      </c>
      <c r="Z383" s="8">
        <v>6</v>
      </c>
      <c r="AA383" s="8">
        <v>2000</v>
      </c>
      <c r="AB383" s="8" t="s">
        <v>92</v>
      </c>
      <c r="AC383" s="8" t="s">
        <v>92</v>
      </c>
      <c r="AD383" s="8" t="s">
        <v>91</v>
      </c>
      <c r="AE383" s="8" t="s">
        <v>113</v>
      </c>
      <c r="AF383" s="8">
        <v>2</v>
      </c>
      <c r="AG383" s="8" t="s">
        <v>90</v>
      </c>
      <c r="AH383" s="8" t="s">
        <v>95</v>
      </c>
      <c r="AR383" s="8" t="s">
        <v>91</v>
      </c>
      <c r="AS383" s="8" t="s">
        <v>91</v>
      </c>
      <c r="AT383" s="8" t="s">
        <v>92</v>
      </c>
      <c r="AU383" s="8" t="s">
        <v>97</v>
      </c>
      <c r="BC383" s="8" t="s">
        <v>92</v>
      </c>
      <c r="BD383" s="8" t="s">
        <v>92</v>
      </c>
      <c r="BE383" s="8" t="s">
        <v>92</v>
      </c>
      <c r="BG383" s="8" t="s">
        <v>92</v>
      </c>
      <c r="BH383" s="8" t="s">
        <v>92</v>
      </c>
      <c r="BI383" s="8" t="s">
        <v>92</v>
      </c>
      <c r="BJ383" s="8" t="s">
        <v>92</v>
      </c>
      <c r="BM383" s="8" t="s">
        <v>92</v>
      </c>
      <c r="BN383" s="8" t="s">
        <v>92</v>
      </c>
      <c r="BO383" s="8" t="s">
        <v>92</v>
      </c>
      <c r="BQ383" s="8" t="s">
        <v>92</v>
      </c>
      <c r="BR383" s="8" t="s">
        <v>92</v>
      </c>
      <c r="BS383" s="8" t="s">
        <v>91</v>
      </c>
      <c r="BT383" s="8" t="s">
        <v>91</v>
      </c>
      <c r="BU383" s="8" t="s">
        <v>91</v>
      </c>
      <c r="BV383" s="8">
        <v>55222</v>
      </c>
      <c r="BW383" s="8">
        <v>220669</v>
      </c>
      <c r="BX383" s="9">
        <f t="shared" si="130"/>
        <v>86.5</v>
      </c>
      <c r="BY383" s="29">
        <v>16637</v>
      </c>
      <c r="BZ383" s="8">
        <v>13263.749474063799</v>
      </c>
      <c r="CA383" s="8">
        <v>38.065833332099999</v>
      </c>
      <c r="CD383" s="8">
        <v>2038</v>
      </c>
      <c r="CE383" s="8">
        <v>7</v>
      </c>
      <c r="CF383" s="17">
        <f t="shared" si="125"/>
        <v>86.5</v>
      </c>
      <c r="CG383" s="17"/>
      <c r="CH383" s="18" t="str">
        <f t="shared" si="113"/>
        <v/>
      </c>
      <c r="CI383" s="8">
        <f t="shared" si="126"/>
        <v>2030</v>
      </c>
      <c r="CJ383" s="8">
        <f t="shared" si="127"/>
        <v>86.5</v>
      </c>
      <c r="CK383" s="6" t="str">
        <f t="shared" si="128"/>
        <v/>
      </c>
      <c r="CL383" s="26"/>
      <c r="CM383" s="8" t="str">
        <f t="shared" si="114"/>
        <v/>
      </c>
      <c r="CN383" s="38">
        <f t="shared" si="115"/>
        <v>25818.272999999936</v>
      </c>
      <c r="CO383" s="8" t="str">
        <f t="shared" si="116"/>
        <v/>
      </c>
      <c r="CP383" s="8">
        <f t="shared" si="129"/>
        <v>117</v>
      </c>
      <c r="CQ383" s="8">
        <f t="shared" si="117"/>
        <v>1551.8586884654646</v>
      </c>
      <c r="CR383" s="8">
        <f t="shared" si="118"/>
        <v>2027</v>
      </c>
    </row>
    <row r="384" spans="1:96" s="8" customFormat="1">
      <c r="A384" s="8">
        <v>65379</v>
      </c>
      <c r="B384" s="8" t="s">
        <v>644</v>
      </c>
      <c r="C384" s="8">
        <v>55222</v>
      </c>
      <c r="D384" s="8" t="s">
        <v>645</v>
      </c>
      <c r="E384" s="8" t="s">
        <v>116</v>
      </c>
      <c r="F384" s="8" t="s">
        <v>241</v>
      </c>
      <c r="G384" s="8" t="s">
        <v>292</v>
      </c>
      <c r="H384" s="8" t="s">
        <v>87</v>
      </c>
      <c r="I384" s="8" t="s">
        <v>88</v>
      </c>
      <c r="K384" s="8" t="s">
        <v>89</v>
      </c>
      <c r="L384" s="8" t="s">
        <v>90</v>
      </c>
      <c r="M384" s="8" t="s">
        <v>90</v>
      </c>
      <c r="P384" s="8">
        <v>86.5</v>
      </c>
      <c r="Q384" s="8">
        <v>0.85</v>
      </c>
      <c r="R384" s="8">
        <v>78</v>
      </c>
      <c r="S384" s="8">
        <v>94.7</v>
      </c>
      <c r="T384" s="8">
        <v>45</v>
      </c>
      <c r="U384" s="8" t="s">
        <v>91</v>
      </c>
      <c r="V384" s="8" t="s">
        <v>92</v>
      </c>
      <c r="W384" s="8" t="s">
        <v>92</v>
      </c>
      <c r="X384" s="8" t="s">
        <v>93</v>
      </c>
      <c r="Y384" s="8" t="s">
        <v>90</v>
      </c>
      <c r="Z384" s="8">
        <v>6</v>
      </c>
      <c r="AA384" s="8">
        <v>2000</v>
      </c>
      <c r="AB384" s="8" t="s">
        <v>92</v>
      </c>
      <c r="AC384" s="8" t="s">
        <v>92</v>
      </c>
      <c r="AD384" s="8" t="s">
        <v>91</v>
      </c>
      <c r="AE384" s="8" t="s">
        <v>113</v>
      </c>
      <c r="AF384" s="8">
        <v>2</v>
      </c>
      <c r="AG384" s="8" t="s">
        <v>90</v>
      </c>
      <c r="AH384" s="8" t="s">
        <v>95</v>
      </c>
      <c r="AR384" s="8" t="s">
        <v>91</v>
      </c>
      <c r="AS384" s="8" t="s">
        <v>91</v>
      </c>
      <c r="AT384" s="8" t="s">
        <v>92</v>
      </c>
      <c r="AU384" s="8" t="s">
        <v>97</v>
      </c>
      <c r="BC384" s="8" t="s">
        <v>92</v>
      </c>
      <c r="BD384" s="8" t="s">
        <v>92</v>
      </c>
      <c r="BE384" s="8" t="s">
        <v>92</v>
      </c>
      <c r="BG384" s="8" t="s">
        <v>92</v>
      </c>
      <c r="BH384" s="8" t="s">
        <v>92</v>
      </c>
      <c r="BI384" s="8" t="s">
        <v>92</v>
      </c>
      <c r="BJ384" s="8" t="s">
        <v>92</v>
      </c>
      <c r="BM384" s="8" t="s">
        <v>92</v>
      </c>
      <c r="BN384" s="8" t="s">
        <v>92</v>
      </c>
      <c r="BO384" s="8" t="s">
        <v>92</v>
      </c>
      <c r="BQ384" s="8" t="s">
        <v>92</v>
      </c>
      <c r="BR384" s="8" t="s">
        <v>92</v>
      </c>
      <c r="BS384" s="8" t="s">
        <v>91</v>
      </c>
      <c r="BT384" s="8" t="s">
        <v>91</v>
      </c>
      <c r="BU384" s="8" t="s">
        <v>91</v>
      </c>
      <c r="BV384" s="8">
        <v>55222</v>
      </c>
      <c r="BW384" s="8">
        <v>220669</v>
      </c>
      <c r="BX384" s="9">
        <f t="shared" si="130"/>
        <v>86.5</v>
      </c>
      <c r="BY384" s="29">
        <v>16637</v>
      </c>
      <c r="BZ384" s="8">
        <v>13263.749474063799</v>
      </c>
      <c r="CA384" s="8">
        <v>38.065833332099999</v>
      </c>
      <c r="CD384" s="8">
        <v>2038</v>
      </c>
      <c r="CE384" s="8">
        <v>7</v>
      </c>
      <c r="CF384" s="17">
        <f t="shared" si="125"/>
        <v>86.5</v>
      </c>
      <c r="CG384" s="17"/>
      <c r="CH384" s="18" t="str">
        <f t="shared" si="113"/>
        <v/>
      </c>
      <c r="CI384" s="8">
        <f t="shared" si="126"/>
        <v>2030</v>
      </c>
      <c r="CJ384" s="8">
        <f t="shared" si="127"/>
        <v>86.5</v>
      </c>
      <c r="CK384" s="6" t="str">
        <f t="shared" si="128"/>
        <v/>
      </c>
      <c r="CL384" s="26"/>
      <c r="CM384" s="8" t="str">
        <f t="shared" si="114"/>
        <v/>
      </c>
      <c r="CN384" s="38">
        <f t="shared" si="115"/>
        <v>25818.272999999936</v>
      </c>
      <c r="CO384" s="8" t="str">
        <f t="shared" si="116"/>
        <v/>
      </c>
      <c r="CP384" s="8">
        <f t="shared" si="129"/>
        <v>117</v>
      </c>
      <c r="CQ384" s="8">
        <f t="shared" si="117"/>
        <v>1551.8586884654646</v>
      </c>
      <c r="CR384" s="8">
        <f t="shared" si="118"/>
        <v>2027</v>
      </c>
    </row>
    <row r="385" spans="1:96" s="8" customFormat="1">
      <c r="A385" s="8">
        <v>65379</v>
      </c>
      <c r="B385" s="8" t="s">
        <v>644</v>
      </c>
      <c r="C385" s="8">
        <v>55222</v>
      </c>
      <c r="D385" s="8" t="s">
        <v>645</v>
      </c>
      <c r="E385" s="8" t="s">
        <v>116</v>
      </c>
      <c r="F385" s="8" t="s">
        <v>241</v>
      </c>
      <c r="G385" s="8" t="s">
        <v>175</v>
      </c>
      <c r="H385" s="8" t="s">
        <v>87</v>
      </c>
      <c r="I385" s="8" t="s">
        <v>88</v>
      </c>
      <c r="K385" s="8" t="s">
        <v>89</v>
      </c>
      <c r="L385" s="8" t="s">
        <v>90</v>
      </c>
      <c r="M385" s="8" t="s">
        <v>90</v>
      </c>
      <c r="P385" s="8">
        <v>86.5</v>
      </c>
      <c r="Q385" s="8">
        <v>0.85</v>
      </c>
      <c r="R385" s="8">
        <v>78</v>
      </c>
      <c r="S385" s="8">
        <v>93.8</v>
      </c>
      <c r="T385" s="8">
        <v>45</v>
      </c>
      <c r="U385" s="8" t="s">
        <v>91</v>
      </c>
      <c r="V385" s="8" t="s">
        <v>92</v>
      </c>
      <c r="W385" s="8" t="s">
        <v>92</v>
      </c>
      <c r="X385" s="8" t="s">
        <v>93</v>
      </c>
      <c r="Y385" s="8" t="s">
        <v>90</v>
      </c>
      <c r="Z385" s="8">
        <v>6</v>
      </c>
      <c r="AA385" s="8">
        <v>2000</v>
      </c>
      <c r="AB385" s="8" t="s">
        <v>92</v>
      </c>
      <c r="AC385" s="8" t="s">
        <v>92</v>
      </c>
      <c r="AD385" s="8" t="s">
        <v>91</v>
      </c>
      <c r="AE385" s="8" t="s">
        <v>113</v>
      </c>
      <c r="AF385" s="8">
        <v>2</v>
      </c>
      <c r="AG385" s="8" t="s">
        <v>90</v>
      </c>
      <c r="AH385" s="8" t="s">
        <v>95</v>
      </c>
      <c r="AR385" s="8" t="s">
        <v>91</v>
      </c>
      <c r="AS385" s="8" t="s">
        <v>91</v>
      </c>
      <c r="AT385" s="8" t="s">
        <v>92</v>
      </c>
      <c r="AU385" s="8" t="s">
        <v>97</v>
      </c>
      <c r="BC385" s="8" t="s">
        <v>92</v>
      </c>
      <c r="BD385" s="8" t="s">
        <v>92</v>
      </c>
      <c r="BE385" s="8" t="s">
        <v>92</v>
      </c>
      <c r="BG385" s="8" t="s">
        <v>92</v>
      </c>
      <c r="BH385" s="8" t="s">
        <v>92</v>
      </c>
      <c r="BI385" s="8" t="s">
        <v>92</v>
      </c>
      <c r="BJ385" s="8" t="s">
        <v>92</v>
      </c>
      <c r="BM385" s="8" t="s">
        <v>92</v>
      </c>
      <c r="BN385" s="8" t="s">
        <v>92</v>
      </c>
      <c r="BO385" s="8" t="s">
        <v>92</v>
      </c>
      <c r="BQ385" s="8" t="s">
        <v>92</v>
      </c>
      <c r="BR385" s="8" t="s">
        <v>92</v>
      </c>
      <c r="BS385" s="8" t="s">
        <v>91</v>
      </c>
      <c r="BT385" s="8" t="s">
        <v>91</v>
      </c>
      <c r="BU385" s="8" t="s">
        <v>91</v>
      </c>
      <c r="BV385" s="8">
        <v>55222</v>
      </c>
      <c r="BW385" s="8">
        <v>220669</v>
      </c>
      <c r="BX385" s="9">
        <f t="shared" si="130"/>
        <v>86.5</v>
      </c>
      <c r="BY385" s="29">
        <v>16637</v>
      </c>
      <c r="BZ385" s="8">
        <v>13263.749474063799</v>
      </c>
      <c r="CA385" s="8">
        <v>38.065833332099999</v>
      </c>
      <c r="CD385" s="8">
        <v>2038</v>
      </c>
      <c r="CE385" s="8">
        <v>7</v>
      </c>
      <c r="CF385" s="17">
        <f t="shared" si="125"/>
        <v>86.5</v>
      </c>
      <c r="CG385" s="17"/>
      <c r="CH385" s="18" t="str">
        <f t="shared" si="113"/>
        <v/>
      </c>
      <c r="CI385" s="8">
        <f t="shared" si="126"/>
        <v>2030</v>
      </c>
      <c r="CJ385" s="8">
        <f t="shared" si="127"/>
        <v>86.5</v>
      </c>
      <c r="CK385" s="6" t="str">
        <f t="shared" si="128"/>
        <v/>
      </c>
      <c r="CL385" s="26"/>
      <c r="CM385" s="8" t="str">
        <f t="shared" si="114"/>
        <v/>
      </c>
      <c r="CN385" s="38">
        <f t="shared" si="115"/>
        <v>25818.272999999936</v>
      </c>
      <c r="CO385" s="8" t="str">
        <f t="shared" si="116"/>
        <v/>
      </c>
      <c r="CP385" s="8">
        <f t="shared" si="129"/>
        <v>117</v>
      </c>
      <c r="CQ385" s="8">
        <f t="shared" si="117"/>
        <v>1551.8586884654646</v>
      </c>
      <c r="CR385" s="8">
        <f t="shared" si="118"/>
        <v>2027</v>
      </c>
    </row>
    <row r="386" spans="1:96" s="8" customFormat="1">
      <c r="A386" s="8">
        <v>65379</v>
      </c>
      <c r="B386" s="8" t="s">
        <v>644</v>
      </c>
      <c r="C386" s="8">
        <v>55222</v>
      </c>
      <c r="D386" s="8" t="s">
        <v>645</v>
      </c>
      <c r="E386" s="8" t="s">
        <v>116</v>
      </c>
      <c r="F386" s="8" t="s">
        <v>241</v>
      </c>
      <c r="G386" s="8" t="s">
        <v>293</v>
      </c>
      <c r="H386" s="8" t="s">
        <v>87</v>
      </c>
      <c r="I386" s="8" t="s">
        <v>88</v>
      </c>
      <c r="K386" s="8" t="s">
        <v>89</v>
      </c>
      <c r="L386" s="8" t="s">
        <v>90</v>
      </c>
      <c r="M386" s="8" t="s">
        <v>90</v>
      </c>
      <c r="P386" s="8">
        <v>86.5</v>
      </c>
      <c r="Q386" s="8">
        <v>0.85</v>
      </c>
      <c r="R386" s="8">
        <v>77.5</v>
      </c>
      <c r="S386" s="8">
        <v>92.2</v>
      </c>
      <c r="T386" s="8">
        <v>45</v>
      </c>
      <c r="U386" s="8" t="s">
        <v>91</v>
      </c>
      <c r="V386" s="8" t="s">
        <v>92</v>
      </c>
      <c r="W386" s="8" t="s">
        <v>92</v>
      </c>
      <c r="X386" s="8" t="s">
        <v>93</v>
      </c>
      <c r="Y386" s="8" t="s">
        <v>90</v>
      </c>
      <c r="Z386" s="8">
        <v>6</v>
      </c>
      <c r="AA386" s="8">
        <v>2000</v>
      </c>
      <c r="AB386" s="8" t="s">
        <v>92</v>
      </c>
      <c r="AC386" s="8" t="s">
        <v>92</v>
      </c>
      <c r="AD386" s="8" t="s">
        <v>91</v>
      </c>
      <c r="AE386" s="8" t="s">
        <v>113</v>
      </c>
      <c r="AF386" s="8">
        <v>2</v>
      </c>
      <c r="AG386" s="8" t="s">
        <v>90</v>
      </c>
      <c r="AH386" s="8" t="s">
        <v>95</v>
      </c>
      <c r="AR386" s="8" t="s">
        <v>91</v>
      </c>
      <c r="AS386" s="8" t="s">
        <v>91</v>
      </c>
      <c r="AT386" s="8" t="s">
        <v>92</v>
      </c>
      <c r="AU386" s="8" t="s">
        <v>97</v>
      </c>
      <c r="BC386" s="8" t="s">
        <v>92</v>
      </c>
      <c r="BD386" s="8" t="s">
        <v>92</v>
      </c>
      <c r="BE386" s="8" t="s">
        <v>92</v>
      </c>
      <c r="BG386" s="8" t="s">
        <v>92</v>
      </c>
      <c r="BH386" s="8" t="s">
        <v>92</v>
      </c>
      <c r="BI386" s="8" t="s">
        <v>92</v>
      </c>
      <c r="BJ386" s="8" t="s">
        <v>92</v>
      </c>
      <c r="BM386" s="8" t="s">
        <v>92</v>
      </c>
      <c r="BN386" s="8" t="s">
        <v>92</v>
      </c>
      <c r="BO386" s="8" t="s">
        <v>92</v>
      </c>
      <c r="BQ386" s="8" t="s">
        <v>92</v>
      </c>
      <c r="BR386" s="8" t="s">
        <v>92</v>
      </c>
      <c r="BS386" s="8" t="s">
        <v>91</v>
      </c>
      <c r="BT386" s="8" t="s">
        <v>91</v>
      </c>
      <c r="BU386" s="8" t="s">
        <v>91</v>
      </c>
      <c r="BV386" s="8">
        <v>55222</v>
      </c>
      <c r="BW386" s="8">
        <v>220669</v>
      </c>
      <c r="BX386" s="9">
        <f t="shared" si="130"/>
        <v>86.5</v>
      </c>
      <c r="BY386" s="29">
        <v>16637</v>
      </c>
      <c r="BZ386" s="8">
        <v>13263.749474063799</v>
      </c>
      <c r="CA386" s="8">
        <v>38.065833332099999</v>
      </c>
      <c r="CD386" s="8">
        <v>2038</v>
      </c>
      <c r="CE386" s="8">
        <v>7</v>
      </c>
      <c r="CF386" s="17">
        <f t="shared" si="125"/>
        <v>86.5</v>
      </c>
      <c r="CG386" s="17"/>
      <c r="CH386" s="18" t="str">
        <f t="shared" si="113"/>
        <v/>
      </c>
      <c r="CI386" s="8">
        <f t="shared" si="126"/>
        <v>2030</v>
      </c>
      <c r="CJ386" s="8">
        <f t="shared" si="127"/>
        <v>86.5</v>
      </c>
      <c r="CK386" s="6" t="str">
        <f t="shared" si="128"/>
        <v/>
      </c>
      <c r="CL386" s="26"/>
      <c r="CM386" s="8" t="str">
        <f t="shared" si="114"/>
        <v/>
      </c>
      <c r="CN386" s="38">
        <f t="shared" si="115"/>
        <v>25818.272999999936</v>
      </c>
      <c r="CO386" s="8" t="str">
        <f t="shared" si="116"/>
        <v/>
      </c>
      <c r="CP386" s="8">
        <f t="shared" si="129"/>
        <v>117</v>
      </c>
      <c r="CQ386" s="8">
        <f t="shared" si="117"/>
        <v>1551.8586884654646</v>
      </c>
      <c r="CR386" s="8">
        <f t="shared" si="118"/>
        <v>2027</v>
      </c>
    </row>
    <row r="387" spans="1:96" s="8" customFormat="1">
      <c r="A387" s="8">
        <v>65379</v>
      </c>
      <c r="B387" s="8" t="s">
        <v>644</v>
      </c>
      <c r="C387" s="8">
        <v>55222</v>
      </c>
      <c r="D387" s="8" t="s">
        <v>645</v>
      </c>
      <c r="E387" s="8" t="s">
        <v>116</v>
      </c>
      <c r="F387" s="8" t="s">
        <v>241</v>
      </c>
      <c r="G387" s="8" t="s">
        <v>294</v>
      </c>
      <c r="H387" s="8" t="s">
        <v>87</v>
      </c>
      <c r="I387" s="8" t="s">
        <v>88</v>
      </c>
      <c r="K387" s="8" t="s">
        <v>89</v>
      </c>
      <c r="L387" s="8" t="s">
        <v>90</v>
      </c>
      <c r="M387" s="8" t="s">
        <v>90</v>
      </c>
      <c r="P387" s="8">
        <v>86.5</v>
      </c>
      <c r="Q387" s="8">
        <v>0.85</v>
      </c>
      <c r="R387" s="8">
        <v>77.3</v>
      </c>
      <c r="S387" s="8">
        <v>92.8</v>
      </c>
      <c r="T387" s="8">
        <v>45</v>
      </c>
      <c r="U387" s="8" t="s">
        <v>91</v>
      </c>
      <c r="V387" s="8" t="s">
        <v>92</v>
      </c>
      <c r="W387" s="8" t="s">
        <v>92</v>
      </c>
      <c r="X387" s="8" t="s">
        <v>93</v>
      </c>
      <c r="Y387" s="8" t="s">
        <v>90</v>
      </c>
      <c r="Z387" s="8">
        <v>6</v>
      </c>
      <c r="AA387" s="8">
        <v>2000</v>
      </c>
      <c r="AB387" s="8" t="s">
        <v>92</v>
      </c>
      <c r="AC387" s="8" t="s">
        <v>92</v>
      </c>
      <c r="AD387" s="8" t="s">
        <v>91</v>
      </c>
      <c r="AE387" s="8" t="s">
        <v>113</v>
      </c>
      <c r="AF387" s="8">
        <v>2</v>
      </c>
      <c r="AG387" s="8" t="s">
        <v>90</v>
      </c>
      <c r="AH387" s="8" t="s">
        <v>95</v>
      </c>
      <c r="AR387" s="8" t="s">
        <v>91</v>
      </c>
      <c r="AS387" s="8" t="s">
        <v>91</v>
      </c>
      <c r="AT387" s="8" t="s">
        <v>92</v>
      </c>
      <c r="AU387" s="8" t="s">
        <v>97</v>
      </c>
      <c r="BC387" s="8" t="s">
        <v>92</v>
      </c>
      <c r="BD387" s="8" t="s">
        <v>92</v>
      </c>
      <c r="BE387" s="8" t="s">
        <v>92</v>
      </c>
      <c r="BG387" s="8" t="s">
        <v>92</v>
      </c>
      <c r="BH387" s="8" t="s">
        <v>92</v>
      </c>
      <c r="BI387" s="8" t="s">
        <v>92</v>
      </c>
      <c r="BJ387" s="8" t="s">
        <v>92</v>
      </c>
      <c r="BM387" s="8" t="s">
        <v>92</v>
      </c>
      <c r="BN387" s="8" t="s">
        <v>92</v>
      </c>
      <c r="BO387" s="8" t="s">
        <v>92</v>
      </c>
      <c r="BQ387" s="8" t="s">
        <v>92</v>
      </c>
      <c r="BR387" s="8" t="s">
        <v>92</v>
      </c>
      <c r="BS387" s="8" t="s">
        <v>91</v>
      </c>
      <c r="BT387" s="8" t="s">
        <v>91</v>
      </c>
      <c r="BU387" s="8" t="s">
        <v>91</v>
      </c>
      <c r="BV387" s="8">
        <v>55222</v>
      </c>
      <c r="BW387" s="8">
        <v>220669</v>
      </c>
      <c r="BX387" s="9">
        <f t="shared" si="130"/>
        <v>86.5</v>
      </c>
      <c r="BY387" s="29">
        <v>16637</v>
      </c>
      <c r="BZ387" s="8">
        <v>13263.749474063799</v>
      </c>
      <c r="CA387" s="8">
        <v>38.065833332099999</v>
      </c>
      <c r="CD387" s="8">
        <v>2038</v>
      </c>
      <c r="CE387" s="8">
        <v>7</v>
      </c>
      <c r="CF387" s="17">
        <f t="shared" si="125"/>
        <v>86.5</v>
      </c>
      <c r="CG387" s="17"/>
      <c r="CH387" s="18" t="str">
        <f t="shared" ref="CH387:CH450" si="134">IF(CG387&lt;&gt;"",CG387*CQ387/1000,"")</f>
        <v/>
      </c>
      <c r="CI387" s="8">
        <f t="shared" si="126"/>
        <v>2030</v>
      </c>
      <c r="CJ387" s="8">
        <f t="shared" si="127"/>
        <v>86.5</v>
      </c>
      <c r="CK387" s="6" t="str">
        <f t="shared" si="128"/>
        <v/>
      </c>
      <c r="CL387" s="26"/>
      <c r="CM387" s="8" t="str">
        <f t="shared" ref="CM387:CM450" si="135">IF(CL387&lt;&gt;"",CL387*CQ387/1000,"")</f>
        <v/>
      </c>
      <c r="CN387" s="38">
        <f t="shared" ref="CN387:CN450" si="136">BY387*CQ387/1000</f>
        <v>25818.272999999936</v>
      </c>
      <c r="CO387" s="8" t="str">
        <f t="shared" ref="CO387:CO450" si="137">IF(C387&lt;&gt;C386,"Y","")</f>
        <v/>
      </c>
      <c r="CP387" s="8">
        <f t="shared" si="129"/>
        <v>117</v>
      </c>
      <c r="CQ387" s="8">
        <f t="shared" ref="CQ387:CQ450" si="138">CP387*BZ387/1000</f>
        <v>1551.8586884654646</v>
      </c>
      <c r="CR387" s="8">
        <f t="shared" ref="CR387:CR450" si="139">IF(CQ387&gt; 1700,2024, IF(CQ387&gt;1300,2027, IF(CQ387&gt;1000,2035,"")))</f>
        <v>2027</v>
      </c>
    </row>
    <row r="388" spans="1:96" s="8" customFormat="1">
      <c r="A388" s="8">
        <v>65379</v>
      </c>
      <c r="B388" s="8" t="s">
        <v>644</v>
      </c>
      <c r="C388" s="8">
        <v>55222</v>
      </c>
      <c r="D388" s="8" t="s">
        <v>645</v>
      </c>
      <c r="E388" s="8" t="s">
        <v>116</v>
      </c>
      <c r="F388" s="8" t="s">
        <v>241</v>
      </c>
      <c r="G388" s="8" t="s">
        <v>295</v>
      </c>
      <c r="H388" s="8" t="s">
        <v>87</v>
      </c>
      <c r="I388" s="8" t="s">
        <v>88</v>
      </c>
      <c r="K388" s="8" t="s">
        <v>89</v>
      </c>
      <c r="L388" s="8" t="s">
        <v>90</v>
      </c>
      <c r="M388" s="8" t="s">
        <v>90</v>
      </c>
      <c r="P388" s="8">
        <v>86.5</v>
      </c>
      <c r="Q388" s="8">
        <v>0.85</v>
      </c>
      <c r="R388" s="8">
        <v>78.2</v>
      </c>
      <c r="S388" s="8">
        <v>92.8</v>
      </c>
      <c r="T388" s="8">
        <v>45</v>
      </c>
      <c r="U388" s="8" t="s">
        <v>91</v>
      </c>
      <c r="V388" s="8" t="s">
        <v>92</v>
      </c>
      <c r="W388" s="8" t="s">
        <v>92</v>
      </c>
      <c r="X388" s="8" t="s">
        <v>93</v>
      </c>
      <c r="Y388" s="8" t="s">
        <v>90</v>
      </c>
      <c r="Z388" s="8">
        <v>6</v>
      </c>
      <c r="AA388" s="8">
        <v>2000</v>
      </c>
      <c r="AB388" s="8" t="s">
        <v>92</v>
      </c>
      <c r="AC388" s="8" t="s">
        <v>92</v>
      </c>
      <c r="AD388" s="8" t="s">
        <v>91</v>
      </c>
      <c r="AE388" s="8" t="s">
        <v>113</v>
      </c>
      <c r="AF388" s="8">
        <v>2</v>
      </c>
      <c r="AG388" s="8" t="s">
        <v>90</v>
      </c>
      <c r="AH388" s="8" t="s">
        <v>95</v>
      </c>
      <c r="AR388" s="8" t="s">
        <v>91</v>
      </c>
      <c r="AS388" s="8" t="s">
        <v>91</v>
      </c>
      <c r="AT388" s="8" t="s">
        <v>92</v>
      </c>
      <c r="AU388" s="8" t="s">
        <v>97</v>
      </c>
      <c r="BC388" s="8" t="s">
        <v>92</v>
      </c>
      <c r="BD388" s="8" t="s">
        <v>92</v>
      </c>
      <c r="BE388" s="8" t="s">
        <v>92</v>
      </c>
      <c r="BG388" s="8" t="s">
        <v>92</v>
      </c>
      <c r="BH388" s="8" t="s">
        <v>92</v>
      </c>
      <c r="BI388" s="8" t="s">
        <v>92</v>
      </c>
      <c r="BJ388" s="8" t="s">
        <v>92</v>
      </c>
      <c r="BM388" s="8" t="s">
        <v>92</v>
      </c>
      <c r="BN388" s="8" t="s">
        <v>92</v>
      </c>
      <c r="BO388" s="8" t="s">
        <v>92</v>
      </c>
      <c r="BQ388" s="8" t="s">
        <v>92</v>
      </c>
      <c r="BR388" s="8" t="s">
        <v>92</v>
      </c>
      <c r="BS388" s="8" t="s">
        <v>91</v>
      </c>
      <c r="BT388" s="8" t="s">
        <v>91</v>
      </c>
      <c r="BU388" s="8" t="s">
        <v>91</v>
      </c>
      <c r="BV388" s="8">
        <v>55222</v>
      </c>
      <c r="BW388" s="8">
        <v>220669</v>
      </c>
      <c r="BX388" s="9">
        <f t="shared" si="130"/>
        <v>86.5</v>
      </c>
      <c r="BY388" s="29">
        <v>16637</v>
      </c>
      <c r="BZ388" s="8">
        <v>13263.749474063799</v>
      </c>
      <c r="CA388" s="8">
        <v>38.065833332099999</v>
      </c>
      <c r="CD388" s="8">
        <v>2038</v>
      </c>
      <c r="CE388" s="8">
        <v>7</v>
      </c>
      <c r="CF388" s="17">
        <f t="shared" si="125"/>
        <v>86.5</v>
      </c>
      <c r="CG388" s="17"/>
      <c r="CH388" s="18" t="str">
        <f t="shared" si="134"/>
        <v/>
      </c>
      <c r="CI388" s="8">
        <f t="shared" si="126"/>
        <v>2030</v>
      </c>
      <c r="CJ388" s="8">
        <f t="shared" si="127"/>
        <v>86.5</v>
      </c>
      <c r="CK388" s="6" t="str">
        <f t="shared" si="128"/>
        <v/>
      </c>
      <c r="CL388" s="26"/>
      <c r="CM388" s="8" t="str">
        <f t="shared" si="135"/>
        <v/>
      </c>
      <c r="CN388" s="38">
        <f t="shared" si="136"/>
        <v>25818.272999999936</v>
      </c>
      <c r="CO388" s="8" t="str">
        <f t="shared" si="137"/>
        <v/>
      </c>
      <c r="CP388" s="8">
        <f t="shared" si="129"/>
        <v>117</v>
      </c>
      <c r="CQ388" s="8">
        <f t="shared" si="138"/>
        <v>1551.8586884654646</v>
      </c>
      <c r="CR388" s="8">
        <f t="shared" si="139"/>
        <v>2027</v>
      </c>
    </row>
    <row r="389" spans="1:96" s="8" customFormat="1">
      <c r="A389" s="8">
        <v>65379</v>
      </c>
      <c r="B389" s="8" t="s">
        <v>644</v>
      </c>
      <c r="C389" s="8">
        <v>55222</v>
      </c>
      <c r="D389" s="8" t="s">
        <v>645</v>
      </c>
      <c r="E389" s="8" t="s">
        <v>116</v>
      </c>
      <c r="F389" s="8" t="s">
        <v>241</v>
      </c>
      <c r="G389" s="8" t="s">
        <v>296</v>
      </c>
      <c r="H389" s="8" t="s">
        <v>87</v>
      </c>
      <c r="I389" s="8" t="s">
        <v>88</v>
      </c>
      <c r="K389" s="8" t="s">
        <v>89</v>
      </c>
      <c r="L389" s="8" t="s">
        <v>90</v>
      </c>
      <c r="M389" s="8" t="s">
        <v>90</v>
      </c>
      <c r="P389" s="8">
        <v>86.5</v>
      </c>
      <c r="Q389" s="8">
        <v>0.85</v>
      </c>
      <c r="R389" s="8">
        <v>78.599999999999994</v>
      </c>
      <c r="S389" s="8">
        <v>94.1</v>
      </c>
      <c r="T389" s="8">
        <v>45</v>
      </c>
      <c r="U389" s="8" t="s">
        <v>91</v>
      </c>
      <c r="V389" s="8" t="s">
        <v>92</v>
      </c>
      <c r="W389" s="8" t="s">
        <v>92</v>
      </c>
      <c r="X389" s="8" t="s">
        <v>93</v>
      </c>
      <c r="Y389" s="8" t="s">
        <v>90</v>
      </c>
      <c r="Z389" s="8">
        <v>6</v>
      </c>
      <c r="AA389" s="8">
        <v>2000</v>
      </c>
      <c r="AB389" s="8" t="s">
        <v>92</v>
      </c>
      <c r="AC389" s="8" t="s">
        <v>92</v>
      </c>
      <c r="AD389" s="8" t="s">
        <v>91</v>
      </c>
      <c r="AE389" s="8" t="s">
        <v>113</v>
      </c>
      <c r="AF389" s="8">
        <v>2</v>
      </c>
      <c r="AG389" s="8" t="s">
        <v>90</v>
      </c>
      <c r="AH389" s="8" t="s">
        <v>95</v>
      </c>
      <c r="AR389" s="8" t="s">
        <v>91</v>
      </c>
      <c r="AS389" s="8" t="s">
        <v>91</v>
      </c>
      <c r="AT389" s="8" t="s">
        <v>92</v>
      </c>
      <c r="AU389" s="8" t="s">
        <v>97</v>
      </c>
      <c r="BC389" s="8" t="s">
        <v>92</v>
      </c>
      <c r="BD389" s="8" t="s">
        <v>92</v>
      </c>
      <c r="BE389" s="8" t="s">
        <v>92</v>
      </c>
      <c r="BG389" s="8" t="s">
        <v>92</v>
      </c>
      <c r="BH389" s="8" t="s">
        <v>92</v>
      </c>
      <c r="BI389" s="8" t="s">
        <v>92</v>
      </c>
      <c r="BJ389" s="8" t="s">
        <v>92</v>
      </c>
      <c r="BM389" s="8" t="s">
        <v>92</v>
      </c>
      <c r="BN389" s="8" t="s">
        <v>92</v>
      </c>
      <c r="BO389" s="8" t="s">
        <v>92</v>
      </c>
      <c r="BQ389" s="8" t="s">
        <v>92</v>
      </c>
      <c r="BR389" s="8" t="s">
        <v>92</v>
      </c>
      <c r="BS389" s="8" t="s">
        <v>91</v>
      </c>
      <c r="BT389" s="8" t="s">
        <v>91</v>
      </c>
      <c r="BU389" s="8" t="s">
        <v>91</v>
      </c>
      <c r="BV389" s="8">
        <v>55222</v>
      </c>
      <c r="BW389" s="8">
        <v>220669</v>
      </c>
      <c r="BX389" s="9">
        <f t="shared" si="130"/>
        <v>86.5</v>
      </c>
      <c r="BY389" s="29">
        <v>16637</v>
      </c>
      <c r="BZ389" s="8">
        <v>13263.749474063799</v>
      </c>
      <c r="CA389" s="8">
        <v>38.065833332099999</v>
      </c>
      <c r="CD389" s="8">
        <v>2038</v>
      </c>
      <c r="CE389" s="8">
        <v>7</v>
      </c>
      <c r="CF389" s="17">
        <f t="shared" si="125"/>
        <v>86.5</v>
      </c>
      <c r="CG389" s="17"/>
      <c r="CH389" s="18" t="str">
        <f t="shared" si="134"/>
        <v/>
      </c>
      <c r="CI389" s="8">
        <f t="shared" si="126"/>
        <v>2030</v>
      </c>
      <c r="CJ389" s="8">
        <f t="shared" si="127"/>
        <v>86.5</v>
      </c>
      <c r="CK389" s="6" t="str">
        <f t="shared" si="128"/>
        <v/>
      </c>
      <c r="CL389" s="26"/>
      <c r="CM389" s="8" t="str">
        <f t="shared" si="135"/>
        <v/>
      </c>
      <c r="CN389" s="38">
        <f t="shared" si="136"/>
        <v>25818.272999999936</v>
      </c>
      <c r="CO389" s="8" t="str">
        <f t="shared" si="137"/>
        <v/>
      </c>
      <c r="CP389" s="8">
        <f t="shared" si="129"/>
        <v>117</v>
      </c>
      <c r="CQ389" s="8">
        <f t="shared" si="138"/>
        <v>1551.8586884654646</v>
      </c>
      <c r="CR389" s="8">
        <f t="shared" si="139"/>
        <v>2027</v>
      </c>
    </row>
    <row r="390" spans="1:96" s="8" customFormat="1">
      <c r="A390" s="8">
        <v>7004</v>
      </c>
      <c r="B390" s="8" t="s">
        <v>583</v>
      </c>
      <c r="C390" s="8">
        <v>55228</v>
      </c>
      <c r="D390" s="8" t="s">
        <v>646</v>
      </c>
      <c r="E390" s="8" t="s">
        <v>166</v>
      </c>
      <c r="F390" s="8" t="s">
        <v>647</v>
      </c>
      <c r="G390" s="8" t="s">
        <v>86</v>
      </c>
      <c r="H390" s="8" t="s">
        <v>87</v>
      </c>
      <c r="I390" s="8" t="s">
        <v>88</v>
      </c>
      <c r="K390" s="8" t="s">
        <v>89</v>
      </c>
      <c r="L390" s="8" t="s">
        <v>90</v>
      </c>
      <c r="M390" s="8" t="s">
        <v>90</v>
      </c>
      <c r="N390" s="8">
        <v>40243881</v>
      </c>
      <c r="O390" s="8">
        <v>40243881</v>
      </c>
      <c r="P390" s="8">
        <v>59</v>
      </c>
      <c r="Q390" s="8">
        <v>0.85</v>
      </c>
      <c r="R390" s="8">
        <v>49</v>
      </c>
      <c r="S390" s="8">
        <v>59</v>
      </c>
      <c r="T390" s="8">
        <v>30</v>
      </c>
      <c r="U390" s="8" t="s">
        <v>91</v>
      </c>
      <c r="V390" s="8" t="s">
        <v>92</v>
      </c>
      <c r="W390" s="8" t="s">
        <v>92</v>
      </c>
      <c r="X390" s="8" t="s">
        <v>93</v>
      </c>
      <c r="Y390" s="8" t="s">
        <v>90</v>
      </c>
      <c r="Z390" s="8">
        <v>6</v>
      </c>
      <c r="AA390" s="8">
        <v>2000</v>
      </c>
      <c r="AB390" s="8" t="s">
        <v>92</v>
      </c>
      <c r="AC390" s="8" t="s">
        <v>92</v>
      </c>
      <c r="AD390" s="8" t="s">
        <v>91</v>
      </c>
      <c r="AE390" s="8" t="s">
        <v>94</v>
      </c>
      <c r="AF390" s="8">
        <v>1</v>
      </c>
      <c r="AG390" s="8" t="s">
        <v>90</v>
      </c>
      <c r="AH390" s="8" t="s">
        <v>95</v>
      </c>
      <c r="AI390" s="8" t="s">
        <v>96</v>
      </c>
      <c r="AR390" s="8" t="s">
        <v>91</v>
      </c>
      <c r="AS390" s="8" t="s">
        <v>91</v>
      </c>
      <c r="AT390" s="8" t="s">
        <v>92</v>
      </c>
      <c r="AU390" s="8" t="s">
        <v>97</v>
      </c>
      <c r="BC390" s="8" t="s">
        <v>92</v>
      </c>
      <c r="BD390" s="8" t="s">
        <v>92</v>
      </c>
      <c r="BE390" s="8" t="s">
        <v>92</v>
      </c>
      <c r="BG390" s="8" t="s">
        <v>92</v>
      </c>
      <c r="BH390" s="8" t="s">
        <v>92</v>
      </c>
      <c r="BI390" s="8" t="s">
        <v>92</v>
      </c>
      <c r="BJ390" s="8" t="s">
        <v>92</v>
      </c>
      <c r="BM390" s="8" t="s">
        <v>92</v>
      </c>
      <c r="BN390" s="8" t="s">
        <v>92</v>
      </c>
      <c r="BO390" s="8" t="s">
        <v>92</v>
      </c>
      <c r="BQ390" s="8" t="s">
        <v>92</v>
      </c>
      <c r="BR390" s="8" t="s">
        <v>92</v>
      </c>
      <c r="BS390" s="8" t="s">
        <v>98</v>
      </c>
      <c r="BT390" s="8" t="s">
        <v>91</v>
      </c>
      <c r="BU390" s="8" t="s">
        <v>98</v>
      </c>
      <c r="BV390" s="8">
        <v>55228</v>
      </c>
      <c r="BW390" s="8">
        <v>1779524</v>
      </c>
      <c r="BX390" s="9">
        <f t="shared" si="130"/>
        <v>59</v>
      </c>
      <c r="BY390" s="29">
        <v>185584.00099999999</v>
      </c>
      <c r="BZ390" s="8">
        <v>9588.7791534357493</v>
      </c>
      <c r="CA390" s="8">
        <v>23.535000001114899</v>
      </c>
      <c r="CD390" s="8">
        <v>2023</v>
      </c>
      <c r="CE390" s="8">
        <v>12</v>
      </c>
      <c r="CF390" s="17">
        <f t="shared" si="125"/>
        <v>59</v>
      </c>
      <c r="CG390" s="19">
        <f>BY390</f>
        <v>185584.00099999999</v>
      </c>
      <c r="CH390" s="18">
        <f t="shared" si="134"/>
        <v>208204.3079999999</v>
      </c>
      <c r="CI390" s="8">
        <f t="shared" si="126"/>
        <v>2030</v>
      </c>
      <c r="CJ390" s="8">
        <f t="shared" si="127"/>
        <v>59</v>
      </c>
      <c r="CK390" s="6">
        <f t="shared" si="128"/>
        <v>59</v>
      </c>
      <c r="CL390" s="26">
        <f>IF(AND(CK390&lt;&gt;"", CO390 ="Y"),BY390,"")</f>
        <v>185584.00099999999</v>
      </c>
      <c r="CM390" s="8">
        <f t="shared" si="135"/>
        <v>208204.3079999999</v>
      </c>
      <c r="CN390" s="38">
        <f t="shared" si="136"/>
        <v>208204.3079999999</v>
      </c>
      <c r="CO390" s="8" t="str">
        <f t="shared" si="137"/>
        <v>Y</v>
      </c>
      <c r="CP390" s="8">
        <f t="shared" si="129"/>
        <v>117</v>
      </c>
      <c r="CQ390" s="8">
        <f t="shared" si="138"/>
        <v>1121.8871609519827</v>
      </c>
      <c r="CR390" s="8">
        <f t="shared" si="139"/>
        <v>2035</v>
      </c>
    </row>
    <row r="391" spans="1:96" s="8" customFormat="1">
      <c r="A391" s="8">
        <v>7004</v>
      </c>
      <c r="B391" s="8" t="s">
        <v>583</v>
      </c>
      <c r="C391" s="8">
        <v>55228</v>
      </c>
      <c r="D391" s="8" t="s">
        <v>646</v>
      </c>
      <c r="E391" s="8" t="s">
        <v>166</v>
      </c>
      <c r="F391" s="8" t="s">
        <v>647</v>
      </c>
      <c r="G391" s="8" t="s">
        <v>100</v>
      </c>
      <c r="H391" s="8" t="s">
        <v>87</v>
      </c>
      <c r="I391" s="8" t="s">
        <v>88</v>
      </c>
      <c r="K391" s="8" t="s">
        <v>89</v>
      </c>
      <c r="L391" s="8" t="s">
        <v>90</v>
      </c>
      <c r="M391" s="8" t="s">
        <v>90</v>
      </c>
      <c r="N391" s="8">
        <v>40243883</v>
      </c>
      <c r="O391" s="8">
        <v>40243883</v>
      </c>
      <c r="P391" s="8">
        <v>59</v>
      </c>
      <c r="Q391" s="8">
        <v>0.85</v>
      </c>
      <c r="R391" s="8">
        <v>49</v>
      </c>
      <c r="S391" s="8">
        <v>59</v>
      </c>
      <c r="T391" s="8">
        <v>30</v>
      </c>
      <c r="U391" s="8" t="s">
        <v>91</v>
      </c>
      <c r="V391" s="8" t="s">
        <v>92</v>
      </c>
      <c r="W391" s="8" t="s">
        <v>92</v>
      </c>
      <c r="X391" s="8" t="s">
        <v>93</v>
      </c>
      <c r="Y391" s="8" t="s">
        <v>90</v>
      </c>
      <c r="Z391" s="8">
        <v>6</v>
      </c>
      <c r="AA391" s="8">
        <v>2000</v>
      </c>
      <c r="AB391" s="8" t="s">
        <v>92</v>
      </c>
      <c r="AC391" s="8" t="s">
        <v>92</v>
      </c>
      <c r="AD391" s="8" t="s">
        <v>91</v>
      </c>
      <c r="AE391" s="8" t="s">
        <v>94</v>
      </c>
      <c r="AF391" s="8">
        <v>1</v>
      </c>
      <c r="AG391" s="8" t="s">
        <v>90</v>
      </c>
      <c r="AH391" s="8" t="s">
        <v>95</v>
      </c>
      <c r="AI391" s="8" t="s">
        <v>96</v>
      </c>
      <c r="AR391" s="8" t="s">
        <v>91</v>
      </c>
      <c r="AS391" s="8" t="s">
        <v>91</v>
      </c>
      <c r="AT391" s="8" t="s">
        <v>92</v>
      </c>
      <c r="AU391" s="8" t="s">
        <v>97</v>
      </c>
      <c r="BC391" s="8" t="s">
        <v>92</v>
      </c>
      <c r="BD391" s="8" t="s">
        <v>92</v>
      </c>
      <c r="BE391" s="8" t="s">
        <v>92</v>
      </c>
      <c r="BG391" s="8" t="s">
        <v>92</v>
      </c>
      <c r="BH391" s="8" t="s">
        <v>92</v>
      </c>
      <c r="BI391" s="8" t="s">
        <v>92</v>
      </c>
      <c r="BJ391" s="8" t="s">
        <v>92</v>
      </c>
      <c r="BM391" s="8" t="s">
        <v>92</v>
      </c>
      <c r="BN391" s="8" t="s">
        <v>92</v>
      </c>
      <c r="BO391" s="8" t="s">
        <v>92</v>
      </c>
      <c r="BQ391" s="8" t="s">
        <v>92</v>
      </c>
      <c r="BR391" s="8" t="s">
        <v>92</v>
      </c>
      <c r="BS391" s="8" t="s">
        <v>98</v>
      </c>
      <c r="BT391" s="8" t="s">
        <v>91</v>
      </c>
      <c r="BU391" s="8" t="s">
        <v>98</v>
      </c>
      <c r="BV391" s="8">
        <v>55228</v>
      </c>
      <c r="BW391" s="8">
        <v>1779524</v>
      </c>
      <c r="BX391" s="9">
        <f t="shared" si="130"/>
        <v>59</v>
      </c>
      <c r="BY391" s="29">
        <v>185584.00099999999</v>
      </c>
      <c r="BZ391" s="8">
        <v>9588.7791534357493</v>
      </c>
      <c r="CA391" s="8">
        <v>23.535000001114899</v>
      </c>
      <c r="CD391" s="8">
        <v>2023</v>
      </c>
      <c r="CE391" s="8">
        <v>12</v>
      </c>
      <c r="CF391" s="17">
        <f t="shared" si="125"/>
        <v>59</v>
      </c>
      <c r="CG391" s="17"/>
      <c r="CH391" s="18" t="str">
        <f t="shared" si="134"/>
        <v/>
      </c>
      <c r="CI391" s="8">
        <f t="shared" si="126"/>
        <v>2030</v>
      </c>
      <c r="CJ391" s="8">
        <f t="shared" si="127"/>
        <v>59</v>
      </c>
      <c r="CK391" s="6">
        <f t="shared" si="128"/>
        <v>59</v>
      </c>
      <c r="CL391" s="26"/>
      <c r="CM391" s="8" t="str">
        <f t="shared" si="135"/>
        <v/>
      </c>
      <c r="CN391" s="38">
        <f t="shared" si="136"/>
        <v>208204.3079999999</v>
      </c>
      <c r="CO391" s="8" t="str">
        <f t="shared" si="137"/>
        <v/>
      </c>
      <c r="CP391" s="8">
        <f t="shared" si="129"/>
        <v>117</v>
      </c>
      <c r="CQ391" s="8">
        <f t="shared" si="138"/>
        <v>1121.8871609519827</v>
      </c>
      <c r="CR391" s="8">
        <f t="shared" si="139"/>
        <v>2035</v>
      </c>
    </row>
    <row r="392" spans="1:96" s="8" customFormat="1">
      <c r="A392" s="8">
        <v>7004</v>
      </c>
      <c r="B392" s="8" t="s">
        <v>583</v>
      </c>
      <c r="C392" s="8">
        <v>55228</v>
      </c>
      <c r="D392" s="8" t="s">
        <v>646</v>
      </c>
      <c r="E392" s="8" t="s">
        <v>166</v>
      </c>
      <c r="F392" s="8" t="s">
        <v>647</v>
      </c>
      <c r="G392" s="8" t="s">
        <v>101</v>
      </c>
      <c r="H392" s="8" t="s">
        <v>87</v>
      </c>
      <c r="I392" s="8" t="s">
        <v>88</v>
      </c>
      <c r="K392" s="8" t="s">
        <v>89</v>
      </c>
      <c r="L392" s="8" t="s">
        <v>90</v>
      </c>
      <c r="M392" s="8" t="s">
        <v>90</v>
      </c>
      <c r="N392" s="8">
        <v>40243885</v>
      </c>
      <c r="O392" s="8">
        <v>40243885</v>
      </c>
      <c r="P392" s="8">
        <v>59</v>
      </c>
      <c r="Q392" s="8">
        <v>0.85</v>
      </c>
      <c r="R392" s="8">
        <v>49</v>
      </c>
      <c r="S392" s="8">
        <v>59</v>
      </c>
      <c r="T392" s="8">
        <v>30</v>
      </c>
      <c r="U392" s="8" t="s">
        <v>91</v>
      </c>
      <c r="V392" s="8" t="s">
        <v>92</v>
      </c>
      <c r="W392" s="8" t="s">
        <v>92</v>
      </c>
      <c r="X392" s="8" t="s">
        <v>93</v>
      </c>
      <c r="Y392" s="8" t="s">
        <v>90</v>
      </c>
      <c r="Z392" s="8">
        <v>6</v>
      </c>
      <c r="AA392" s="8">
        <v>2000</v>
      </c>
      <c r="AB392" s="8" t="s">
        <v>92</v>
      </c>
      <c r="AC392" s="8" t="s">
        <v>92</v>
      </c>
      <c r="AD392" s="8" t="s">
        <v>91</v>
      </c>
      <c r="AE392" s="8" t="s">
        <v>94</v>
      </c>
      <c r="AF392" s="8">
        <v>1</v>
      </c>
      <c r="AG392" s="8" t="s">
        <v>90</v>
      </c>
      <c r="AH392" s="8" t="s">
        <v>95</v>
      </c>
      <c r="AI392" s="8" t="s">
        <v>96</v>
      </c>
      <c r="AR392" s="8" t="s">
        <v>91</v>
      </c>
      <c r="AS392" s="8" t="s">
        <v>91</v>
      </c>
      <c r="AT392" s="8" t="s">
        <v>92</v>
      </c>
      <c r="AU392" s="8" t="s">
        <v>97</v>
      </c>
      <c r="BC392" s="8" t="s">
        <v>92</v>
      </c>
      <c r="BD392" s="8" t="s">
        <v>92</v>
      </c>
      <c r="BE392" s="8" t="s">
        <v>92</v>
      </c>
      <c r="BG392" s="8" t="s">
        <v>92</v>
      </c>
      <c r="BH392" s="8" t="s">
        <v>92</v>
      </c>
      <c r="BI392" s="8" t="s">
        <v>92</v>
      </c>
      <c r="BJ392" s="8" t="s">
        <v>92</v>
      </c>
      <c r="BM392" s="8" t="s">
        <v>92</v>
      </c>
      <c r="BN392" s="8" t="s">
        <v>92</v>
      </c>
      <c r="BO392" s="8" t="s">
        <v>92</v>
      </c>
      <c r="BQ392" s="8" t="s">
        <v>92</v>
      </c>
      <c r="BR392" s="8" t="s">
        <v>92</v>
      </c>
      <c r="BS392" s="8" t="s">
        <v>98</v>
      </c>
      <c r="BT392" s="8" t="s">
        <v>91</v>
      </c>
      <c r="BU392" s="8" t="s">
        <v>98</v>
      </c>
      <c r="BV392" s="8">
        <v>55228</v>
      </c>
      <c r="BW392" s="8">
        <v>1779524</v>
      </c>
      <c r="BX392" s="9">
        <f t="shared" si="130"/>
        <v>59</v>
      </c>
      <c r="BY392" s="29">
        <v>185584.00099999999</v>
      </c>
      <c r="BZ392" s="8">
        <v>9588.7791534357493</v>
      </c>
      <c r="CA392" s="8">
        <v>23.535000001114899</v>
      </c>
      <c r="CD392" s="8">
        <v>2023</v>
      </c>
      <c r="CE392" s="8">
        <v>12</v>
      </c>
      <c r="CF392" s="17">
        <f t="shared" si="125"/>
        <v>59</v>
      </c>
      <c r="CG392" s="17"/>
      <c r="CH392" s="18" t="str">
        <f t="shared" si="134"/>
        <v/>
      </c>
      <c r="CI392" s="8">
        <f t="shared" si="126"/>
        <v>2030</v>
      </c>
      <c r="CJ392" s="8">
        <f t="shared" si="127"/>
        <v>59</v>
      </c>
      <c r="CK392" s="6">
        <f t="shared" si="128"/>
        <v>59</v>
      </c>
      <c r="CL392" s="26"/>
      <c r="CM392" s="8" t="str">
        <f t="shared" si="135"/>
        <v/>
      </c>
      <c r="CN392" s="38">
        <f t="shared" si="136"/>
        <v>208204.3079999999</v>
      </c>
      <c r="CO392" s="8" t="str">
        <f t="shared" si="137"/>
        <v/>
      </c>
      <c r="CP392" s="8">
        <f t="shared" si="129"/>
        <v>117</v>
      </c>
      <c r="CQ392" s="8">
        <f t="shared" si="138"/>
        <v>1121.8871609519827</v>
      </c>
      <c r="CR392" s="8">
        <f t="shared" si="139"/>
        <v>2035</v>
      </c>
    </row>
    <row r="393" spans="1:96" s="8" customFormat="1">
      <c r="A393" s="8">
        <v>7004</v>
      </c>
      <c r="B393" s="8" t="s">
        <v>583</v>
      </c>
      <c r="C393" s="8">
        <v>55228</v>
      </c>
      <c r="D393" s="8" t="s">
        <v>646</v>
      </c>
      <c r="E393" s="8" t="s">
        <v>166</v>
      </c>
      <c r="F393" s="8" t="s">
        <v>647</v>
      </c>
      <c r="G393" s="8" t="s">
        <v>102</v>
      </c>
      <c r="H393" s="8" t="s">
        <v>87</v>
      </c>
      <c r="I393" s="8" t="s">
        <v>88</v>
      </c>
      <c r="K393" s="8" t="s">
        <v>89</v>
      </c>
      <c r="L393" s="8" t="s">
        <v>90</v>
      </c>
      <c r="M393" s="8" t="s">
        <v>90</v>
      </c>
      <c r="N393" s="8">
        <v>40243887</v>
      </c>
      <c r="O393" s="8">
        <v>40243887</v>
      </c>
      <c r="P393" s="8">
        <v>59</v>
      </c>
      <c r="Q393" s="8">
        <v>0.85</v>
      </c>
      <c r="R393" s="8">
        <v>49</v>
      </c>
      <c r="S393" s="8">
        <v>59</v>
      </c>
      <c r="T393" s="8">
        <v>30</v>
      </c>
      <c r="U393" s="8" t="s">
        <v>91</v>
      </c>
      <c r="V393" s="8" t="s">
        <v>92</v>
      </c>
      <c r="W393" s="8" t="s">
        <v>92</v>
      </c>
      <c r="X393" s="8" t="s">
        <v>93</v>
      </c>
      <c r="Y393" s="8" t="s">
        <v>90</v>
      </c>
      <c r="Z393" s="8">
        <v>6</v>
      </c>
      <c r="AA393" s="8">
        <v>2000</v>
      </c>
      <c r="AB393" s="8" t="s">
        <v>92</v>
      </c>
      <c r="AC393" s="8" t="s">
        <v>92</v>
      </c>
      <c r="AD393" s="8" t="s">
        <v>91</v>
      </c>
      <c r="AE393" s="8" t="s">
        <v>94</v>
      </c>
      <c r="AF393" s="8">
        <v>1</v>
      </c>
      <c r="AG393" s="8" t="s">
        <v>90</v>
      </c>
      <c r="AH393" s="8" t="s">
        <v>95</v>
      </c>
      <c r="AI393" s="8" t="s">
        <v>96</v>
      </c>
      <c r="AR393" s="8" t="s">
        <v>91</v>
      </c>
      <c r="AS393" s="8" t="s">
        <v>91</v>
      </c>
      <c r="AT393" s="8">
        <v>0</v>
      </c>
      <c r="AU393" s="8" t="s">
        <v>97</v>
      </c>
      <c r="BC393" s="8" t="s">
        <v>92</v>
      </c>
      <c r="BD393" s="8" t="s">
        <v>92</v>
      </c>
      <c r="BE393" s="8" t="s">
        <v>92</v>
      </c>
      <c r="BG393" s="8" t="s">
        <v>92</v>
      </c>
      <c r="BH393" s="8" t="s">
        <v>92</v>
      </c>
      <c r="BI393" s="8" t="s">
        <v>92</v>
      </c>
      <c r="BJ393" s="8" t="s">
        <v>92</v>
      </c>
      <c r="BM393" s="8" t="s">
        <v>92</v>
      </c>
      <c r="BN393" s="8" t="s">
        <v>92</v>
      </c>
      <c r="BO393" s="8" t="s">
        <v>92</v>
      </c>
      <c r="BQ393" s="8" t="s">
        <v>92</v>
      </c>
      <c r="BR393" s="8" t="s">
        <v>92</v>
      </c>
      <c r="BS393" s="8" t="s">
        <v>98</v>
      </c>
      <c r="BT393" s="8" t="s">
        <v>91</v>
      </c>
      <c r="BU393" s="8" t="s">
        <v>98</v>
      </c>
      <c r="BV393" s="8">
        <v>55228</v>
      </c>
      <c r="BW393" s="8">
        <v>1779524</v>
      </c>
      <c r="BX393" s="9">
        <f t="shared" si="130"/>
        <v>59</v>
      </c>
      <c r="BY393" s="29">
        <v>185584.00099999999</v>
      </c>
      <c r="BZ393" s="8">
        <v>9588.7791534357493</v>
      </c>
      <c r="CA393" s="8">
        <v>23.535000001114899</v>
      </c>
      <c r="CD393" s="8">
        <v>2023</v>
      </c>
      <c r="CE393" s="8">
        <v>12</v>
      </c>
      <c r="CF393" s="17">
        <f t="shared" si="125"/>
        <v>59</v>
      </c>
      <c r="CG393" s="17"/>
      <c r="CH393" s="18" t="str">
        <f t="shared" si="134"/>
        <v/>
      </c>
      <c r="CI393" s="8">
        <f t="shared" si="126"/>
        <v>2030</v>
      </c>
      <c r="CJ393" s="8">
        <f t="shared" si="127"/>
        <v>59</v>
      </c>
      <c r="CK393" s="6">
        <f t="shared" si="128"/>
        <v>59</v>
      </c>
      <c r="CL393" s="26"/>
      <c r="CM393" s="8" t="str">
        <f t="shared" si="135"/>
        <v/>
      </c>
      <c r="CN393" s="38">
        <f t="shared" si="136"/>
        <v>208204.3079999999</v>
      </c>
      <c r="CO393" s="8" t="str">
        <f t="shared" si="137"/>
        <v/>
      </c>
      <c r="CP393" s="8">
        <f t="shared" si="129"/>
        <v>117</v>
      </c>
      <c r="CQ393" s="8">
        <f t="shared" si="138"/>
        <v>1121.8871609519827</v>
      </c>
      <c r="CR393" s="8">
        <f t="shared" si="139"/>
        <v>2035</v>
      </c>
    </row>
    <row r="394" spans="1:96" s="8" customFormat="1">
      <c r="A394" s="8">
        <v>8027</v>
      </c>
      <c r="B394" s="8" t="s">
        <v>648</v>
      </c>
      <c r="C394" s="8">
        <v>55233</v>
      </c>
      <c r="D394" s="8" t="s">
        <v>648</v>
      </c>
      <c r="E394" s="8" t="s">
        <v>171</v>
      </c>
      <c r="F394" s="8" t="s">
        <v>649</v>
      </c>
      <c r="G394" s="8" t="s">
        <v>650</v>
      </c>
      <c r="H394" s="8" t="s">
        <v>87</v>
      </c>
      <c r="I394" s="8" t="s">
        <v>88</v>
      </c>
      <c r="K394" s="8" t="s">
        <v>89</v>
      </c>
      <c r="L394" s="8" t="s">
        <v>90</v>
      </c>
      <c r="M394" s="8" t="s">
        <v>90</v>
      </c>
      <c r="N394" s="8" t="s">
        <v>651</v>
      </c>
      <c r="O394" s="8" t="s">
        <v>651</v>
      </c>
      <c r="P394" s="8">
        <v>58.9</v>
      </c>
      <c r="Q394" s="8">
        <v>0.85</v>
      </c>
      <c r="R394" s="8">
        <v>53.5</v>
      </c>
      <c r="S394" s="8">
        <v>53.5</v>
      </c>
      <c r="T394" s="8">
        <v>22</v>
      </c>
      <c r="U394" s="8" t="s">
        <v>91</v>
      </c>
      <c r="V394" s="8" t="s">
        <v>92</v>
      </c>
      <c r="W394" s="8" t="s">
        <v>92</v>
      </c>
      <c r="X394" s="8" t="s">
        <v>93</v>
      </c>
      <c r="Y394" s="8" t="s">
        <v>90</v>
      </c>
      <c r="Z394" s="8">
        <v>8</v>
      </c>
      <c r="AA394" s="8">
        <v>2001</v>
      </c>
      <c r="AB394" s="8" t="s">
        <v>92</v>
      </c>
      <c r="AC394" s="8" t="s">
        <v>92</v>
      </c>
      <c r="AD394" s="8" t="s">
        <v>91</v>
      </c>
      <c r="AE394" s="8" t="s">
        <v>113</v>
      </c>
      <c r="AF394" s="8">
        <v>2</v>
      </c>
      <c r="AG394" s="8" t="s">
        <v>90</v>
      </c>
      <c r="AH394" s="8" t="s">
        <v>95</v>
      </c>
      <c r="AR394" s="8" t="s">
        <v>91</v>
      </c>
      <c r="AS394" s="8" t="s">
        <v>91</v>
      </c>
      <c r="AT394" s="8" t="s">
        <v>92</v>
      </c>
      <c r="AU394" s="8" t="s">
        <v>97</v>
      </c>
      <c r="BC394" s="8" t="s">
        <v>92</v>
      </c>
      <c r="BD394" s="8" t="s">
        <v>92</v>
      </c>
      <c r="BE394" s="8" t="s">
        <v>92</v>
      </c>
      <c r="BG394" s="8" t="s">
        <v>92</v>
      </c>
      <c r="BH394" s="8" t="s">
        <v>92</v>
      </c>
      <c r="BI394" s="8" t="s">
        <v>92</v>
      </c>
      <c r="BJ394" s="8" t="s">
        <v>92</v>
      </c>
      <c r="BM394" s="8" t="s">
        <v>92</v>
      </c>
      <c r="BN394" s="8" t="s">
        <v>92</v>
      </c>
      <c r="BO394" s="8" t="s">
        <v>92</v>
      </c>
      <c r="BQ394" s="8" t="s">
        <v>92</v>
      </c>
      <c r="BR394" s="8" t="s">
        <v>92</v>
      </c>
      <c r="BS394" s="8" t="s">
        <v>91</v>
      </c>
      <c r="BU394" s="8" t="s">
        <v>91</v>
      </c>
      <c r="BV394" s="8">
        <v>55233</v>
      </c>
      <c r="BW394" s="8">
        <v>772905</v>
      </c>
      <c r="BX394" s="9">
        <f t="shared" si="130"/>
        <v>58.9</v>
      </c>
      <c r="BY394" s="29">
        <v>30642.999</v>
      </c>
      <c r="BZ394" s="8">
        <v>25222.890226899701</v>
      </c>
      <c r="CA394" s="8">
        <v>36.649621030575901</v>
      </c>
      <c r="CD394" s="8">
        <v>2038</v>
      </c>
      <c r="CE394" s="8">
        <v>4</v>
      </c>
      <c r="CF394" s="17">
        <f t="shared" si="125"/>
        <v>58.9</v>
      </c>
      <c r="CG394" s="19">
        <f>BY394</f>
        <v>30642.999</v>
      </c>
      <c r="CH394" s="18">
        <f t="shared" si="134"/>
        <v>90429.884999999689</v>
      </c>
      <c r="CI394" s="8">
        <f t="shared" si="126"/>
        <v>2031</v>
      </c>
      <c r="CJ394" s="8">
        <f t="shared" si="127"/>
        <v>58.9</v>
      </c>
      <c r="CK394" s="6" t="str">
        <f t="shared" si="128"/>
        <v/>
      </c>
      <c r="CL394" s="26" t="str">
        <f>IF(CK394&lt;&gt;"",BY394,"")</f>
        <v/>
      </c>
      <c r="CM394" s="8" t="str">
        <f t="shared" si="135"/>
        <v/>
      </c>
      <c r="CN394" s="38">
        <f t="shared" si="136"/>
        <v>90429.884999999689</v>
      </c>
      <c r="CO394" s="8" t="str">
        <f t="shared" si="137"/>
        <v>Y</v>
      </c>
      <c r="CP394" s="8">
        <f t="shared" si="129"/>
        <v>117</v>
      </c>
      <c r="CQ394" s="8">
        <f t="shared" si="138"/>
        <v>2951.0781565472653</v>
      </c>
      <c r="CR394" s="8">
        <f t="shared" si="139"/>
        <v>2024</v>
      </c>
    </row>
    <row r="395" spans="1:96" s="8" customFormat="1">
      <c r="A395" s="8">
        <v>8027</v>
      </c>
      <c r="B395" s="8" t="s">
        <v>648</v>
      </c>
      <c r="C395" s="8">
        <v>55233</v>
      </c>
      <c r="D395" s="8" t="s">
        <v>648</v>
      </c>
      <c r="E395" s="8" t="s">
        <v>171</v>
      </c>
      <c r="F395" s="8" t="s">
        <v>649</v>
      </c>
      <c r="G395" s="8" t="s">
        <v>652</v>
      </c>
      <c r="H395" s="8" t="s">
        <v>87</v>
      </c>
      <c r="I395" s="8" t="s">
        <v>88</v>
      </c>
      <c r="K395" s="8" t="s">
        <v>89</v>
      </c>
      <c r="L395" s="8" t="s">
        <v>90</v>
      </c>
      <c r="M395" s="8" t="s">
        <v>90</v>
      </c>
      <c r="N395" s="8" t="s">
        <v>653</v>
      </c>
      <c r="O395" s="8" t="s">
        <v>653</v>
      </c>
      <c r="P395" s="8">
        <v>58.9</v>
      </c>
      <c r="Q395" s="8">
        <v>0.85</v>
      </c>
      <c r="R395" s="8">
        <v>53.5</v>
      </c>
      <c r="S395" s="8">
        <v>53.5</v>
      </c>
      <c r="T395" s="8">
        <v>22</v>
      </c>
      <c r="U395" s="8" t="s">
        <v>91</v>
      </c>
      <c r="V395" s="8" t="s">
        <v>92</v>
      </c>
      <c r="W395" s="8" t="s">
        <v>92</v>
      </c>
      <c r="X395" s="8" t="s">
        <v>93</v>
      </c>
      <c r="Y395" s="8" t="s">
        <v>90</v>
      </c>
      <c r="Z395" s="8">
        <v>8</v>
      </c>
      <c r="AA395" s="8">
        <v>2001</v>
      </c>
      <c r="AB395" s="8" t="s">
        <v>92</v>
      </c>
      <c r="AC395" s="8" t="s">
        <v>92</v>
      </c>
      <c r="AD395" s="8" t="s">
        <v>91</v>
      </c>
      <c r="AE395" s="8" t="s">
        <v>113</v>
      </c>
      <c r="AF395" s="8">
        <v>2</v>
      </c>
      <c r="AG395" s="8" t="s">
        <v>90</v>
      </c>
      <c r="AH395" s="8" t="s">
        <v>95</v>
      </c>
      <c r="AR395" s="8" t="s">
        <v>91</v>
      </c>
      <c r="AS395" s="8" t="s">
        <v>91</v>
      </c>
      <c r="AT395" s="8" t="s">
        <v>92</v>
      </c>
      <c r="AU395" s="8" t="s">
        <v>97</v>
      </c>
      <c r="BC395" s="8" t="s">
        <v>92</v>
      </c>
      <c r="BD395" s="8" t="s">
        <v>92</v>
      </c>
      <c r="BE395" s="8" t="s">
        <v>92</v>
      </c>
      <c r="BG395" s="8" t="s">
        <v>92</v>
      </c>
      <c r="BH395" s="8" t="s">
        <v>92</v>
      </c>
      <c r="BI395" s="8" t="s">
        <v>92</v>
      </c>
      <c r="BJ395" s="8" t="s">
        <v>92</v>
      </c>
      <c r="BM395" s="8" t="s">
        <v>92</v>
      </c>
      <c r="BN395" s="8" t="s">
        <v>92</v>
      </c>
      <c r="BO395" s="8" t="s">
        <v>92</v>
      </c>
      <c r="BQ395" s="8" t="s">
        <v>92</v>
      </c>
      <c r="BR395" s="8" t="s">
        <v>92</v>
      </c>
      <c r="BS395" s="8" t="s">
        <v>91</v>
      </c>
      <c r="BU395" s="8" t="s">
        <v>91</v>
      </c>
      <c r="BV395" s="8">
        <v>55233</v>
      </c>
      <c r="BW395" s="8">
        <v>772905</v>
      </c>
      <c r="BX395" s="9">
        <f t="shared" si="130"/>
        <v>58.9</v>
      </c>
      <c r="BY395" s="29">
        <v>30642.999</v>
      </c>
      <c r="BZ395" s="8">
        <v>25222.890226899701</v>
      </c>
      <c r="CA395" s="8">
        <v>36.649621030575901</v>
      </c>
      <c r="CD395" s="8">
        <v>2038</v>
      </c>
      <c r="CE395" s="8">
        <v>4</v>
      </c>
      <c r="CF395" s="17">
        <f t="shared" si="125"/>
        <v>58.9</v>
      </c>
      <c r="CG395" s="17"/>
      <c r="CH395" s="18" t="str">
        <f t="shared" si="134"/>
        <v/>
      </c>
      <c r="CI395" s="8">
        <f t="shared" si="126"/>
        <v>2031</v>
      </c>
      <c r="CJ395" s="8">
        <f t="shared" si="127"/>
        <v>58.9</v>
      </c>
      <c r="CK395" s="6" t="str">
        <f t="shared" si="128"/>
        <v/>
      </c>
      <c r="CL395" s="26"/>
      <c r="CM395" s="8" t="str">
        <f t="shared" si="135"/>
        <v/>
      </c>
      <c r="CN395" s="38">
        <f t="shared" si="136"/>
        <v>90429.884999999689</v>
      </c>
      <c r="CO395" s="8" t="str">
        <f t="shared" si="137"/>
        <v/>
      </c>
      <c r="CP395" s="8">
        <f t="shared" si="129"/>
        <v>117</v>
      </c>
      <c r="CQ395" s="8">
        <f t="shared" si="138"/>
        <v>2951.0781565472653</v>
      </c>
      <c r="CR395" s="8">
        <f t="shared" si="139"/>
        <v>2024</v>
      </c>
    </row>
    <row r="396" spans="1:96" s="8" customFormat="1">
      <c r="A396" s="8">
        <v>8027</v>
      </c>
      <c r="B396" s="8" t="s">
        <v>648</v>
      </c>
      <c r="C396" s="8">
        <v>55233</v>
      </c>
      <c r="D396" s="8" t="s">
        <v>648</v>
      </c>
      <c r="E396" s="8" t="s">
        <v>171</v>
      </c>
      <c r="F396" s="8" t="s">
        <v>649</v>
      </c>
      <c r="G396" s="8" t="s">
        <v>654</v>
      </c>
      <c r="H396" s="8" t="s">
        <v>87</v>
      </c>
      <c r="I396" s="8" t="s">
        <v>88</v>
      </c>
      <c r="K396" s="8" t="s">
        <v>89</v>
      </c>
      <c r="L396" s="8" t="s">
        <v>90</v>
      </c>
      <c r="M396" s="8" t="s">
        <v>90</v>
      </c>
      <c r="N396" s="8" t="s">
        <v>655</v>
      </c>
      <c r="O396" s="8" t="s">
        <v>655</v>
      </c>
      <c r="P396" s="8">
        <v>58.9</v>
      </c>
      <c r="Q396" s="8">
        <v>0.85</v>
      </c>
      <c r="R396" s="8">
        <v>53.5</v>
      </c>
      <c r="S396" s="8">
        <v>53.5</v>
      </c>
      <c r="T396" s="8">
        <v>22</v>
      </c>
      <c r="U396" s="8" t="s">
        <v>91</v>
      </c>
      <c r="V396" s="8" t="s">
        <v>92</v>
      </c>
      <c r="W396" s="8" t="s">
        <v>92</v>
      </c>
      <c r="X396" s="8" t="s">
        <v>93</v>
      </c>
      <c r="Y396" s="8" t="s">
        <v>90</v>
      </c>
      <c r="Z396" s="8">
        <v>7</v>
      </c>
      <c r="AA396" s="8">
        <v>2001</v>
      </c>
      <c r="AB396" s="8" t="s">
        <v>92</v>
      </c>
      <c r="AC396" s="8" t="s">
        <v>92</v>
      </c>
      <c r="AD396" s="8" t="s">
        <v>91</v>
      </c>
      <c r="AE396" s="8" t="s">
        <v>113</v>
      </c>
      <c r="AF396" s="8">
        <v>2</v>
      </c>
      <c r="AG396" s="8" t="s">
        <v>90</v>
      </c>
      <c r="AH396" s="8" t="s">
        <v>95</v>
      </c>
      <c r="AR396" s="8" t="s">
        <v>91</v>
      </c>
      <c r="AS396" s="8" t="s">
        <v>91</v>
      </c>
      <c r="AT396" s="8" t="s">
        <v>92</v>
      </c>
      <c r="AU396" s="8" t="s">
        <v>97</v>
      </c>
      <c r="BC396" s="8" t="s">
        <v>92</v>
      </c>
      <c r="BD396" s="8" t="s">
        <v>92</v>
      </c>
      <c r="BE396" s="8" t="s">
        <v>92</v>
      </c>
      <c r="BG396" s="8" t="s">
        <v>92</v>
      </c>
      <c r="BH396" s="8" t="s">
        <v>92</v>
      </c>
      <c r="BI396" s="8" t="s">
        <v>92</v>
      </c>
      <c r="BJ396" s="8" t="s">
        <v>92</v>
      </c>
      <c r="BM396" s="8" t="s">
        <v>92</v>
      </c>
      <c r="BN396" s="8" t="s">
        <v>92</v>
      </c>
      <c r="BO396" s="8" t="s">
        <v>92</v>
      </c>
      <c r="BQ396" s="8" t="s">
        <v>92</v>
      </c>
      <c r="BR396" s="8" t="s">
        <v>92</v>
      </c>
      <c r="BS396" s="8" t="s">
        <v>91</v>
      </c>
      <c r="BU396" s="8" t="s">
        <v>91</v>
      </c>
      <c r="BV396" s="8">
        <v>55233</v>
      </c>
      <c r="BW396" s="8">
        <v>772905</v>
      </c>
      <c r="BX396" s="9">
        <f t="shared" si="130"/>
        <v>58.9</v>
      </c>
      <c r="BY396" s="29">
        <v>30642.999</v>
      </c>
      <c r="BZ396" s="8">
        <v>25222.890226899701</v>
      </c>
      <c r="CA396" s="8">
        <v>36.649621030575901</v>
      </c>
      <c r="CD396" s="8">
        <v>2038</v>
      </c>
      <c r="CE396" s="8">
        <v>3</v>
      </c>
      <c r="CF396" s="17">
        <f t="shared" si="125"/>
        <v>58.9</v>
      </c>
      <c r="CG396" s="17"/>
      <c r="CH396" s="18" t="str">
        <f t="shared" si="134"/>
        <v/>
      </c>
      <c r="CI396" s="8">
        <f t="shared" si="126"/>
        <v>2031</v>
      </c>
      <c r="CJ396" s="8">
        <f t="shared" si="127"/>
        <v>58.9</v>
      </c>
      <c r="CK396" s="6" t="str">
        <f t="shared" si="128"/>
        <v/>
      </c>
      <c r="CL396" s="26"/>
      <c r="CM396" s="8" t="str">
        <f t="shared" si="135"/>
        <v/>
      </c>
      <c r="CN396" s="38">
        <f t="shared" si="136"/>
        <v>90429.884999999689</v>
      </c>
      <c r="CO396" s="8" t="str">
        <f t="shared" si="137"/>
        <v/>
      </c>
      <c r="CP396" s="8">
        <f t="shared" si="129"/>
        <v>117</v>
      </c>
      <c r="CQ396" s="8">
        <f t="shared" si="138"/>
        <v>2951.0781565472653</v>
      </c>
      <c r="CR396" s="8">
        <f t="shared" si="139"/>
        <v>2024</v>
      </c>
    </row>
    <row r="397" spans="1:96" s="8" customFormat="1">
      <c r="A397" s="8">
        <v>8027</v>
      </c>
      <c r="B397" s="8" t="s">
        <v>648</v>
      </c>
      <c r="C397" s="8">
        <v>55233</v>
      </c>
      <c r="D397" s="8" t="s">
        <v>648</v>
      </c>
      <c r="E397" s="8" t="s">
        <v>171</v>
      </c>
      <c r="F397" s="8" t="s">
        <v>649</v>
      </c>
      <c r="G397" s="8" t="s">
        <v>656</v>
      </c>
      <c r="H397" s="8" t="s">
        <v>87</v>
      </c>
      <c r="I397" s="8" t="s">
        <v>88</v>
      </c>
      <c r="K397" s="8" t="s">
        <v>89</v>
      </c>
      <c r="L397" s="8" t="s">
        <v>90</v>
      </c>
      <c r="M397" s="8" t="s">
        <v>90</v>
      </c>
      <c r="N397" s="8" t="s">
        <v>657</v>
      </c>
      <c r="O397" s="8" t="s">
        <v>657</v>
      </c>
      <c r="P397" s="8">
        <v>58.9</v>
      </c>
      <c r="Q397" s="8">
        <v>0.85</v>
      </c>
      <c r="R397" s="8">
        <v>53.5</v>
      </c>
      <c r="S397" s="8">
        <v>53.5</v>
      </c>
      <c r="T397" s="8">
        <v>22</v>
      </c>
      <c r="U397" s="8" t="s">
        <v>91</v>
      </c>
      <c r="V397" s="8" t="s">
        <v>92</v>
      </c>
      <c r="W397" s="8" t="s">
        <v>92</v>
      </c>
      <c r="X397" s="8" t="s">
        <v>93</v>
      </c>
      <c r="Y397" s="8" t="s">
        <v>90</v>
      </c>
      <c r="Z397" s="8">
        <v>7</v>
      </c>
      <c r="AA397" s="8">
        <v>2001</v>
      </c>
      <c r="AB397" s="8" t="s">
        <v>92</v>
      </c>
      <c r="AC397" s="8" t="s">
        <v>92</v>
      </c>
      <c r="AD397" s="8" t="s">
        <v>91</v>
      </c>
      <c r="AE397" s="8" t="s">
        <v>113</v>
      </c>
      <c r="AF397" s="8">
        <v>2</v>
      </c>
      <c r="AG397" s="8" t="s">
        <v>90</v>
      </c>
      <c r="AH397" s="8" t="s">
        <v>95</v>
      </c>
      <c r="AR397" s="8" t="s">
        <v>91</v>
      </c>
      <c r="AS397" s="8" t="s">
        <v>91</v>
      </c>
      <c r="AT397" s="8" t="s">
        <v>92</v>
      </c>
      <c r="AU397" s="8" t="s">
        <v>97</v>
      </c>
      <c r="BC397" s="8" t="s">
        <v>92</v>
      </c>
      <c r="BD397" s="8" t="s">
        <v>92</v>
      </c>
      <c r="BE397" s="8" t="s">
        <v>92</v>
      </c>
      <c r="BG397" s="8" t="s">
        <v>92</v>
      </c>
      <c r="BH397" s="8" t="s">
        <v>92</v>
      </c>
      <c r="BI397" s="8" t="s">
        <v>92</v>
      </c>
      <c r="BJ397" s="8" t="s">
        <v>92</v>
      </c>
      <c r="BM397" s="8" t="s">
        <v>92</v>
      </c>
      <c r="BN397" s="8" t="s">
        <v>92</v>
      </c>
      <c r="BO397" s="8" t="s">
        <v>92</v>
      </c>
      <c r="BQ397" s="8" t="s">
        <v>92</v>
      </c>
      <c r="BR397" s="8" t="s">
        <v>92</v>
      </c>
      <c r="BS397" s="8" t="s">
        <v>91</v>
      </c>
      <c r="BT397" s="8" t="s">
        <v>91</v>
      </c>
      <c r="BU397" s="8" t="s">
        <v>91</v>
      </c>
      <c r="BV397" s="8">
        <v>55233</v>
      </c>
      <c r="BW397" s="8">
        <v>772905</v>
      </c>
      <c r="BX397" s="9">
        <f t="shared" si="130"/>
        <v>58.9</v>
      </c>
      <c r="BY397" s="29">
        <v>30642.999</v>
      </c>
      <c r="BZ397" s="8">
        <v>25222.890226899701</v>
      </c>
      <c r="CA397" s="8">
        <v>36.649621030575901</v>
      </c>
      <c r="CD397" s="8">
        <v>2038</v>
      </c>
      <c r="CE397" s="8">
        <v>3</v>
      </c>
      <c r="CF397" s="17">
        <f t="shared" si="125"/>
        <v>58.9</v>
      </c>
      <c r="CG397" s="17"/>
      <c r="CH397" s="18" t="str">
        <f t="shared" si="134"/>
        <v/>
      </c>
      <c r="CI397" s="8">
        <f t="shared" si="126"/>
        <v>2031</v>
      </c>
      <c r="CJ397" s="8">
        <f t="shared" si="127"/>
        <v>58.9</v>
      </c>
      <c r="CK397" s="6" t="str">
        <f t="shared" si="128"/>
        <v/>
      </c>
      <c r="CL397" s="26"/>
      <c r="CM397" s="8" t="str">
        <f t="shared" si="135"/>
        <v/>
      </c>
      <c r="CN397" s="38">
        <f t="shared" si="136"/>
        <v>90429.884999999689</v>
      </c>
      <c r="CO397" s="8" t="str">
        <f t="shared" si="137"/>
        <v/>
      </c>
      <c r="CP397" s="8">
        <f t="shared" si="129"/>
        <v>117</v>
      </c>
      <c r="CQ397" s="8">
        <f t="shared" si="138"/>
        <v>2951.0781565472653</v>
      </c>
      <c r="CR397" s="8">
        <f t="shared" si="139"/>
        <v>2024</v>
      </c>
    </row>
    <row r="398" spans="1:96" s="8" customFormat="1">
      <c r="A398" s="8">
        <v>8027</v>
      </c>
      <c r="B398" s="8" t="s">
        <v>648</v>
      </c>
      <c r="C398" s="8">
        <v>55233</v>
      </c>
      <c r="D398" s="8" t="s">
        <v>648</v>
      </c>
      <c r="E398" s="8" t="s">
        <v>171</v>
      </c>
      <c r="F398" s="8" t="s">
        <v>649</v>
      </c>
      <c r="G398" s="8" t="s">
        <v>658</v>
      </c>
      <c r="H398" s="8" t="s">
        <v>87</v>
      </c>
      <c r="I398" s="8" t="s">
        <v>88</v>
      </c>
      <c r="K398" s="8" t="s">
        <v>89</v>
      </c>
      <c r="L398" s="8" t="s">
        <v>90</v>
      </c>
      <c r="M398" s="8" t="s">
        <v>90</v>
      </c>
      <c r="N398" s="8" t="s">
        <v>659</v>
      </c>
      <c r="O398" s="8" t="s">
        <v>659</v>
      </c>
      <c r="P398" s="8">
        <v>58.9</v>
      </c>
      <c r="Q398" s="8">
        <v>0.85</v>
      </c>
      <c r="R398" s="8">
        <v>53.5</v>
      </c>
      <c r="S398" s="8">
        <v>53.5</v>
      </c>
      <c r="T398" s="8">
        <v>22</v>
      </c>
      <c r="U398" s="8" t="s">
        <v>91</v>
      </c>
      <c r="V398" s="8" t="s">
        <v>92</v>
      </c>
      <c r="W398" s="8" t="s">
        <v>92</v>
      </c>
      <c r="X398" s="8" t="s">
        <v>93</v>
      </c>
      <c r="Y398" s="8" t="s">
        <v>90</v>
      </c>
      <c r="Z398" s="8">
        <v>7</v>
      </c>
      <c r="AA398" s="8">
        <v>2001</v>
      </c>
      <c r="AB398" s="8" t="s">
        <v>92</v>
      </c>
      <c r="AC398" s="8" t="s">
        <v>92</v>
      </c>
      <c r="AD398" s="8" t="s">
        <v>91</v>
      </c>
      <c r="AE398" s="8" t="s">
        <v>113</v>
      </c>
      <c r="AF398" s="8">
        <v>2</v>
      </c>
      <c r="AG398" s="8" t="s">
        <v>90</v>
      </c>
      <c r="AH398" s="8" t="s">
        <v>95</v>
      </c>
      <c r="AR398" s="8" t="s">
        <v>91</v>
      </c>
      <c r="AS398" s="8" t="s">
        <v>91</v>
      </c>
      <c r="AT398" s="8" t="s">
        <v>92</v>
      </c>
      <c r="AU398" s="8" t="s">
        <v>97</v>
      </c>
      <c r="BC398" s="8" t="s">
        <v>92</v>
      </c>
      <c r="BD398" s="8" t="s">
        <v>92</v>
      </c>
      <c r="BE398" s="8" t="s">
        <v>92</v>
      </c>
      <c r="BG398" s="8" t="s">
        <v>92</v>
      </c>
      <c r="BH398" s="8" t="s">
        <v>92</v>
      </c>
      <c r="BI398" s="8" t="s">
        <v>92</v>
      </c>
      <c r="BJ398" s="8" t="s">
        <v>92</v>
      </c>
      <c r="BM398" s="8" t="s">
        <v>92</v>
      </c>
      <c r="BN398" s="8" t="s">
        <v>92</v>
      </c>
      <c r="BO398" s="8" t="s">
        <v>92</v>
      </c>
      <c r="BQ398" s="8" t="s">
        <v>92</v>
      </c>
      <c r="BR398" s="8" t="s">
        <v>92</v>
      </c>
      <c r="BS398" s="8" t="s">
        <v>91</v>
      </c>
      <c r="BT398" s="8" t="s">
        <v>91</v>
      </c>
      <c r="BU398" s="8" t="s">
        <v>91</v>
      </c>
      <c r="BV398" s="8">
        <v>55233</v>
      </c>
      <c r="BW398" s="8">
        <v>772905</v>
      </c>
      <c r="BX398" s="9">
        <f t="shared" si="130"/>
        <v>58.9</v>
      </c>
      <c r="BY398" s="29">
        <v>30642.999</v>
      </c>
      <c r="BZ398" s="8">
        <v>25222.890226899701</v>
      </c>
      <c r="CA398" s="8">
        <v>36.649621030575901</v>
      </c>
      <c r="CD398" s="8">
        <v>2038</v>
      </c>
      <c r="CE398" s="8">
        <v>3</v>
      </c>
      <c r="CF398" s="17">
        <f t="shared" si="125"/>
        <v>58.9</v>
      </c>
      <c r="CG398" s="17"/>
      <c r="CH398" s="18" t="str">
        <f t="shared" si="134"/>
        <v/>
      </c>
      <c r="CI398" s="8">
        <f t="shared" si="126"/>
        <v>2031</v>
      </c>
      <c r="CJ398" s="8">
        <f t="shared" si="127"/>
        <v>58.9</v>
      </c>
      <c r="CK398" s="6" t="str">
        <f t="shared" si="128"/>
        <v/>
      </c>
      <c r="CL398" s="26"/>
      <c r="CM398" s="8" t="str">
        <f t="shared" si="135"/>
        <v/>
      </c>
      <c r="CN398" s="38">
        <f t="shared" si="136"/>
        <v>90429.884999999689</v>
      </c>
      <c r="CO398" s="8" t="str">
        <f t="shared" si="137"/>
        <v/>
      </c>
      <c r="CP398" s="8">
        <f t="shared" si="129"/>
        <v>117</v>
      </c>
      <c r="CQ398" s="8">
        <f t="shared" si="138"/>
        <v>2951.0781565472653</v>
      </c>
      <c r="CR398" s="8">
        <f t="shared" si="139"/>
        <v>2024</v>
      </c>
    </row>
    <row r="399" spans="1:96" s="8" customFormat="1">
      <c r="A399" s="8">
        <v>59921</v>
      </c>
      <c r="B399" s="8" t="s">
        <v>660</v>
      </c>
      <c r="C399" s="8">
        <v>55236</v>
      </c>
      <c r="D399" s="8" t="s">
        <v>661</v>
      </c>
      <c r="E399" s="8" t="s">
        <v>116</v>
      </c>
      <c r="F399" s="8" t="s">
        <v>662</v>
      </c>
      <c r="G399" s="8" t="s">
        <v>261</v>
      </c>
      <c r="H399" s="8" t="s">
        <v>87</v>
      </c>
      <c r="I399" s="8" t="s">
        <v>88</v>
      </c>
      <c r="K399" s="8" t="s">
        <v>89</v>
      </c>
      <c r="L399" s="8" t="s">
        <v>90</v>
      </c>
      <c r="M399" s="8" t="s">
        <v>90</v>
      </c>
      <c r="N399" s="8" t="s">
        <v>663</v>
      </c>
      <c r="O399" s="8" t="s">
        <v>663</v>
      </c>
      <c r="P399" s="8">
        <v>86.5</v>
      </c>
      <c r="Q399" s="8">
        <v>0.85</v>
      </c>
      <c r="R399" s="8">
        <v>84.9</v>
      </c>
      <c r="S399" s="8">
        <v>89.5</v>
      </c>
      <c r="T399" s="8">
        <v>45</v>
      </c>
      <c r="U399" s="8" t="s">
        <v>91</v>
      </c>
      <c r="V399" s="8" t="s">
        <v>92</v>
      </c>
      <c r="W399" s="8" t="s">
        <v>92</v>
      </c>
      <c r="X399" s="8" t="s">
        <v>93</v>
      </c>
      <c r="Y399" s="8" t="s">
        <v>90</v>
      </c>
      <c r="Z399" s="8">
        <v>6</v>
      </c>
      <c r="AA399" s="8">
        <v>2001</v>
      </c>
      <c r="AB399" s="8" t="s">
        <v>92</v>
      </c>
      <c r="AC399" s="8" t="s">
        <v>92</v>
      </c>
      <c r="AD399" s="8" t="s">
        <v>91</v>
      </c>
      <c r="AE399" s="8" t="s">
        <v>113</v>
      </c>
      <c r="AF399" s="8">
        <v>2</v>
      </c>
      <c r="AG399" s="8" t="s">
        <v>90</v>
      </c>
      <c r="AH399" s="8" t="s">
        <v>95</v>
      </c>
      <c r="AN399" s="8" t="s">
        <v>95</v>
      </c>
      <c r="AR399" s="8" t="s">
        <v>91</v>
      </c>
      <c r="AS399" s="8" t="s">
        <v>91</v>
      </c>
      <c r="AT399" s="8" t="s">
        <v>92</v>
      </c>
      <c r="AU399" s="8" t="s">
        <v>97</v>
      </c>
      <c r="BC399" s="8" t="s">
        <v>92</v>
      </c>
      <c r="BD399" s="8" t="s">
        <v>92</v>
      </c>
      <c r="BE399" s="8" t="s">
        <v>92</v>
      </c>
      <c r="BG399" s="8" t="s">
        <v>92</v>
      </c>
      <c r="BH399" s="8" t="s">
        <v>92</v>
      </c>
      <c r="BI399" s="8" t="s">
        <v>92</v>
      </c>
      <c r="BJ399" s="8" t="s">
        <v>92</v>
      </c>
      <c r="BM399" s="8" t="s">
        <v>92</v>
      </c>
      <c r="BN399" s="8" t="s">
        <v>92</v>
      </c>
      <c r="BO399" s="8" t="s">
        <v>92</v>
      </c>
      <c r="BQ399" s="8" t="s">
        <v>92</v>
      </c>
      <c r="BR399" s="8" t="s">
        <v>92</v>
      </c>
      <c r="BS399" s="8" t="s">
        <v>91</v>
      </c>
      <c r="BT399" s="8" t="s">
        <v>91</v>
      </c>
      <c r="BU399" s="8" t="s">
        <v>91</v>
      </c>
      <c r="BV399" s="8">
        <v>55236</v>
      </c>
      <c r="BW399" s="8">
        <v>4456895</v>
      </c>
      <c r="BX399" s="9">
        <f t="shared" si="130"/>
        <v>86.5</v>
      </c>
      <c r="BY399" s="29">
        <v>328567</v>
      </c>
      <c r="BZ399" s="8">
        <v>13564.6458713139</v>
      </c>
      <c r="CA399" s="8">
        <v>36.258333332100001</v>
      </c>
      <c r="CD399" s="8">
        <v>2037</v>
      </c>
      <c r="CE399" s="8">
        <v>9</v>
      </c>
      <c r="CF399" s="17">
        <f t="shared" si="125"/>
        <v>86.5</v>
      </c>
      <c r="CG399" s="19">
        <f>BY399</f>
        <v>328567</v>
      </c>
      <c r="CH399" s="18">
        <f t="shared" si="134"/>
        <v>521456.71499999933</v>
      </c>
      <c r="CI399" s="8">
        <f t="shared" si="126"/>
        <v>2031</v>
      </c>
      <c r="CJ399" s="8">
        <f t="shared" si="127"/>
        <v>86.5</v>
      </c>
      <c r="CK399" s="6" t="str">
        <f t="shared" si="128"/>
        <v/>
      </c>
      <c r="CL399" s="26" t="str">
        <f>IF(CK399&lt;&gt;"",BY399,"")</f>
        <v/>
      </c>
      <c r="CM399" s="8" t="str">
        <f t="shared" si="135"/>
        <v/>
      </c>
      <c r="CN399" s="38">
        <f t="shared" si="136"/>
        <v>521456.71499999933</v>
      </c>
      <c r="CO399" s="8" t="str">
        <f t="shared" si="137"/>
        <v>Y</v>
      </c>
      <c r="CP399" s="8">
        <f t="shared" si="129"/>
        <v>117</v>
      </c>
      <c r="CQ399" s="8">
        <f t="shared" si="138"/>
        <v>1587.0635669437263</v>
      </c>
      <c r="CR399" s="8">
        <f t="shared" si="139"/>
        <v>2027</v>
      </c>
    </row>
    <row r="400" spans="1:96" s="8" customFormat="1">
      <c r="A400" s="8">
        <v>59921</v>
      </c>
      <c r="B400" s="8" t="s">
        <v>660</v>
      </c>
      <c r="C400" s="8">
        <v>55236</v>
      </c>
      <c r="D400" s="8" t="s">
        <v>661</v>
      </c>
      <c r="E400" s="8" t="s">
        <v>116</v>
      </c>
      <c r="F400" s="8" t="s">
        <v>662</v>
      </c>
      <c r="G400" s="8" t="s">
        <v>263</v>
      </c>
      <c r="H400" s="8" t="s">
        <v>87</v>
      </c>
      <c r="I400" s="8" t="s">
        <v>88</v>
      </c>
      <c r="K400" s="8" t="s">
        <v>112</v>
      </c>
      <c r="L400" s="8" t="s">
        <v>90</v>
      </c>
      <c r="M400" s="8" t="s">
        <v>90</v>
      </c>
      <c r="N400" s="8" t="s">
        <v>664</v>
      </c>
      <c r="O400" s="8" t="s">
        <v>664</v>
      </c>
      <c r="P400" s="8">
        <v>86.5</v>
      </c>
      <c r="Q400" s="8">
        <v>0.85</v>
      </c>
      <c r="R400" s="8">
        <v>84.9</v>
      </c>
      <c r="S400" s="8">
        <v>89.5</v>
      </c>
      <c r="T400" s="8">
        <v>45</v>
      </c>
      <c r="U400" s="8" t="s">
        <v>91</v>
      </c>
      <c r="V400" s="8" t="s">
        <v>92</v>
      </c>
      <c r="W400" s="8" t="s">
        <v>92</v>
      </c>
      <c r="X400" s="8" t="s">
        <v>93</v>
      </c>
      <c r="Y400" s="8" t="s">
        <v>90</v>
      </c>
      <c r="Z400" s="8">
        <v>6</v>
      </c>
      <c r="AA400" s="8">
        <v>2001</v>
      </c>
      <c r="AB400" s="8" t="s">
        <v>92</v>
      </c>
      <c r="AC400" s="8" t="s">
        <v>92</v>
      </c>
      <c r="AD400" s="8" t="s">
        <v>91</v>
      </c>
      <c r="AE400" s="8" t="s">
        <v>113</v>
      </c>
      <c r="AF400" s="8">
        <v>2</v>
      </c>
      <c r="AG400" s="8" t="s">
        <v>90</v>
      </c>
      <c r="AH400" s="8" t="s">
        <v>95</v>
      </c>
      <c r="AN400" s="8" t="s">
        <v>95</v>
      </c>
      <c r="AR400" s="8" t="s">
        <v>91</v>
      </c>
      <c r="AS400" s="8" t="s">
        <v>91</v>
      </c>
      <c r="AT400" s="8" t="s">
        <v>92</v>
      </c>
      <c r="AU400" s="8" t="s">
        <v>97</v>
      </c>
      <c r="BC400" s="8" t="s">
        <v>92</v>
      </c>
      <c r="BD400" s="8" t="s">
        <v>92</v>
      </c>
      <c r="BE400" s="8" t="s">
        <v>92</v>
      </c>
      <c r="BG400" s="8" t="s">
        <v>92</v>
      </c>
      <c r="BH400" s="8" t="s">
        <v>92</v>
      </c>
      <c r="BI400" s="8" t="s">
        <v>92</v>
      </c>
      <c r="BJ400" s="8" t="s">
        <v>92</v>
      </c>
      <c r="BM400" s="8" t="s">
        <v>92</v>
      </c>
      <c r="BN400" s="8" t="s">
        <v>92</v>
      </c>
      <c r="BO400" s="8" t="s">
        <v>92</v>
      </c>
      <c r="BQ400" s="8" t="s">
        <v>92</v>
      </c>
      <c r="BR400" s="8" t="s">
        <v>92</v>
      </c>
      <c r="BS400" s="8" t="s">
        <v>91</v>
      </c>
      <c r="BT400" s="8" t="s">
        <v>91</v>
      </c>
      <c r="BU400" s="8" t="s">
        <v>91</v>
      </c>
      <c r="BV400" s="8">
        <v>55236</v>
      </c>
      <c r="BW400" s="8">
        <v>4456895</v>
      </c>
      <c r="BX400" s="9">
        <f t="shared" si="130"/>
        <v>86.5</v>
      </c>
      <c r="BY400" s="29">
        <v>328567</v>
      </c>
      <c r="BZ400" s="8">
        <v>13564.6458713139</v>
      </c>
      <c r="CA400" s="8">
        <v>36.258333332100001</v>
      </c>
      <c r="CD400" s="8">
        <v>2037</v>
      </c>
      <c r="CE400" s="8">
        <v>9</v>
      </c>
      <c r="CF400" s="17">
        <f t="shared" si="125"/>
        <v>86.5</v>
      </c>
      <c r="CG400" s="17"/>
      <c r="CH400" s="18" t="str">
        <f t="shared" si="134"/>
        <v/>
      </c>
      <c r="CI400" s="8">
        <f t="shared" si="126"/>
        <v>2031</v>
      </c>
      <c r="CJ400" s="8">
        <f t="shared" si="127"/>
        <v>86.5</v>
      </c>
      <c r="CK400" s="6" t="str">
        <f t="shared" si="128"/>
        <v/>
      </c>
      <c r="CL400" s="26"/>
      <c r="CM400" s="8" t="str">
        <f t="shared" si="135"/>
        <v/>
      </c>
      <c r="CN400" s="38">
        <f t="shared" si="136"/>
        <v>521456.71499999933</v>
      </c>
      <c r="CO400" s="8" t="str">
        <f t="shared" si="137"/>
        <v/>
      </c>
      <c r="CP400" s="8">
        <f t="shared" si="129"/>
        <v>117</v>
      </c>
      <c r="CQ400" s="8">
        <f t="shared" si="138"/>
        <v>1587.0635669437263</v>
      </c>
      <c r="CR400" s="8">
        <f t="shared" si="139"/>
        <v>2027</v>
      </c>
    </row>
    <row r="401" spans="1:96" s="8" customFormat="1">
      <c r="A401" s="8">
        <v>59921</v>
      </c>
      <c r="B401" s="8" t="s">
        <v>660</v>
      </c>
      <c r="C401" s="8">
        <v>55236</v>
      </c>
      <c r="D401" s="8" t="s">
        <v>661</v>
      </c>
      <c r="E401" s="8" t="s">
        <v>116</v>
      </c>
      <c r="F401" s="8" t="s">
        <v>662</v>
      </c>
      <c r="G401" s="8" t="s">
        <v>267</v>
      </c>
      <c r="H401" s="8" t="s">
        <v>87</v>
      </c>
      <c r="I401" s="8" t="s">
        <v>88</v>
      </c>
      <c r="K401" s="8" t="s">
        <v>112</v>
      </c>
      <c r="L401" s="8" t="s">
        <v>90</v>
      </c>
      <c r="M401" s="8" t="s">
        <v>90</v>
      </c>
      <c r="N401" s="8" t="s">
        <v>665</v>
      </c>
      <c r="O401" s="8" t="s">
        <v>665</v>
      </c>
      <c r="P401" s="8">
        <v>86.5</v>
      </c>
      <c r="Q401" s="8">
        <v>0.85</v>
      </c>
      <c r="R401" s="8">
        <v>84.9</v>
      </c>
      <c r="S401" s="8">
        <v>89.5</v>
      </c>
      <c r="T401" s="8">
        <v>45</v>
      </c>
      <c r="U401" s="8" t="s">
        <v>91</v>
      </c>
      <c r="V401" s="8" t="s">
        <v>92</v>
      </c>
      <c r="W401" s="8" t="s">
        <v>92</v>
      </c>
      <c r="X401" s="8" t="s">
        <v>93</v>
      </c>
      <c r="Y401" s="8" t="s">
        <v>90</v>
      </c>
      <c r="Z401" s="8">
        <v>6</v>
      </c>
      <c r="AA401" s="8">
        <v>2001</v>
      </c>
      <c r="AB401" s="8" t="s">
        <v>92</v>
      </c>
      <c r="AC401" s="8" t="s">
        <v>92</v>
      </c>
      <c r="AD401" s="8" t="s">
        <v>91</v>
      </c>
      <c r="AE401" s="8" t="s">
        <v>113</v>
      </c>
      <c r="AF401" s="8">
        <v>2</v>
      </c>
      <c r="AG401" s="8" t="s">
        <v>90</v>
      </c>
      <c r="AH401" s="8" t="s">
        <v>95</v>
      </c>
      <c r="AN401" s="8" t="s">
        <v>95</v>
      </c>
      <c r="AR401" s="8" t="s">
        <v>91</v>
      </c>
      <c r="AS401" s="8" t="s">
        <v>91</v>
      </c>
      <c r="AT401" s="8" t="s">
        <v>92</v>
      </c>
      <c r="AU401" s="8" t="s">
        <v>97</v>
      </c>
      <c r="BC401" s="8" t="s">
        <v>92</v>
      </c>
      <c r="BD401" s="8" t="s">
        <v>92</v>
      </c>
      <c r="BE401" s="8" t="s">
        <v>92</v>
      </c>
      <c r="BG401" s="8" t="s">
        <v>92</v>
      </c>
      <c r="BH401" s="8" t="s">
        <v>92</v>
      </c>
      <c r="BI401" s="8" t="s">
        <v>92</v>
      </c>
      <c r="BJ401" s="8" t="s">
        <v>92</v>
      </c>
      <c r="BM401" s="8" t="s">
        <v>92</v>
      </c>
      <c r="BN401" s="8" t="s">
        <v>92</v>
      </c>
      <c r="BO401" s="8" t="s">
        <v>92</v>
      </c>
      <c r="BQ401" s="8" t="s">
        <v>92</v>
      </c>
      <c r="BR401" s="8" t="s">
        <v>92</v>
      </c>
      <c r="BS401" s="8" t="s">
        <v>91</v>
      </c>
      <c r="BT401" s="8" t="s">
        <v>91</v>
      </c>
      <c r="BU401" s="8" t="s">
        <v>91</v>
      </c>
      <c r="BV401" s="8">
        <v>55236</v>
      </c>
      <c r="BW401" s="8">
        <v>4456895</v>
      </c>
      <c r="BX401" s="9">
        <f t="shared" si="130"/>
        <v>86.5</v>
      </c>
      <c r="BY401" s="29">
        <v>328567</v>
      </c>
      <c r="BZ401" s="8">
        <v>13564.6458713139</v>
      </c>
      <c r="CA401" s="8">
        <v>36.258333332100001</v>
      </c>
      <c r="CD401" s="8">
        <v>2037</v>
      </c>
      <c r="CE401" s="8">
        <v>9</v>
      </c>
      <c r="CF401" s="17">
        <f t="shared" si="125"/>
        <v>86.5</v>
      </c>
      <c r="CG401" s="17"/>
      <c r="CH401" s="18" t="str">
        <f t="shared" si="134"/>
        <v/>
      </c>
      <c r="CI401" s="8">
        <f t="shared" si="126"/>
        <v>2031</v>
      </c>
      <c r="CJ401" s="8">
        <f t="shared" si="127"/>
        <v>86.5</v>
      </c>
      <c r="CK401" s="6" t="str">
        <f t="shared" si="128"/>
        <v/>
      </c>
      <c r="CL401" s="26"/>
      <c r="CM401" s="8" t="str">
        <f t="shared" si="135"/>
        <v/>
      </c>
      <c r="CN401" s="38">
        <f t="shared" si="136"/>
        <v>521456.71499999933</v>
      </c>
      <c r="CO401" s="8" t="str">
        <f t="shared" si="137"/>
        <v/>
      </c>
      <c r="CP401" s="8">
        <f t="shared" si="129"/>
        <v>117</v>
      </c>
      <c r="CQ401" s="8">
        <f t="shared" si="138"/>
        <v>1587.0635669437263</v>
      </c>
      <c r="CR401" s="8">
        <f t="shared" si="139"/>
        <v>2027</v>
      </c>
    </row>
    <row r="402" spans="1:96" s="8" customFormat="1">
      <c r="A402" s="8">
        <v>59921</v>
      </c>
      <c r="B402" s="8" t="s">
        <v>660</v>
      </c>
      <c r="C402" s="8">
        <v>55236</v>
      </c>
      <c r="D402" s="8" t="s">
        <v>661</v>
      </c>
      <c r="E402" s="8" t="s">
        <v>116</v>
      </c>
      <c r="F402" s="8" t="s">
        <v>662</v>
      </c>
      <c r="G402" s="8" t="s">
        <v>636</v>
      </c>
      <c r="H402" s="8" t="s">
        <v>87</v>
      </c>
      <c r="I402" s="8" t="s">
        <v>88</v>
      </c>
      <c r="K402" s="8" t="s">
        <v>112</v>
      </c>
      <c r="L402" s="8" t="s">
        <v>90</v>
      </c>
      <c r="M402" s="8" t="s">
        <v>90</v>
      </c>
      <c r="N402" s="8" t="s">
        <v>666</v>
      </c>
      <c r="O402" s="8" t="s">
        <v>667</v>
      </c>
      <c r="P402" s="8">
        <v>86.5</v>
      </c>
      <c r="Q402" s="8">
        <v>0.85</v>
      </c>
      <c r="R402" s="8">
        <v>84.1</v>
      </c>
      <c r="S402" s="8">
        <v>89.5</v>
      </c>
      <c r="T402" s="8">
        <v>45</v>
      </c>
      <c r="U402" s="8" t="s">
        <v>91</v>
      </c>
      <c r="V402" s="8" t="s">
        <v>92</v>
      </c>
      <c r="W402" s="8" t="s">
        <v>92</v>
      </c>
      <c r="X402" s="8" t="s">
        <v>93</v>
      </c>
      <c r="Y402" s="8" t="s">
        <v>90</v>
      </c>
      <c r="Z402" s="8">
        <v>6</v>
      </c>
      <c r="AA402" s="8">
        <v>2001</v>
      </c>
      <c r="AB402" s="8" t="s">
        <v>92</v>
      </c>
      <c r="AC402" s="8" t="s">
        <v>92</v>
      </c>
      <c r="AD402" s="8" t="s">
        <v>91</v>
      </c>
      <c r="AE402" s="8" t="s">
        <v>113</v>
      </c>
      <c r="AF402" s="8">
        <v>2</v>
      </c>
      <c r="AG402" s="8" t="s">
        <v>90</v>
      </c>
      <c r="AH402" s="8" t="s">
        <v>95</v>
      </c>
      <c r="AN402" s="8" t="s">
        <v>95</v>
      </c>
      <c r="AR402" s="8" t="s">
        <v>91</v>
      </c>
      <c r="AS402" s="8" t="s">
        <v>91</v>
      </c>
      <c r="AT402" s="8" t="s">
        <v>92</v>
      </c>
      <c r="AU402" s="8" t="s">
        <v>97</v>
      </c>
      <c r="BC402" s="8" t="s">
        <v>92</v>
      </c>
      <c r="BD402" s="8" t="s">
        <v>92</v>
      </c>
      <c r="BE402" s="8" t="s">
        <v>92</v>
      </c>
      <c r="BG402" s="8" t="s">
        <v>92</v>
      </c>
      <c r="BH402" s="8" t="s">
        <v>92</v>
      </c>
      <c r="BI402" s="8" t="s">
        <v>92</v>
      </c>
      <c r="BJ402" s="8" t="s">
        <v>92</v>
      </c>
      <c r="BM402" s="8" t="s">
        <v>92</v>
      </c>
      <c r="BN402" s="8" t="s">
        <v>92</v>
      </c>
      <c r="BO402" s="8" t="s">
        <v>92</v>
      </c>
      <c r="BQ402" s="8" t="s">
        <v>92</v>
      </c>
      <c r="BR402" s="8" t="s">
        <v>92</v>
      </c>
      <c r="BS402" s="8" t="s">
        <v>91</v>
      </c>
      <c r="BT402" s="8" t="s">
        <v>91</v>
      </c>
      <c r="BU402" s="8" t="s">
        <v>91</v>
      </c>
      <c r="BV402" s="8">
        <v>55236</v>
      </c>
      <c r="BW402" s="8">
        <v>4456895</v>
      </c>
      <c r="BX402" s="9">
        <f t="shared" si="130"/>
        <v>86.5</v>
      </c>
      <c r="BY402" s="29">
        <v>328567</v>
      </c>
      <c r="BZ402" s="8">
        <v>13564.6458713139</v>
      </c>
      <c r="CA402" s="8">
        <v>36.258333332100001</v>
      </c>
      <c r="CD402" s="8">
        <v>2037</v>
      </c>
      <c r="CE402" s="8">
        <v>9</v>
      </c>
      <c r="CF402" s="17">
        <f t="shared" si="125"/>
        <v>86.5</v>
      </c>
      <c r="CG402" s="17"/>
      <c r="CH402" s="18" t="str">
        <f t="shared" si="134"/>
        <v/>
      </c>
      <c r="CI402" s="8">
        <f t="shared" si="126"/>
        <v>2031</v>
      </c>
      <c r="CJ402" s="8">
        <f t="shared" si="127"/>
        <v>86.5</v>
      </c>
      <c r="CK402" s="6" t="str">
        <f t="shared" si="128"/>
        <v/>
      </c>
      <c r="CL402" s="26"/>
      <c r="CM402" s="8" t="str">
        <f t="shared" si="135"/>
        <v/>
      </c>
      <c r="CN402" s="38">
        <f t="shared" si="136"/>
        <v>521456.71499999933</v>
      </c>
      <c r="CO402" s="8" t="str">
        <f t="shared" si="137"/>
        <v/>
      </c>
      <c r="CP402" s="8">
        <f t="shared" si="129"/>
        <v>117</v>
      </c>
      <c r="CQ402" s="8">
        <f t="shared" si="138"/>
        <v>1587.0635669437263</v>
      </c>
      <c r="CR402" s="8">
        <f t="shared" si="139"/>
        <v>2027</v>
      </c>
    </row>
    <row r="403" spans="1:96" s="8" customFormat="1">
      <c r="A403" s="8">
        <v>59921</v>
      </c>
      <c r="B403" s="8" t="s">
        <v>660</v>
      </c>
      <c r="C403" s="8">
        <v>55236</v>
      </c>
      <c r="D403" s="8" t="s">
        <v>661</v>
      </c>
      <c r="E403" s="8" t="s">
        <v>116</v>
      </c>
      <c r="F403" s="8" t="s">
        <v>662</v>
      </c>
      <c r="G403" s="8" t="s">
        <v>637</v>
      </c>
      <c r="H403" s="8" t="s">
        <v>87</v>
      </c>
      <c r="I403" s="8" t="s">
        <v>88</v>
      </c>
      <c r="K403" s="8" t="s">
        <v>112</v>
      </c>
      <c r="L403" s="8" t="s">
        <v>90</v>
      </c>
      <c r="M403" s="8" t="s">
        <v>90</v>
      </c>
      <c r="N403" s="8" t="s">
        <v>668</v>
      </c>
      <c r="O403" s="8" t="s">
        <v>668</v>
      </c>
      <c r="P403" s="8">
        <v>86.5</v>
      </c>
      <c r="Q403" s="8">
        <v>0.85</v>
      </c>
      <c r="R403" s="8">
        <v>85.1</v>
      </c>
      <c r="S403" s="8">
        <v>89.5</v>
      </c>
      <c r="T403" s="8">
        <v>45</v>
      </c>
      <c r="U403" s="8" t="s">
        <v>91</v>
      </c>
      <c r="V403" s="8" t="s">
        <v>92</v>
      </c>
      <c r="W403" s="8" t="s">
        <v>92</v>
      </c>
      <c r="X403" s="8" t="s">
        <v>93</v>
      </c>
      <c r="Y403" s="8" t="s">
        <v>90</v>
      </c>
      <c r="Z403" s="8">
        <v>5</v>
      </c>
      <c r="AA403" s="8">
        <v>2001</v>
      </c>
      <c r="AB403" s="8" t="s">
        <v>92</v>
      </c>
      <c r="AC403" s="8" t="s">
        <v>92</v>
      </c>
      <c r="AD403" s="8" t="s">
        <v>91</v>
      </c>
      <c r="AE403" s="8" t="s">
        <v>113</v>
      </c>
      <c r="AF403" s="8">
        <v>2</v>
      </c>
      <c r="AG403" s="8" t="s">
        <v>90</v>
      </c>
      <c r="AH403" s="8" t="s">
        <v>95</v>
      </c>
      <c r="AN403" s="8" t="s">
        <v>95</v>
      </c>
      <c r="AR403" s="8" t="s">
        <v>91</v>
      </c>
      <c r="AS403" s="8" t="s">
        <v>91</v>
      </c>
      <c r="AT403" s="8" t="s">
        <v>92</v>
      </c>
      <c r="AU403" s="8" t="s">
        <v>97</v>
      </c>
      <c r="BC403" s="8" t="s">
        <v>92</v>
      </c>
      <c r="BD403" s="8" t="s">
        <v>92</v>
      </c>
      <c r="BE403" s="8" t="s">
        <v>92</v>
      </c>
      <c r="BG403" s="8" t="s">
        <v>92</v>
      </c>
      <c r="BH403" s="8" t="s">
        <v>92</v>
      </c>
      <c r="BI403" s="8" t="s">
        <v>92</v>
      </c>
      <c r="BJ403" s="8" t="s">
        <v>92</v>
      </c>
      <c r="BM403" s="8" t="s">
        <v>92</v>
      </c>
      <c r="BN403" s="8" t="s">
        <v>92</v>
      </c>
      <c r="BO403" s="8" t="s">
        <v>92</v>
      </c>
      <c r="BQ403" s="8" t="s">
        <v>92</v>
      </c>
      <c r="BR403" s="8" t="s">
        <v>92</v>
      </c>
      <c r="BS403" s="8" t="s">
        <v>91</v>
      </c>
      <c r="BT403" s="8" t="s">
        <v>91</v>
      </c>
      <c r="BU403" s="8" t="s">
        <v>91</v>
      </c>
      <c r="BV403" s="8">
        <v>55236</v>
      </c>
      <c r="BW403" s="8">
        <v>4456895</v>
      </c>
      <c r="BX403" s="9">
        <f t="shared" si="130"/>
        <v>86.5</v>
      </c>
      <c r="BY403" s="29">
        <v>328567</v>
      </c>
      <c r="BZ403" s="8">
        <v>13564.6458713139</v>
      </c>
      <c r="CA403" s="8">
        <v>36.258333332100001</v>
      </c>
      <c r="CD403" s="8">
        <v>2037</v>
      </c>
      <c r="CE403" s="8">
        <v>8</v>
      </c>
      <c r="CF403" s="17">
        <f t="shared" si="125"/>
        <v>86.5</v>
      </c>
      <c r="CG403" s="17"/>
      <c r="CH403" s="18" t="str">
        <f t="shared" si="134"/>
        <v/>
      </c>
      <c r="CI403" s="8">
        <f t="shared" si="126"/>
        <v>2031</v>
      </c>
      <c r="CJ403" s="8">
        <f t="shared" si="127"/>
        <v>86.5</v>
      </c>
      <c r="CK403" s="6" t="str">
        <f t="shared" si="128"/>
        <v/>
      </c>
      <c r="CL403" s="26"/>
      <c r="CM403" s="8" t="str">
        <f t="shared" si="135"/>
        <v/>
      </c>
      <c r="CN403" s="38">
        <f t="shared" si="136"/>
        <v>521456.71499999933</v>
      </c>
      <c r="CO403" s="8" t="str">
        <f t="shared" si="137"/>
        <v/>
      </c>
      <c r="CP403" s="8">
        <f t="shared" si="129"/>
        <v>117</v>
      </c>
      <c r="CQ403" s="8">
        <f t="shared" si="138"/>
        <v>1587.0635669437263</v>
      </c>
      <c r="CR403" s="8">
        <f t="shared" si="139"/>
        <v>2027</v>
      </c>
    </row>
    <row r="404" spans="1:96" s="8" customFormat="1">
      <c r="A404" s="8">
        <v>59921</v>
      </c>
      <c r="B404" s="8" t="s">
        <v>660</v>
      </c>
      <c r="C404" s="8">
        <v>55236</v>
      </c>
      <c r="D404" s="8" t="s">
        <v>661</v>
      </c>
      <c r="E404" s="8" t="s">
        <v>116</v>
      </c>
      <c r="F404" s="8" t="s">
        <v>662</v>
      </c>
      <c r="G404" s="8" t="s">
        <v>638</v>
      </c>
      <c r="H404" s="8" t="s">
        <v>87</v>
      </c>
      <c r="I404" s="8" t="s">
        <v>88</v>
      </c>
      <c r="K404" s="8" t="s">
        <v>112</v>
      </c>
      <c r="L404" s="8" t="s">
        <v>90</v>
      </c>
      <c r="M404" s="8" t="s">
        <v>90</v>
      </c>
      <c r="N404" s="8" t="s">
        <v>669</v>
      </c>
      <c r="O404" s="8" t="s">
        <v>669</v>
      </c>
      <c r="P404" s="8">
        <v>86.5</v>
      </c>
      <c r="Q404" s="8">
        <v>0.85</v>
      </c>
      <c r="R404" s="8">
        <v>85.1</v>
      </c>
      <c r="S404" s="8">
        <v>89.5</v>
      </c>
      <c r="T404" s="8">
        <v>45</v>
      </c>
      <c r="U404" s="8" t="s">
        <v>91</v>
      </c>
      <c r="V404" s="8" t="s">
        <v>92</v>
      </c>
      <c r="W404" s="8" t="s">
        <v>92</v>
      </c>
      <c r="X404" s="8" t="s">
        <v>93</v>
      </c>
      <c r="Y404" s="8" t="s">
        <v>90</v>
      </c>
      <c r="Z404" s="8">
        <v>5</v>
      </c>
      <c r="AA404" s="8">
        <v>2001</v>
      </c>
      <c r="AB404" s="8" t="s">
        <v>92</v>
      </c>
      <c r="AC404" s="8" t="s">
        <v>92</v>
      </c>
      <c r="AD404" s="8" t="s">
        <v>91</v>
      </c>
      <c r="AE404" s="8" t="s">
        <v>113</v>
      </c>
      <c r="AF404" s="8">
        <v>2</v>
      </c>
      <c r="AG404" s="8" t="s">
        <v>90</v>
      </c>
      <c r="AH404" s="8" t="s">
        <v>95</v>
      </c>
      <c r="AN404" s="8" t="s">
        <v>95</v>
      </c>
      <c r="AR404" s="8" t="s">
        <v>91</v>
      </c>
      <c r="AS404" s="8" t="s">
        <v>91</v>
      </c>
      <c r="AT404" s="8" t="s">
        <v>92</v>
      </c>
      <c r="AU404" s="8" t="s">
        <v>97</v>
      </c>
      <c r="BC404" s="8" t="s">
        <v>92</v>
      </c>
      <c r="BD404" s="8" t="s">
        <v>92</v>
      </c>
      <c r="BE404" s="8" t="s">
        <v>92</v>
      </c>
      <c r="BG404" s="8" t="s">
        <v>92</v>
      </c>
      <c r="BH404" s="8" t="s">
        <v>92</v>
      </c>
      <c r="BI404" s="8" t="s">
        <v>92</v>
      </c>
      <c r="BJ404" s="8" t="s">
        <v>92</v>
      </c>
      <c r="BM404" s="8" t="s">
        <v>92</v>
      </c>
      <c r="BN404" s="8" t="s">
        <v>92</v>
      </c>
      <c r="BO404" s="8" t="s">
        <v>92</v>
      </c>
      <c r="BQ404" s="8" t="s">
        <v>92</v>
      </c>
      <c r="BR404" s="8" t="s">
        <v>92</v>
      </c>
      <c r="BS404" s="8" t="s">
        <v>91</v>
      </c>
      <c r="BT404" s="8" t="s">
        <v>91</v>
      </c>
      <c r="BU404" s="8" t="s">
        <v>91</v>
      </c>
      <c r="BV404" s="8">
        <v>55236</v>
      </c>
      <c r="BW404" s="8">
        <v>4456895</v>
      </c>
      <c r="BX404" s="9">
        <f t="shared" si="130"/>
        <v>86.5</v>
      </c>
      <c r="BY404" s="29">
        <v>328567</v>
      </c>
      <c r="BZ404" s="8">
        <v>13564.6458713139</v>
      </c>
      <c r="CA404" s="8">
        <v>36.258333332100001</v>
      </c>
      <c r="CD404" s="8">
        <v>2037</v>
      </c>
      <c r="CE404" s="8">
        <v>8</v>
      </c>
      <c r="CF404" s="17">
        <f t="shared" si="125"/>
        <v>86.5</v>
      </c>
      <c r="CG404" s="17"/>
      <c r="CH404" s="18" t="str">
        <f t="shared" si="134"/>
        <v/>
      </c>
      <c r="CI404" s="8">
        <f t="shared" si="126"/>
        <v>2031</v>
      </c>
      <c r="CJ404" s="8">
        <f t="shared" si="127"/>
        <v>86.5</v>
      </c>
      <c r="CK404" s="6" t="str">
        <f t="shared" si="128"/>
        <v/>
      </c>
      <c r="CL404" s="26"/>
      <c r="CM404" s="8" t="str">
        <f t="shared" si="135"/>
        <v/>
      </c>
      <c r="CN404" s="38">
        <f t="shared" si="136"/>
        <v>521456.71499999933</v>
      </c>
      <c r="CO404" s="8" t="str">
        <f t="shared" si="137"/>
        <v/>
      </c>
      <c r="CP404" s="8">
        <f t="shared" si="129"/>
        <v>117</v>
      </c>
      <c r="CQ404" s="8">
        <f t="shared" si="138"/>
        <v>1587.0635669437263</v>
      </c>
      <c r="CR404" s="8">
        <f t="shared" si="139"/>
        <v>2027</v>
      </c>
    </row>
    <row r="405" spans="1:96" s="8" customFormat="1">
      <c r="A405" s="8">
        <v>59921</v>
      </c>
      <c r="B405" s="8" t="s">
        <v>660</v>
      </c>
      <c r="C405" s="8">
        <v>55236</v>
      </c>
      <c r="D405" s="8" t="s">
        <v>661</v>
      </c>
      <c r="E405" s="8" t="s">
        <v>116</v>
      </c>
      <c r="F405" s="8" t="s">
        <v>662</v>
      </c>
      <c r="G405" s="8" t="s">
        <v>639</v>
      </c>
      <c r="H405" s="8" t="s">
        <v>87</v>
      </c>
      <c r="I405" s="8" t="s">
        <v>88</v>
      </c>
      <c r="K405" s="8" t="s">
        <v>112</v>
      </c>
      <c r="L405" s="8" t="s">
        <v>90</v>
      </c>
      <c r="M405" s="8" t="s">
        <v>90</v>
      </c>
      <c r="N405" s="8" t="s">
        <v>670</v>
      </c>
      <c r="O405" s="8" t="s">
        <v>670</v>
      </c>
      <c r="P405" s="8">
        <v>86.5</v>
      </c>
      <c r="Q405" s="8">
        <v>0.85</v>
      </c>
      <c r="R405" s="8">
        <v>83.9</v>
      </c>
      <c r="S405" s="8">
        <v>89.5</v>
      </c>
      <c r="T405" s="8">
        <v>45</v>
      </c>
      <c r="U405" s="8" t="s">
        <v>91</v>
      </c>
      <c r="V405" s="8" t="s">
        <v>92</v>
      </c>
      <c r="W405" s="8" t="s">
        <v>92</v>
      </c>
      <c r="X405" s="8" t="s">
        <v>93</v>
      </c>
      <c r="Y405" s="8" t="s">
        <v>90</v>
      </c>
      <c r="Z405" s="8">
        <v>6</v>
      </c>
      <c r="AA405" s="8">
        <v>2001</v>
      </c>
      <c r="AB405" s="8" t="s">
        <v>92</v>
      </c>
      <c r="AC405" s="8" t="s">
        <v>92</v>
      </c>
      <c r="AD405" s="8" t="s">
        <v>91</v>
      </c>
      <c r="AE405" s="8" t="s">
        <v>113</v>
      </c>
      <c r="AF405" s="8">
        <v>2</v>
      </c>
      <c r="AG405" s="8" t="s">
        <v>90</v>
      </c>
      <c r="AH405" s="8" t="s">
        <v>95</v>
      </c>
      <c r="AN405" s="8" t="s">
        <v>95</v>
      </c>
      <c r="AR405" s="8" t="s">
        <v>91</v>
      </c>
      <c r="AS405" s="8" t="s">
        <v>91</v>
      </c>
      <c r="AT405" s="8" t="s">
        <v>92</v>
      </c>
      <c r="AU405" s="8" t="s">
        <v>97</v>
      </c>
      <c r="BC405" s="8" t="s">
        <v>92</v>
      </c>
      <c r="BD405" s="8" t="s">
        <v>92</v>
      </c>
      <c r="BE405" s="8" t="s">
        <v>92</v>
      </c>
      <c r="BG405" s="8" t="s">
        <v>92</v>
      </c>
      <c r="BH405" s="8" t="s">
        <v>92</v>
      </c>
      <c r="BI405" s="8" t="s">
        <v>92</v>
      </c>
      <c r="BJ405" s="8" t="s">
        <v>92</v>
      </c>
      <c r="BM405" s="8" t="s">
        <v>92</v>
      </c>
      <c r="BN405" s="8" t="s">
        <v>92</v>
      </c>
      <c r="BO405" s="8" t="s">
        <v>92</v>
      </c>
      <c r="BQ405" s="8" t="s">
        <v>92</v>
      </c>
      <c r="BR405" s="8" t="s">
        <v>92</v>
      </c>
      <c r="BS405" s="8" t="s">
        <v>91</v>
      </c>
      <c r="BT405" s="8" t="s">
        <v>91</v>
      </c>
      <c r="BU405" s="8" t="s">
        <v>91</v>
      </c>
      <c r="BV405" s="8">
        <v>55236</v>
      </c>
      <c r="BW405" s="8">
        <v>4456895</v>
      </c>
      <c r="BX405" s="9">
        <f t="shared" si="130"/>
        <v>86.5</v>
      </c>
      <c r="BY405" s="29">
        <v>328567</v>
      </c>
      <c r="BZ405" s="8">
        <v>13564.6458713139</v>
      </c>
      <c r="CA405" s="8">
        <v>36.258333332100001</v>
      </c>
      <c r="CD405" s="8">
        <v>2037</v>
      </c>
      <c r="CE405" s="8">
        <v>9</v>
      </c>
      <c r="CF405" s="17">
        <f t="shared" si="125"/>
        <v>86.5</v>
      </c>
      <c r="CG405" s="17"/>
      <c r="CH405" s="18" t="str">
        <f t="shared" si="134"/>
        <v/>
      </c>
      <c r="CI405" s="8">
        <f t="shared" si="126"/>
        <v>2031</v>
      </c>
      <c r="CJ405" s="8">
        <f t="shared" si="127"/>
        <v>86.5</v>
      </c>
      <c r="CK405" s="6" t="str">
        <f t="shared" si="128"/>
        <v/>
      </c>
      <c r="CL405" s="26"/>
      <c r="CM405" s="8" t="str">
        <f t="shared" si="135"/>
        <v/>
      </c>
      <c r="CN405" s="38">
        <f t="shared" si="136"/>
        <v>521456.71499999933</v>
      </c>
      <c r="CO405" s="8" t="str">
        <f t="shared" si="137"/>
        <v/>
      </c>
      <c r="CP405" s="8">
        <f t="shared" si="129"/>
        <v>117</v>
      </c>
      <c r="CQ405" s="8">
        <f t="shared" si="138"/>
        <v>1587.0635669437263</v>
      </c>
      <c r="CR405" s="8">
        <f t="shared" si="139"/>
        <v>2027</v>
      </c>
    </row>
    <row r="406" spans="1:96" s="8" customFormat="1">
      <c r="A406" s="8">
        <v>59921</v>
      </c>
      <c r="B406" s="8" t="s">
        <v>660</v>
      </c>
      <c r="C406" s="8">
        <v>55236</v>
      </c>
      <c r="D406" s="8" t="s">
        <v>661</v>
      </c>
      <c r="E406" s="8" t="s">
        <v>116</v>
      </c>
      <c r="F406" s="8" t="s">
        <v>662</v>
      </c>
      <c r="G406" s="8" t="s">
        <v>640</v>
      </c>
      <c r="H406" s="8" t="s">
        <v>87</v>
      </c>
      <c r="I406" s="8" t="s">
        <v>88</v>
      </c>
      <c r="K406" s="8" t="s">
        <v>112</v>
      </c>
      <c r="L406" s="8" t="s">
        <v>90</v>
      </c>
      <c r="M406" s="8" t="s">
        <v>90</v>
      </c>
      <c r="N406" s="8" t="s">
        <v>671</v>
      </c>
      <c r="O406" s="8" t="s">
        <v>671</v>
      </c>
      <c r="P406" s="8">
        <v>86.5</v>
      </c>
      <c r="Q406" s="8">
        <v>0.85</v>
      </c>
      <c r="R406" s="8">
        <v>83.9</v>
      </c>
      <c r="S406" s="8">
        <v>89.5</v>
      </c>
      <c r="T406" s="8">
        <v>45</v>
      </c>
      <c r="U406" s="8" t="s">
        <v>91</v>
      </c>
      <c r="V406" s="8" t="s">
        <v>92</v>
      </c>
      <c r="W406" s="8" t="s">
        <v>92</v>
      </c>
      <c r="X406" s="8" t="s">
        <v>93</v>
      </c>
      <c r="Y406" s="8" t="s">
        <v>90</v>
      </c>
      <c r="Z406" s="8">
        <v>6</v>
      </c>
      <c r="AA406" s="8">
        <v>2001</v>
      </c>
      <c r="AB406" s="8" t="s">
        <v>92</v>
      </c>
      <c r="AC406" s="8" t="s">
        <v>92</v>
      </c>
      <c r="AD406" s="8" t="s">
        <v>91</v>
      </c>
      <c r="AE406" s="8" t="s">
        <v>113</v>
      </c>
      <c r="AF406" s="8">
        <v>2</v>
      </c>
      <c r="AG406" s="8" t="s">
        <v>90</v>
      </c>
      <c r="AH406" s="8" t="s">
        <v>95</v>
      </c>
      <c r="AN406" s="8" t="s">
        <v>95</v>
      </c>
      <c r="AR406" s="8" t="s">
        <v>91</v>
      </c>
      <c r="AS406" s="8" t="s">
        <v>91</v>
      </c>
      <c r="AT406" s="8" t="s">
        <v>92</v>
      </c>
      <c r="AU406" s="8" t="s">
        <v>97</v>
      </c>
      <c r="BC406" s="8" t="s">
        <v>92</v>
      </c>
      <c r="BD406" s="8" t="s">
        <v>92</v>
      </c>
      <c r="BE406" s="8" t="s">
        <v>92</v>
      </c>
      <c r="BG406" s="8" t="s">
        <v>92</v>
      </c>
      <c r="BH406" s="8" t="s">
        <v>92</v>
      </c>
      <c r="BI406" s="8" t="s">
        <v>92</v>
      </c>
      <c r="BJ406" s="8" t="s">
        <v>92</v>
      </c>
      <c r="BM406" s="8" t="s">
        <v>92</v>
      </c>
      <c r="BN406" s="8" t="s">
        <v>92</v>
      </c>
      <c r="BO406" s="8" t="s">
        <v>92</v>
      </c>
      <c r="BQ406" s="8" t="s">
        <v>92</v>
      </c>
      <c r="BR406" s="8" t="s">
        <v>92</v>
      </c>
      <c r="BS406" s="8" t="s">
        <v>91</v>
      </c>
      <c r="BT406" s="8" t="s">
        <v>91</v>
      </c>
      <c r="BU406" s="8" t="s">
        <v>91</v>
      </c>
      <c r="BV406" s="8">
        <v>55236</v>
      </c>
      <c r="BW406" s="8">
        <v>4456895</v>
      </c>
      <c r="BX406" s="9">
        <f t="shared" si="130"/>
        <v>86.5</v>
      </c>
      <c r="BY406" s="29">
        <v>328567</v>
      </c>
      <c r="BZ406" s="8">
        <v>13564.6458713139</v>
      </c>
      <c r="CA406" s="8">
        <v>36.258333332100001</v>
      </c>
      <c r="CD406" s="8">
        <v>2037</v>
      </c>
      <c r="CE406" s="8">
        <v>9</v>
      </c>
      <c r="CF406" s="17">
        <f t="shared" si="125"/>
        <v>86.5</v>
      </c>
      <c r="CG406" s="17"/>
      <c r="CH406" s="18" t="str">
        <f t="shared" si="134"/>
        <v/>
      </c>
      <c r="CI406" s="8">
        <f t="shared" si="126"/>
        <v>2031</v>
      </c>
      <c r="CJ406" s="8">
        <f t="shared" si="127"/>
        <v>86.5</v>
      </c>
      <c r="CK406" s="6" t="str">
        <f t="shared" si="128"/>
        <v/>
      </c>
      <c r="CL406" s="26"/>
      <c r="CM406" s="8" t="str">
        <f t="shared" si="135"/>
        <v/>
      </c>
      <c r="CN406" s="38">
        <f t="shared" si="136"/>
        <v>521456.71499999933</v>
      </c>
      <c r="CO406" s="8" t="str">
        <f t="shared" si="137"/>
        <v/>
      </c>
      <c r="CP406" s="8">
        <f t="shared" si="129"/>
        <v>117</v>
      </c>
      <c r="CQ406" s="8">
        <f t="shared" si="138"/>
        <v>1587.0635669437263</v>
      </c>
      <c r="CR406" s="8">
        <f t="shared" si="139"/>
        <v>2027</v>
      </c>
    </row>
    <row r="407" spans="1:96" s="8" customFormat="1">
      <c r="A407" s="8">
        <v>60504</v>
      </c>
      <c r="B407" s="8" t="s">
        <v>672</v>
      </c>
      <c r="C407" s="8">
        <v>55238</v>
      </c>
      <c r="D407" s="8" t="s">
        <v>673</v>
      </c>
      <c r="E407" s="8" t="s">
        <v>116</v>
      </c>
      <c r="F407" s="8" t="s">
        <v>674</v>
      </c>
      <c r="G407" s="8">
        <v>1</v>
      </c>
      <c r="H407" s="8" t="s">
        <v>87</v>
      </c>
      <c r="I407" s="8" t="s">
        <v>88</v>
      </c>
      <c r="K407" s="8" t="s">
        <v>89</v>
      </c>
      <c r="L407" s="8" t="s">
        <v>90</v>
      </c>
      <c r="M407" s="8" t="s">
        <v>90</v>
      </c>
      <c r="P407" s="8">
        <v>158</v>
      </c>
      <c r="Q407" s="8">
        <v>0.85</v>
      </c>
      <c r="R407" s="8">
        <v>184.3</v>
      </c>
      <c r="S407" s="8">
        <v>188</v>
      </c>
      <c r="T407" s="8">
        <v>115</v>
      </c>
      <c r="U407" s="8" t="s">
        <v>91</v>
      </c>
      <c r="V407" s="8" t="s">
        <v>92</v>
      </c>
      <c r="W407" s="8" t="s">
        <v>92</v>
      </c>
      <c r="X407" s="8" t="s">
        <v>93</v>
      </c>
      <c r="Y407" s="8" t="s">
        <v>90</v>
      </c>
      <c r="Z407" s="8">
        <v>6</v>
      </c>
      <c r="AA407" s="8">
        <v>2000</v>
      </c>
      <c r="AB407" s="8" t="s">
        <v>92</v>
      </c>
      <c r="AC407" s="8" t="s">
        <v>92</v>
      </c>
      <c r="AD407" s="8" t="s">
        <v>91</v>
      </c>
      <c r="AE407" s="8" t="s">
        <v>113</v>
      </c>
      <c r="AF407" s="8">
        <v>2</v>
      </c>
      <c r="AG407" s="8" t="s">
        <v>90</v>
      </c>
      <c r="AH407" s="8" t="s">
        <v>95</v>
      </c>
      <c r="AR407" s="8" t="s">
        <v>91</v>
      </c>
      <c r="AS407" s="8" t="s">
        <v>91</v>
      </c>
      <c r="AT407" s="8" t="s">
        <v>92</v>
      </c>
      <c r="AU407" s="8" t="s">
        <v>97</v>
      </c>
      <c r="BC407" s="8" t="s">
        <v>92</v>
      </c>
      <c r="BD407" s="8" t="s">
        <v>92</v>
      </c>
      <c r="BE407" s="8" t="s">
        <v>92</v>
      </c>
      <c r="BG407" s="8" t="s">
        <v>92</v>
      </c>
      <c r="BH407" s="8" t="s">
        <v>92</v>
      </c>
      <c r="BI407" s="8" t="s">
        <v>92</v>
      </c>
      <c r="BJ407" s="8" t="s">
        <v>92</v>
      </c>
      <c r="BM407" s="8" t="s">
        <v>92</v>
      </c>
      <c r="BN407" s="8" t="s">
        <v>92</v>
      </c>
      <c r="BO407" s="8" t="s">
        <v>92</v>
      </c>
      <c r="BQ407" s="8" t="s">
        <v>92</v>
      </c>
      <c r="BR407" s="8" t="s">
        <v>92</v>
      </c>
      <c r="BS407" s="8" t="s">
        <v>91</v>
      </c>
      <c r="BT407" s="8" t="s">
        <v>91</v>
      </c>
      <c r="BU407" s="8" t="s">
        <v>91</v>
      </c>
      <c r="BV407" s="8">
        <v>55238</v>
      </c>
      <c r="BW407" s="8">
        <v>2763678</v>
      </c>
      <c r="BX407" s="9">
        <f t="shared" si="130"/>
        <v>158</v>
      </c>
      <c r="BY407" s="29">
        <v>264296</v>
      </c>
      <c r="BZ407" s="8">
        <v>10456.7530344764</v>
      </c>
      <c r="CA407" s="8">
        <v>38.586527776499899</v>
      </c>
      <c r="CD407" s="8">
        <v>2039</v>
      </c>
      <c r="CE407" s="8">
        <v>1</v>
      </c>
      <c r="CF407" s="17">
        <f t="shared" si="125"/>
        <v>158</v>
      </c>
      <c r="CG407" s="19">
        <f>BY407</f>
        <v>264296</v>
      </c>
      <c r="CH407" s="18">
        <f t="shared" si="134"/>
        <v>323350.32599999703</v>
      </c>
      <c r="CI407" s="8">
        <f t="shared" si="126"/>
        <v>2030</v>
      </c>
      <c r="CJ407" s="8">
        <f t="shared" si="127"/>
        <v>158</v>
      </c>
      <c r="CK407" s="6" t="str">
        <f t="shared" si="128"/>
        <v/>
      </c>
      <c r="CL407" s="26" t="str">
        <f>IF(CK407&lt;&gt;"",BY407,"")</f>
        <v/>
      </c>
      <c r="CM407" s="8" t="str">
        <f t="shared" si="135"/>
        <v/>
      </c>
      <c r="CN407" s="38">
        <f t="shared" si="136"/>
        <v>323350.32599999703</v>
      </c>
      <c r="CO407" s="8" t="str">
        <f t="shared" si="137"/>
        <v>Y</v>
      </c>
      <c r="CP407" s="8">
        <f t="shared" si="129"/>
        <v>117</v>
      </c>
      <c r="CQ407" s="8">
        <f t="shared" si="138"/>
        <v>1223.4401050337387</v>
      </c>
      <c r="CR407" s="8">
        <f t="shared" si="139"/>
        <v>2035</v>
      </c>
    </row>
    <row r="408" spans="1:96" s="8" customFormat="1">
      <c r="A408" s="8">
        <v>60504</v>
      </c>
      <c r="B408" s="8" t="s">
        <v>672</v>
      </c>
      <c r="C408" s="8">
        <v>55238</v>
      </c>
      <c r="D408" s="8" t="s">
        <v>673</v>
      </c>
      <c r="E408" s="8" t="s">
        <v>116</v>
      </c>
      <c r="F408" s="8" t="s">
        <v>674</v>
      </c>
      <c r="G408" s="8">
        <v>2</v>
      </c>
      <c r="H408" s="8" t="s">
        <v>87</v>
      </c>
      <c r="I408" s="8" t="s">
        <v>88</v>
      </c>
      <c r="K408" s="8" t="s">
        <v>89</v>
      </c>
      <c r="L408" s="8" t="s">
        <v>90</v>
      </c>
      <c r="M408" s="8" t="s">
        <v>90</v>
      </c>
      <c r="P408" s="8">
        <v>158</v>
      </c>
      <c r="Q408" s="8">
        <v>0.85</v>
      </c>
      <c r="R408" s="8">
        <v>181.6</v>
      </c>
      <c r="S408" s="8">
        <v>188</v>
      </c>
      <c r="T408" s="8">
        <v>115</v>
      </c>
      <c r="U408" s="8" t="s">
        <v>91</v>
      </c>
      <c r="V408" s="8" t="s">
        <v>92</v>
      </c>
      <c r="W408" s="8" t="s">
        <v>92</v>
      </c>
      <c r="X408" s="8" t="s">
        <v>93</v>
      </c>
      <c r="Y408" s="8" t="s">
        <v>90</v>
      </c>
      <c r="Z408" s="8">
        <v>6</v>
      </c>
      <c r="AA408" s="8">
        <v>2000</v>
      </c>
      <c r="AB408" s="8" t="s">
        <v>92</v>
      </c>
      <c r="AC408" s="8" t="s">
        <v>92</v>
      </c>
      <c r="AD408" s="8" t="s">
        <v>91</v>
      </c>
      <c r="AE408" s="8" t="s">
        <v>113</v>
      </c>
      <c r="AF408" s="8">
        <v>2</v>
      </c>
      <c r="AG408" s="8" t="s">
        <v>90</v>
      </c>
      <c r="AH408" s="8" t="s">
        <v>95</v>
      </c>
      <c r="AR408" s="8" t="s">
        <v>91</v>
      </c>
      <c r="AS408" s="8" t="s">
        <v>91</v>
      </c>
      <c r="AT408" s="8" t="s">
        <v>92</v>
      </c>
      <c r="AU408" s="8" t="s">
        <v>97</v>
      </c>
      <c r="BC408" s="8" t="s">
        <v>92</v>
      </c>
      <c r="BD408" s="8" t="s">
        <v>92</v>
      </c>
      <c r="BE408" s="8" t="s">
        <v>92</v>
      </c>
      <c r="BG408" s="8" t="s">
        <v>92</v>
      </c>
      <c r="BH408" s="8" t="s">
        <v>92</v>
      </c>
      <c r="BI408" s="8" t="s">
        <v>92</v>
      </c>
      <c r="BJ408" s="8" t="s">
        <v>92</v>
      </c>
      <c r="BM408" s="8" t="s">
        <v>92</v>
      </c>
      <c r="BN408" s="8" t="s">
        <v>92</v>
      </c>
      <c r="BO408" s="8" t="s">
        <v>92</v>
      </c>
      <c r="BQ408" s="8" t="s">
        <v>92</v>
      </c>
      <c r="BR408" s="8" t="s">
        <v>92</v>
      </c>
      <c r="BS408" s="8" t="s">
        <v>91</v>
      </c>
      <c r="BT408" s="8" t="s">
        <v>91</v>
      </c>
      <c r="BU408" s="8" t="s">
        <v>91</v>
      </c>
      <c r="BV408" s="8">
        <v>55238</v>
      </c>
      <c r="BW408" s="8">
        <v>2763678</v>
      </c>
      <c r="BX408" s="9">
        <f t="shared" si="130"/>
        <v>158</v>
      </c>
      <c r="BY408" s="29">
        <v>264296</v>
      </c>
      <c r="BZ408" s="8">
        <v>10456.7530344764</v>
      </c>
      <c r="CA408" s="8">
        <v>38.586527776499899</v>
      </c>
      <c r="CD408" s="8">
        <v>2039</v>
      </c>
      <c r="CE408" s="8">
        <v>1</v>
      </c>
      <c r="CF408" s="17">
        <f t="shared" si="125"/>
        <v>158</v>
      </c>
      <c r="CG408" s="17"/>
      <c r="CH408" s="18" t="str">
        <f t="shared" si="134"/>
        <v/>
      </c>
      <c r="CI408" s="8">
        <f t="shared" si="126"/>
        <v>2030</v>
      </c>
      <c r="CJ408" s="8">
        <f t="shared" si="127"/>
        <v>158</v>
      </c>
      <c r="CK408" s="6" t="str">
        <f t="shared" si="128"/>
        <v/>
      </c>
      <c r="CL408" s="26"/>
      <c r="CM408" s="8" t="str">
        <f t="shared" si="135"/>
        <v/>
      </c>
      <c r="CN408" s="38">
        <f t="shared" si="136"/>
        <v>323350.32599999703</v>
      </c>
      <c r="CO408" s="8" t="str">
        <f t="shared" si="137"/>
        <v/>
      </c>
      <c r="CP408" s="8">
        <f t="shared" si="129"/>
        <v>117</v>
      </c>
      <c r="CQ408" s="8">
        <f t="shared" si="138"/>
        <v>1223.4401050337387</v>
      </c>
      <c r="CR408" s="8">
        <f t="shared" si="139"/>
        <v>2035</v>
      </c>
    </row>
    <row r="409" spans="1:96" s="8" customFormat="1">
      <c r="A409" s="8">
        <v>61134</v>
      </c>
      <c r="B409" s="8" t="s">
        <v>675</v>
      </c>
      <c r="C409" s="8">
        <v>55247</v>
      </c>
      <c r="D409" s="8" t="s">
        <v>675</v>
      </c>
      <c r="E409" s="8" t="s">
        <v>166</v>
      </c>
      <c r="F409" s="8" t="s">
        <v>676</v>
      </c>
      <c r="G409" s="8" t="s">
        <v>86</v>
      </c>
      <c r="H409" s="8" t="s">
        <v>87</v>
      </c>
      <c r="I409" s="8" t="s">
        <v>88</v>
      </c>
      <c r="K409" s="8" t="s">
        <v>112</v>
      </c>
      <c r="L409" s="8" t="s">
        <v>90</v>
      </c>
      <c r="M409" s="8" t="s">
        <v>90</v>
      </c>
      <c r="N409" s="8" t="s">
        <v>677</v>
      </c>
      <c r="O409" s="8" t="s">
        <v>677</v>
      </c>
      <c r="P409" s="8">
        <v>94</v>
      </c>
      <c r="Q409" s="8">
        <v>0.85</v>
      </c>
      <c r="R409" s="8">
        <v>80</v>
      </c>
      <c r="S409" s="8">
        <v>90</v>
      </c>
      <c r="T409" s="8">
        <v>45</v>
      </c>
      <c r="U409" s="8" t="s">
        <v>91</v>
      </c>
      <c r="V409" s="8" t="s">
        <v>92</v>
      </c>
      <c r="W409" s="8" t="s">
        <v>92</v>
      </c>
      <c r="X409" s="8" t="s">
        <v>93</v>
      </c>
      <c r="Y409" s="8" t="s">
        <v>90</v>
      </c>
      <c r="Z409" s="8">
        <v>5</v>
      </c>
      <c r="AA409" s="8">
        <v>2001</v>
      </c>
      <c r="AB409" s="8" t="s">
        <v>92</v>
      </c>
      <c r="AC409" s="8" t="s">
        <v>92</v>
      </c>
      <c r="AD409" s="8" t="s">
        <v>91</v>
      </c>
      <c r="AE409" s="8" t="s">
        <v>113</v>
      </c>
      <c r="AF409" s="8">
        <v>2</v>
      </c>
      <c r="AG409" s="8" t="s">
        <v>90</v>
      </c>
      <c r="AH409" s="8" t="s">
        <v>95</v>
      </c>
      <c r="AI409" s="8" t="s">
        <v>96</v>
      </c>
      <c r="AR409" s="8" t="s">
        <v>91</v>
      </c>
      <c r="AS409" s="8" t="s">
        <v>91</v>
      </c>
      <c r="AT409" s="8" t="s">
        <v>92</v>
      </c>
      <c r="AU409" s="8" t="s">
        <v>97</v>
      </c>
      <c r="BC409" s="8" t="s">
        <v>92</v>
      </c>
      <c r="BD409" s="8" t="s">
        <v>92</v>
      </c>
      <c r="BE409" s="8" t="s">
        <v>92</v>
      </c>
      <c r="BG409" s="8" t="s">
        <v>92</v>
      </c>
      <c r="BH409" s="8" t="s">
        <v>92</v>
      </c>
      <c r="BI409" s="8" t="s">
        <v>92</v>
      </c>
      <c r="BJ409" s="8" t="s">
        <v>92</v>
      </c>
      <c r="BM409" s="8" t="s">
        <v>92</v>
      </c>
      <c r="BN409" s="8" t="s">
        <v>92</v>
      </c>
      <c r="BO409" s="8" t="s">
        <v>92</v>
      </c>
      <c r="BQ409" s="8" t="s">
        <v>92</v>
      </c>
      <c r="BR409" s="8" t="s">
        <v>92</v>
      </c>
      <c r="BS409" s="8" t="s">
        <v>98</v>
      </c>
      <c r="BT409" s="8" t="s">
        <v>91</v>
      </c>
      <c r="BU409" s="8" t="s">
        <v>98</v>
      </c>
      <c r="BV409" s="8">
        <v>55247</v>
      </c>
      <c r="BW409" s="8">
        <v>4715916</v>
      </c>
      <c r="BX409" s="9">
        <f t="shared" si="130"/>
        <v>94</v>
      </c>
      <c r="BY409" s="29">
        <v>359135.99599999998</v>
      </c>
      <c r="BZ409" s="8">
        <v>13131.2818891036</v>
      </c>
      <c r="CA409" s="8">
        <v>36.994166666300003</v>
      </c>
      <c r="CD409" s="8">
        <v>2038</v>
      </c>
      <c r="CE409" s="8">
        <v>5</v>
      </c>
      <c r="CF409" s="17">
        <f t="shared" si="125"/>
        <v>94</v>
      </c>
      <c r="CG409" s="19">
        <f>BY409</f>
        <v>359135.99599999998</v>
      </c>
      <c r="CH409" s="18">
        <f t="shared" si="134"/>
        <v>551762.17199999793</v>
      </c>
      <c r="CI409" s="8">
        <f t="shared" si="126"/>
        <v>2031</v>
      </c>
      <c r="CJ409" s="8">
        <f t="shared" si="127"/>
        <v>94</v>
      </c>
      <c r="CK409" s="6" t="str">
        <f t="shared" si="128"/>
        <v/>
      </c>
      <c r="CL409" s="26" t="str">
        <f>IF(CK409&lt;&gt;"",BY409,"")</f>
        <v/>
      </c>
      <c r="CM409" s="8" t="str">
        <f t="shared" si="135"/>
        <v/>
      </c>
      <c r="CN409" s="38">
        <f t="shared" si="136"/>
        <v>551762.17199999793</v>
      </c>
      <c r="CO409" s="8" t="str">
        <f t="shared" si="137"/>
        <v>Y</v>
      </c>
      <c r="CP409" s="8">
        <f t="shared" si="129"/>
        <v>117</v>
      </c>
      <c r="CQ409" s="8">
        <f t="shared" si="138"/>
        <v>1536.3599810251212</v>
      </c>
      <c r="CR409" s="8">
        <f t="shared" si="139"/>
        <v>2027</v>
      </c>
    </row>
    <row r="410" spans="1:96" s="8" customFormat="1">
      <c r="A410" s="8">
        <v>61134</v>
      </c>
      <c r="B410" s="8" t="s">
        <v>675</v>
      </c>
      <c r="C410" s="8">
        <v>55247</v>
      </c>
      <c r="D410" s="8" t="s">
        <v>675</v>
      </c>
      <c r="E410" s="8" t="s">
        <v>166</v>
      </c>
      <c r="F410" s="8" t="s">
        <v>676</v>
      </c>
      <c r="G410" s="8" t="s">
        <v>100</v>
      </c>
      <c r="H410" s="8" t="s">
        <v>87</v>
      </c>
      <c r="I410" s="8" t="s">
        <v>88</v>
      </c>
      <c r="K410" s="8" t="s">
        <v>112</v>
      </c>
      <c r="L410" s="8" t="s">
        <v>90</v>
      </c>
      <c r="M410" s="8" t="s">
        <v>90</v>
      </c>
      <c r="N410" s="8" t="s">
        <v>677</v>
      </c>
      <c r="O410" s="8" t="s">
        <v>677</v>
      </c>
      <c r="P410" s="8">
        <v>94</v>
      </c>
      <c r="Q410" s="8">
        <v>0.85</v>
      </c>
      <c r="R410" s="8">
        <v>80</v>
      </c>
      <c r="S410" s="8">
        <v>90</v>
      </c>
      <c r="T410" s="8">
        <v>45</v>
      </c>
      <c r="U410" s="8" t="s">
        <v>91</v>
      </c>
      <c r="V410" s="8" t="s">
        <v>92</v>
      </c>
      <c r="W410" s="8" t="s">
        <v>92</v>
      </c>
      <c r="X410" s="8" t="s">
        <v>93</v>
      </c>
      <c r="Y410" s="8" t="s">
        <v>90</v>
      </c>
      <c r="Z410" s="8">
        <v>5</v>
      </c>
      <c r="AA410" s="8">
        <v>2001</v>
      </c>
      <c r="AB410" s="8" t="s">
        <v>92</v>
      </c>
      <c r="AC410" s="8" t="s">
        <v>92</v>
      </c>
      <c r="AD410" s="8" t="s">
        <v>91</v>
      </c>
      <c r="AE410" s="8" t="s">
        <v>113</v>
      </c>
      <c r="AF410" s="8">
        <v>2</v>
      </c>
      <c r="AG410" s="8" t="s">
        <v>90</v>
      </c>
      <c r="AH410" s="8" t="s">
        <v>95</v>
      </c>
      <c r="AI410" s="8" t="s">
        <v>96</v>
      </c>
      <c r="AR410" s="8" t="s">
        <v>91</v>
      </c>
      <c r="AS410" s="8" t="s">
        <v>91</v>
      </c>
      <c r="AT410" s="8" t="s">
        <v>92</v>
      </c>
      <c r="AU410" s="8" t="s">
        <v>97</v>
      </c>
      <c r="BC410" s="8" t="s">
        <v>92</v>
      </c>
      <c r="BD410" s="8" t="s">
        <v>92</v>
      </c>
      <c r="BE410" s="8" t="s">
        <v>92</v>
      </c>
      <c r="BG410" s="8" t="s">
        <v>92</v>
      </c>
      <c r="BH410" s="8" t="s">
        <v>92</v>
      </c>
      <c r="BI410" s="8" t="s">
        <v>92</v>
      </c>
      <c r="BJ410" s="8" t="s">
        <v>92</v>
      </c>
      <c r="BM410" s="8" t="s">
        <v>92</v>
      </c>
      <c r="BN410" s="8" t="s">
        <v>92</v>
      </c>
      <c r="BO410" s="8" t="s">
        <v>92</v>
      </c>
      <c r="BQ410" s="8" t="s">
        <v>92</v>
      </c>
      <c r="BR410" s="8" t="s">
        <v>92</v>
      </c>
      <c r="BS410" s="8" t="s">
        <v>98</v>
      </c>
      <c r="BT410" s="8" t="s">
        <v>91</v>
      </c>
      <c r="BU410" s="8" t="s">
        <v>98</v>
      </c>
      <c r="BV410" s="8">
        <v>55247</v>
      </c>
      <c r="BW410" s="8">
        <v>4715916</v>
      </c>
      <c r="BX410" s="9">
        <f t="shared" si="130"/>
        <v>94</v>
      </c>
      <c r="BY410" s="29">
        <v>359135.99599999998</v>
      </c>
      <c r="BZ410" s="8">
        <v>13131.2818891036</v>
      </c>
      <c r="CA410" s="8">
        <v>36.994166666300003</v>
      </c>
      <c r="CD410" s="8">
        <v>2038</v>
      </c>
      <c r="CE410" s="8">
        <v>5</v>
      </c>
      <c r="CF410" s="17">
        <f t="shared" si="125"/>
        <v>94</v>
      </c>
      <c r="CG410" s="17"/>
      <c r="CH410" s="18" t="str">
        <f t="shared" si="134"/>
        <v/>
      </c>
      <c r="CI410" s="8">
        <f t="shared" si="126"/>
        <v>2031</v>
      </c>
      <c r="CJ410" s="8">
        <f t="shared" si="127"/>
        <v>94</v>
      </c>
      <c r="CK410" s="6" t="str">
        <f t="shared" si="128"/>
        <v/>
      </c>
      <c r="CL410" s="26"/>
      <c r="CM410" s="8" t="str">
        <f t="shared" si="135"/>
        <v/>
      </c>
      <c r="CN410" s="38">
        <f t="shared" si="136"/>
        <v>551762.17199999793</v>
      </c>
      <c r="CO410" s="8" t="str">
        <f t="shared" si="137"/>
        <v/>
      </c>
      <c r="CP410" s="8">
        <f t="shared" si="129"/>
        <v>117</v>
      </c>
      <c r="CQ410" s="8">
        <f t="shared" si="138"/>
        <v>1536.3599810251212</v>
      </c>
      <c r="CR410" s="8">
        <f t="shared" si="139"/>
        <v>2027</v>
      </c>
    </row>
    <row r="411" spans="1:96" s="8" customFormat="1">
      <c r="A411" s="8">
        <v>61134</v>
      </c>
      <c r="B411" s="8" t="s">
        <v>675</v>
      </c>
      <c r="C411" s="8">
        <v>55247</v>
      </c>
      <c r="D411" s="8" t="s">
        <v>675</v>
      </c>
      <c r="E411" s="8" t="s">
        <v>166</v>
      </c>
      <c r="F411" s="8" t="s">
        <v>676</v>
      </c>
      <c r="G411" s="8" t="s">
        <v>101</v>
      </c>
      <c r="H411" s="8" t="s">
        <v>87</v>
      </c>
      <c r="I411" s="8" t="s">
        <v>88</v>
      </c>
      <c r="K411" s="8" t="s">
        <v>112</v>
      </c>
      <c r="L411" s="8" t="s">
        <v>90</v>
      </c>
      <c r="M411" s="8" t="s">
        <v>90</v>
      </c>
      <c r="N411" s="8" t="s">
        <v>677</v>
      </c>
      <c r="O411" s="8" t="s">
        <v>677</v>
      </c>
      <c r="P411" s="8">
        <v>94</v>
      </c>
      <c r="Q411" s="8">
        <v>0.85</v>
      </c>
      <c r="R411" s="8">
        <v>80</v>
      </c>
      <c r="S411" s="8">
        <v>90</v>
      </c>
      <c r="T411" s="8">
        <v>45</v>
      </c>
      <c r="U411" s="8" t="s">
        <v>91</v>
      </c>
      <c r="V411" s="8" t="s">
        <v>92</v>
      </c>
      <c r="W411" s="8" t="s">
        <v>92</v>
      </c>
      <c r="X411" s="8" t="s">
        <v>93</v>
      </c>
      <c r="Y411" s="8" t="s">
        <v>90</v>
      </c>
      <c r="Z411" s="8">
        <v>5</v>
      </c>
      <c r="AA411" s="8">
        <v>2001</v>
      </c>
      <c r="AB411" s="8" t="s">
        <v>92</v>
      </c>
      <c r="AC411" s="8" t="s">
        <v>92</v>
      </c>
      <c r="AD411" s="8" t="s">
        <v>91</v>
      </c>
      <c r="AE411" s="8" t="s">
        <v>113</v>
      </c>
      <c r="AF411" s="8">
        <v>2</v>
      </c>
      <c r="AG411" s="8" t="s">
        <v>90</v>
      </c>
      <c r="AH411" s="8" t="s">
        <v>95</v>
      </c>
      <c r="AI411" s="8" t="s">
        <v>96</v>
      </c>
      <c r="AR411" s="8" t="s">
        <v>91</v>
      </c>
      <c r="AS411" s="8" t="s">
        <v>91</v>
      </c>
      <c r="AT411" s="8" t="s">
        <v>92</v>
      </c>
      <c r="AU411" s="8" t="s">
        <v>97</v>
      </c>
      <c r="BC411" s="8" t="s">
        <v>92</v>
      </c>
      <c r="BD411" s="8" t="s">
        <v>92</v>
      </c>
      <c r="BE411" s="8" t="s">
        <v>92</v>
      </c>
      <c r="BG411" s="8" t="s">
        <v>92</v>
      </c>
      <c r="BH411" s="8" t="s">
        <v>92</v>
      </c>
      <c r="BI411" s="8" t="s">
        <v>92</v>
      </c>
      <c r="BJ411" s="8" t="s">
        <v>92</v>
      </c>
      <c r="BM411" s="8" t="s">
        <v>92</v>
      </c>
      <c r="BN411" s="8" t="s">
        <v>92</v>
      </c>
      <c r="BO411" s="8" t="s">
        <v>92</v>
      </c>
      <c r="BQ411" s="8" t="s">
        <v>92</v>
      </c>
      <c r="BR411" s="8" t="s">
        <v>92</v>
      </c>
      <c r="BS411" s="8" t="s">
        <v>98</v>
      </c>
      <c r="BT411" s="8" t="s">
        <v>91</v>
      </c>
      <c r="BU411" s="8" t="s">
        <v>98</v>
      </c>
      <c r="BV411" s="8">
        <v>55247</v>
      </c>
      <c r="BW411" s="8">
        <v>4715916</v>
      </c>
      <c r="BX411" s="9">
        <f t="shared" si="130"/>
        <v>94</v>
      </c>
      <c r="BY411" s="29">
        <v>359135.99599999998</v>
      </c>
      <c r="BZ411" s="8">
        <v>13131.2818891036</v>
      </c>
      <c r="CA411" s="8">
        <v>36.994166666300003</v>
      </c>
      <c r="CD411" s="8">
        <v>2038</v>
      </c>
      <c r="CE411" s="8">
        <v>5</v>
      </c>
      <c r="CF411" s="17">
        <f t="shared" si="125"/>
        <v>94</v>
      </c>
      <c r="CG411" s="17"/>
      <c r="CH411" s="18" t="str">
        <f t="shared" si="134"/>
        <v/>
      </c>
      <c r="CI411" s="8">
        <f t="shared" si="126"/>
        <v>2031</v>
      </c>
      <c r="CJ411" s="8">
        <f t="shared" si="127"/>
        <v>94</v>
      </c>
      <c r="CK411" s="6" t="str">
        <f t="shared" si="128"/>
        <v/>
      </c>
      <c r="CL411" s="26"/>
      <c r="CM411" s="8" t="str">
        <f t="shared" si="135"/>
        <v/>
      </c>
      <c r="CN411" s="38">
        <f t="shared" si="136"/>
        <v>551762.17199999793</v>
      </c>
      <c r="CO411" s="8" t="str">
        <f t="shared" si="137"/>
        <v/>
      </c>
      <c r="CP411" s="8">
        <f t="shared" si="129"/>
        <v>117</v>
      </c>
      <c r="CQ411" s="8">
        <f t="shared" si="138"/>
        <v>1536.3599810251212</v>
      </c>
      <c r="CR411" s="8">
        <f t="shared" si="139"/>
        <v>2027</v>
      </c>
    </row>
    <row r="412" spans="1:96" s="8" customFormat="1">
      <c r="A412" s="8">
        <v>61134</v>
      </c>
      <c r="B412" s="8" t="s">
        <v>675</v>
      </c>
      <c r="C412" s="8">
        <v>55247</v>
      </c>
      <c r="D412" s="8" t="s">
        <v>675</v>
      </c>
      <c r="E412" s="8" t="s">
        <v>166</v>
      </c>
      <c r="F412" s="8" t="s">
        <v>676</v>
      </c>
      <c r="G412" s="8" t="s">
        <v>102</v>
      </c>
      <c r="H412" s="8" t="s">
        <v>87</v>
      </c>
      <c r="I412" s="8" t="s">
        <v>88</v>
      </c>
      <c r="K412" s="8" t="s">
        <v>112</v>
      </c>
      <c r="L412" s="8" t="s">
        <v>90</v>
      </c>
      <c r="M412" s="8" t="s">
        <v>90</v>
      </c>
      <c r="N412" s="8" t="s">
        <v>677</v>
      </c>
      <c r="O412" s="8" t="s">
        <v>677</v>
      </c>
      <c r="P412" s="8">
        <v>94</v>
      </c>
      <c r="Q412" s="8">
        <v>0.85</v>
      </c>
      <c r="R412" s="8">
        <v>80</v>
      </c>
      <c r="S412" s="8">
        <v>90</v>
      </c>
      <c r="T412" s="8">
        <v>45</v>
      </c>
      <c r="U412" s="8" t="s">
        <v>91</v>
      </c>
      <c r="V412" s="8" t="s">
        <v>92</v>
      </c>
      <c r="W412" s="8" t="s">
        <v>92</v>
      </c>
      <c r="X412" s="8" t="s">
        <v>93</v>
      </c>
      <c r="Y412" s="8" t="s">
        <v>90</v>
      </c>
      <c r="Z412" s="8">
        <v>5</v>
      </c>
      <c r="AA412" s="8">
        <v>2001</v>
      </c>
      <c r="AB412" s="8" t="s">
        <v>92</v>
      </c>
      <c r="AC412" s="8" t="s">
        <v>92</v>
      </c>
      <c r="AD412" s="8" t="s">
        <v>91</v>
      </c>
      <c r="AE412" s="8" t="s">
        <v>113</v>
      </c>
      <c r="AF412" s="8">
        <v>2</v>
      </c>
      <c r="AG412" s="8" t="s">
        <v>90</v>
      </c>
      <c r="AH412" s="8" t="s">
        <v>95</v>
      </c>
      <c r="AI412" s="8" t="s">
        <v>96</v>
      </c>
      <c r="AR412" s="8" t="s">
        <v>91</v>
      </c>
      <c r="AS412" s="8" t="s">
        <v>91</v>
      </c>
      <c r="AT412" s="8" t="s">
        <v>92</v>
      </c>
      <c r="AU412" s="8" t="s">
        <v>97</v>
      </c>
      <c r="BC412" s="8" t="s">
        <v>92</v>
      </c>
      <c r="BD412" s="8" t="s">
        <v>92</v>
      </c>
      <c r="BE412" s="8" t="s">
        <v>92</v>
      </c>
      <c r="BG412" s="8" t="s">
        <v>92</v>
      </c>
      <c r="BH412" s="8" t="s">
        <v>92</v>
      </c>
      <c r="BI412" s="8" t="s">
        <v>92</v>
      </c>
      <c r="BJ412" s="8" t="s">
        <v>92</v>
      </c>
      <c r="BM412" s="8" t="s">
        <v>92</v>
      </c>
      <c r="BN412" s="8" t="s">
        <v>92</v>
      </c>
      <c r="BO412" s="8" t="s">
        <v>92</v>
      </c>
      <c r="BQ412" s="8" t="s">
        <v>92</v>
      </c>
      <c r="BR412" s="8" t="s">
        <v>92</v>
      </c>
      <c r="BS412" s="8" t="s">
        <v>98</v>
      </c>
      <c r="BT412" s="8" t="s">
        <v>91</v>
      </c>
      <c r="BU412" s="8" t="s">
        <v>98</v>
      </c>
      <c r="BV412" s="8">
        <v>55247</v>
      </c>
      <c r="BW412" s="8">
        <v>4715916</v>
      </c>
      <c r="BX412" s="9">
        <f t="shared" si="130"/>
        <v>94</v>
      </c>
      <c r="BY412" s="29">
        <v>359135.99599999998</v>
      </c>
      <c r="BZ412" s="8">
        <v>13131.2818891036</v>
      </c>
      <c r="CA412" s="8">
        <v>36.994166666300003</v>
      </c>
      <c r="CD412" s="8">
        <v>2038</v>
      </c>
      <c r="CE412" s="8">
        <v>5</v>
      </c>
      <c r="CF412" s="17">
        <f t="shared" si="125"/>
        <v>94</v>
      </c>
      <c r="CG412" s="17"/>
      <c r="CH412" s="18" t="str">
        <f t="shared" si="134"/>
        <v/>
      </c>
      <c r="CI412" s="8">
        <f t="shared" si="126"/>
        <v>2031</v>
      </c>
      <c r="CJ412" s="8">
        <f t="shared" si="127"/>
        <v>94</v>
      </c>
      <c r="CK412" s="6" t="str">
        <f t="shared" si="128"/>
        <v/>
      </c>
      <c r="CL412" s="26"/>
      <c r="CM412" s="8" t="str">
        <f t="shared" si="135"/>
        <v/>
      </c>
      <c r="CN412" s="38">
        <f t="shared" si="136"/>
        <v>551762.17199999793</v>
      </c>
      <c r="CO412" s="8" t="str">
        <f t="shared" si="137"/>
        <v/>
      </c>
      <c r="CP412" s="8">
        <f t="shared" si="129"/>
        <v>117</v>
      </c>
      <c r="CQ412" s="8">
        <f t="shared" si="138"/>
        <v>1536.3599810251212</v>
      </c>
      <c r="CR412" s="8">
        <f t="shared" si="139"/>
        <v>2027</v>
      </c>
    </row>
    <row r="413" spans="1:96" s="8" customFormat="1">
      <c r="A413" s="8">
        <v>61134</v>
      </c>
      <c r="B413" s="8" t="s">
        <v>675</v>
      </c>
      <c r="C413" s="8">
        <v>55247</v>
      </c>
      <c r="D413" s="8" t="s">
        <v>675</v>
      </c>
      <c r="E413" s="8" t="s">
        <v>166</v>
      </c>
      <c r="F413" s="8" t="s">
        <v>676</v>
      </c>
      <c r="G413" s="8" t="s">
        <v>103</v>
      </c>
      <c r="H413" s="8" t="s">
        <v>87</v>
      </c>
      <c r="I413" s="8" t="s">
        <v>88</v>
      </c>
      <c r="K413" s="8" t="s">
        <v>112</v>
      </c>
      <c r="L413" s="8" t="s">
        <v>90</v>
      </c>
      <c r="M413" s="8" t="s">
        <v>90</v>
      </c>
      <c r="N413" s="8" t="s">
        <v>677</v>
      </c>
      <c r="O413" s="8" t="s">
        <v>677</v>
      </c>
      <c r="P413" s="8">
        <v>94</v>
      </c>
      <c r="Q413" s="8">
        <v>0.85</v>
      </c>
      <c r="R413" s="8">
        <v>80</v>
      </c>
      <c r="S413" s="8">
        <v>90</v>
      </c>
      <c r="T413" s="8">
        <v>45</v>
      </c>
      <c r="U413" s="8" t="s">
        <v>91</v>
      </c>
      <c r="V413" s="8" t="s">
        <v>92</v>
      </c>
      <c r="W413" s="8" t="s">
        <v>92</v>
      </c>
      <c r="X413" s="8" t="s">
        <v>93</v>
      </c>
      <c r="Y413" s="8" t="s">
        <v>90</v>
      </c>
      <c r="Z413" s="8">
        <v>5</v>
      </c>
      <c r="AA413" s="8">
        <v>2002</v>
      </c>
      <c r="AB413" s="8" t="s">
        <v>92</v>
      </c>
      <c r="AC413" s="8" t="s">
        <v>92</v>
      </c>
      <c r="AD413" s="8" t="s">
        <v>91</v>
      </c>
      <c r="AE413" s="8" t="s">
        <v>113</v>
      </c>
      <c r="AF413" s="8">
        <v>2</v>
      </c>
      <c r="AG413" s="8" t="s">
        <v>90</v>
      </c>
      <c r="AH413" s="8" t="s">
        <v>95</v>
      </c>
      <c r="AI413" s="8" t="s">
        <v>96</v>
      </c>
      <c r="AR413" s="8" t="s">
        <v>91</v>
      </c>
      <c r="AS413" s="8" t="s">
        <v>91</v>
      </c>
      <c r="AT413" s="8" t="s">
        <v>92</v>
      </c>
      <c r="AU413" s="8" t="s">
        <v>97</v>
      </c>
      <c r="BC413" s="8" t="s">
        <v>92</v>
      </c>
      <c r="BD413" s="8" t="s">
        <v>92</v>
      </c>
      <c r="BE413" s="8" t="s">
        <v>92</v>
      </c>
      <c r="BG413" s="8" t="s">
        <v>92</v>
      </c>
      <c r="BH413" s="8" t="s">
        <v>92</v>
      </c>
      <c r="BI413" s="8" t="s">
        <v>92</v>
      </c>
      <c r="BJ413" s="8" t="s">
        <v>92</v>
      </c>
      <c r="BM413" s="8" t="s">
        <v>92</v>
      </c>
      <c r="BN413" s="8" t="s">
        <v>92</v>
      </c>
      <c r="BO413" s="8" t="s">
        <v>92</v>
      </c>
      <c r="BQ413" s="8" t="s">
        <v>92</v>
      </c>
      <c r="BR413" s="8" t="s">
        <v>92</v>
      </c>
      <c r="BS413" s="8" t="s">
        <v>98</v>
      </c>
      <c r="BT413" s="8" t="s">
        <v>91</v>
      </c>
      <c r="BU413" s="8" t="s">
        <v>98</v>
      </c>
      <c r="BV413" s="8">
        <v>55247</v>
      </c>
      <c r="BW413" s="8">
        <v>4715916</v>
      </c>
      <c r="BX413" s="9">
        <f t="shared" si="130"/>
        <v>94</v>
      </c>
      <c r="BY413" s="29">
        <v>359135.99599999998</v>
      </c>
      <c r="BZ413" s="8">
        <v>13131.2818891036</v>
      </c>
      <c r="CA413" s="8">
        <v>36.994166666300003</v>
      </c>
      <c r="CD413" s="8">
        <v>2039</v>
      </c>
      <c r="CE413" s="8">
        <v>5</v>
      </c>
      <c r="CF413" s="17">
        <f t="shared" si="125"/>
        <v>94</v>
      </c>
      <c r="CG413" s="17"/>
      <c r="CH413" s="18" t="str">
        <f t="shared" si="134"/>
        <v/>
      </c>
      <c r="CI413" s="8">
        <f t="shared" si="126"/>
        <v>2032</v>
      </c>
      <c r="CJ413" s="8">
        <f t="shared" si="127"/>
        <v>94</v>
      </c>
      <c r="CK413" s="6" t="str">
        <f t="shared" si="128"/>
        <v/>
      </c>
      <c r="CL413" s="26"/>
      <c r="CM413" s="8" t="str">
        <f t="shared" si="135"/>
        <v/>
      </c>
      <c r="CN413" s="38">
        <f t="shared" si="136"/>
        <v>551762.17199999793</v>
      </c>
      <c r="CO413" s="8" t="str">
        <f t="shared" si="137"/>
        <v/>
      </c>
      <c r="CP413" s="8">
        <f t="shared" si="129"/>
        <v>117</v>
      </c>
      <c r="CQ413" s="8">
        <f t="shared" si="138"/>
        <v>1536.3599810251212</v>
      </c>
      <c r="CR413" s="8">
        <f t="shared" si="139"/>
        <v>2027</v>
      </c>
    </row>
    <row r="414" spans="1:96" s="8" customFormat="1">
      <c r="A414" s="8">
        <v>61134</v>
      </c>
      <c r="B414" s="8" t="s">
        <v>675</v>
      </c>
      <c r="C414" s="8">
        <v>55247</v>
      </c>
      <c r="D414" s="8" t="s">
        <v>675</v>
      </c>
      <c r="E414" s="8" t="s">
        <v>166</v>
      </c>
      <c r="F414" s="8" t="s">
        <v>676</v>
      </c>
      <c r="G414" s="8" t="s">
        <v>104</v>
      </c>
      <c r="H414" s="8" t="s">
        <v>87</v>
      </c>
      <c r="I414" s="8" t="s">
        <v>88</v>
      </c>
      <c r="K414" s="8" t="s">
        <v>112</v>
      </c>
      <c r="L414" s="8" t="s">
        <v>90</v>
      </c>
      <c r="M414" s="8" t="s">
        <v>90</v>
      </c>
      <c r="N414" s="8" t="s">
        <v>677</v>
      </c>
      <c r="O414" s="8" t="s">
        <v>677</v>
      </c>
      <c r="P414" s="8">
        <v>94</v>
      </c>
      <c r="Q414" s="8">
        <v>0.85</v>
      </c>
      <c r="R414" s="8">
        <v>80</v>
      </c>
      <c r="S414" s="8">
        <v>90</v>
      </c>
      <c r="T414" s="8">
        <v>45</v>
      </c>
      <c r="U414" s="8" t="s">
        <v>91</v>
      </c>
      <c r="V414" s="8" t="s">
        <v>92</v>
      </c>
      <c r="W414" s="8" t="s">
        <v>92</v>
      </c>
      <c r="X414" s="8" t="s">
        <v>93</v>
      </c>
      <c r="Y414" s="8" t="s">
        <v>90</v>
      </c>
      <c r="Z414" s="8">
        <v>5</v>
      </c>
      <c r="AA414" s="8">
        <v>2002</v>
      </c>
      <c r="AB414" s="8" t="s">
        <v>92</v>
      </c>
      <c r="AC414" s="8" t="s">
        <v>92</v>
      </c>
      <c r="AD414" s="8" t="s">
        <v>91</v>
      </c>
      <c r="AE414" s="8" t="s">
        <v>113</v>
      </c>
      <c r="AF414" s="8">
        <v>2</v>
      </c>
      <c r="AG414" s="8" t="s">
        <v>90</v>
      </c>
      <c r="AH414" s="8" t="s">
        <v>95</v>
      </c>
      <c r="AI414" s="8" t="s">
        <v>96</v>
      </c>
      <c r="AR414" s="8" t="s">
        <v>91</v>
      </c>
      <c r="AS414" s="8" t="s">
        <v>91</v>
      </c>
      <c r="AT414" s="8" t="s">
        <v>92</v>
      </c>
      <c r="AU414" s="8" t="s">
        <v>97</v>
      </c>
      <c r="BC414" s="8" t="s">
        <v>92</v>
      </c>
      <c r="BD414" s="8" t="s">
        <v>92</v>
      </c>
      <c r="BE414" s="8" t="s">
        <v>92</v>
      </c>
      <c r="BG414" s="8" t="s">
        <v>92</v>
      </c>
      <c r="BH414" s="8" t="s">
        <v>92</v>
      </c>
      <c r="BI414" s="8" t="s">
        <v>92</v>
      </c>
      <c r="BJ414" s="8" t="s">
        <v>92</v>
      </c>
      <c r="BM414" s="8" t="s">
        <v>92</v>
      </c>
      <c r="BN414" s="8" t="s">
        <v>92</v>
      </c>
      <c r="BO414" s="8" t="s">
        <v>92</v>
      </c>
      <c r="BQ414" s="8" t="s">
        <v>92</v>
      </c>
      <c r="BR414" s="8" t="s">
        <v>92</v>
      </c>
      <c r="BS414" s="8" t="s">
        <v>98</v>
      </c>
      <c r="BT414" s="8" t="s">
        <v>91</v>
      </c>
      <c r="BU414" s="8" t="s">
        <v>98</v>
      </c>
      <c r="BV414" s="8">
        <v>55247</v>
      </c>
      <c r="BW414" s="8">
        <v>4715916</v>
      </c>
      <c r="BX414" s="9">
        <f t="shared" si="130"/>
        <v>94</v>
      </c>
      <c r="BY414" s="29">
        <v>359135.99599999998</v>
      </c>
      <c r="BZ414" s="8">
        <v>13131.2818891036</v>
      </c>
      <c r="CA414" s="8">
        <v>36.994166666300003</v>
      </c>
      <c r="CD414" s="8">
        <v>2039</v>
      </c>
      <c r="CE414" s="8">
        <v>5</v>
      </c>
      <c r="CF414" s="17">
        <f t="shared" si="125"/>
        <v>94</v>
      </c>
      <c r="CG414" s="17"/>
      <c r="CH414" s="18" t="str">
        <f t="shared" si="134"/>
        <v/>
      </c>
      <c r="CI414" s="8">
        <f t="shared" si="126"/>
        <v>2032</v>
      </c>
      <c r="CJ414" s="8">
        <f t="shared" si="127"/>
        <v>94</v>
      </c>
      <c r="CK414" s="6" t="str">
        <f t="shared" si="128"/>
        <v/>
      </c>
      <c r="CL414" s="26"/>
      <c r="CM414" s="8" t="str">
        <f t="shared" si="135"/>
        <v/>
      </c>
      <c r="CN414" s="38">
        <f t="shared" si="136"/>
        <v>551762.17199999793</v>
      </c>
      <c r="CO414" s="8" t="str">
        <f t="shared" si="137"/>
        <v/>
      </c>
      <c r="CP414" s="8">
        <f t="shared" si="129"/>
        <v>117</v>
      </c>
      <c r="CQ414" s="8">
        <f t="shared" si="138"/>
        <v>1536.3599810251212</v>
      </c>
      <c r="CR414" s="8">
        <f t="shared" si="139"/>
        <v>2027</v>
      </c>
    </row>
    <row r="415" spans="1:96" s="8" customFormat="1">
      <c r="A415" s="8">
        <v>57043</v>
      </c>
      <c r="B415" s="8" t="s">
        <v>678</v>
      </c>
      <c r="C415" s="8">
        <v>55250</v>
      </c>
      <c r="D415" s="8" t="s">
        <v>679</v>
      </c>
      <c r="E415" s="8" t="s">
        <v>116</v>
      </c>
      <c r="F415" s="8" t="s">
        <v>241</v>
      </c>
      <c r="G415" s="8" t="s">
        <v>680</v>
      </c>
      <c r="H415" s="8" t="s">
        <v>87</v>
      </c>
      <c r="I415" s="8" t="s">
        <v>88</v>
      </c>
      <c r="K415" s="8" t="s">
        <v>89</v>
      </c>
      <c r="L415" s="8" t="s">
        <v>90</v>
      </c>
      <c r="M415" s="8" t="s">
        <v>90</v>
      </c>
      <c r="N415" s="8" t="s">
        <v>681</v>
      </c>
      <c r="O415" s="8" t="s">
        <v>681</v>
      </c>
      <c r="P415" s="8">
        <v>58.9</v>
      </c>
      <c r="Q415" s="8">
        <v>0.85</v>
      </c>
      <c r="R415" s="8">
        <v>50</v>
      </c>
      <c r="S415" s="8">
        <v>56</v>
      </c>
      <c r="T415" s="8">
        <v>12.5</v>
      </c>
      <c r="U415" s="8" t="s">
        <v>91</v>
      </c>
      <c r="V415" s="8" t="s">
        <v>92</v>
      </c>
      <c r="W415" s="8" t="s">
        <v>92</v>
      </c>
      <c r="X415" s="8" t="s">
        <v>93</v>
      </c>
      <c r="Y415" s="8" t="s">
        <v>90</v>
      </c>
      <c r="Z415" s="8">
        <v>6</v>
      </c>
      <c r="AA415" s="8">
        <v>2001</v>
      </c>
      <c r="AB415" s="8" t="s">
        <v>92</v>
      </c>
      <c r="AC415" s="8" t="s">
        <v>92</v>
      </c>
      <c r="AD415" s="8" t="s">
        <v>91</v>
      </c>
      <c r="AE415" s="8" t="s">
        <v>113</v>
      </c>
      <c r="AF415" s="8">
        <v>2</v>
      </c>
      <c r="AG415" s="8" t="s">
        <v>90</v>
      </c>
      <c r="AH415" s="8" t="s">
        <v>95</v>
      </c>
      <c r="AN415" s="8" t="s">
        <v>95</v>
      </c>
      <c r="AR415" s="8" t="s">
        <v>91</v>
      </c>
      <c r="AS415" s="8" t="s">
        <v>91</v>
      </c>
      <c r="AT415" s="8" t="s">
        <v>92</v>
      </c>
      <c r="AU415" s="8" t="s">
        <v>97</v>
      </c>
      <c r="BC415" s="8" t="s">
        <v>92</v>
      </c>
      <c r="BD415" s="8" t="s">
        <v>92</v>
      </c>
      <c r="BE415" s="8" t="s">
        <v>92</v>
      </c>
      <c r="BG415" s="8" t="s">
        <v>92</v>
      </c>
      <c r="BH415" s="8" t="s">
        <v>92</v>
      </c>
      <c r="BI415" s="8" t="s">
        <v>92</v>
      </c>
      <c r="BJ415" s="8" t="s">
        <v>92</v>
      </c>
      <c r="BM415" s="8" t="s">
        <v>92</v>
      </c>
      <c r="BN415" s="8" t="s">
        <v>92</v>
      </c>
      <c r="BO415" s="8" t="s">
        <v>92</v>
      </c>
      <c r="BQ415" s="8" t="s">
        <v>92</v>
      </c>
      <c r="BR415" s="8" t="s">
        <v>92</v>
      </c>
      <c r="BS415" s="8" t="s">
        <v>91</v>
      </c>
      <c r="BT415" s="8" t="s">
        <v>91</v>
      </c>
      <c r="BU415" s="8" t="s">
        <v>91</v>
      </c>
      <c r="BV415" s="8">
        <v>55250</v>
      </c>
      <c r="BW415" s="8">
        <v>2928463</v>
      </c>
      <c r="BX415" s="9">
        <f t="shared" si="130"/>
        <v>58.9</v>
      </c>
      <c r="BY415" s="29">
        <v>226635</v>
      </c>
      <c r="BZ415" s="8">
        <v>12921.4949147307</v>
      </c>
      <c r="CA415" s="8">
        <v>34.688450398686399</v>
      </c>
      <c r="CD415" s="8">
        <v>2036</v>
      </c>
      <c r="CE415" s="8">
        <v>2</v>
      </c>
      <c r="CF415" s="17">
        <f t="shared" si="125"/>
        <v>58.9</v>
      </c>
      <c r="CG415" s="19">
        <f>BY415</f>
        <v>226635</v>
      </c>
      <c r="CH415" s="18">
        <f t="shared" si="134"/>
        <v>342630.1709999991</v>
      </c>
      <c r="CI415" s="8">
        <f t="shared" si="126"/>
        <v>2031</v>
      </c>
      <c r="CJ415" s="8">
        <f t="shared" si="127"/>
        <v>58.9</v>
      </c>
      <c r="CK415" s="6" t="str">
        <f t="shared" si="128"/>
        <v/>
      </c>
      <c r="CL415" s="26" t="str">
        <f>IF(CK415&lt;&gt;"",BY415,"")</f>
        <v/>
      </c>
      <c r="CM415" s="8" t="str">
        <f t="shared" si="135"/>
        <v/>
      </c>
      <c r="CN415" s="38">
        <f t="shared" si="136"/>
        <v>342630.1709999991</v>
      </c>
      <c r="CO415" s="8" t="str">
        <f t="shared" si="137"/>
        <v>Y</v>
      </c>
      <c r="CP415" s="8">
        <f t="shared" si="129"/>
        <v>117</v>
      </c>
      <c r="CQ415" s="8">
        <f t="shared" si="138"/>
        <v>1511.814905023492</v>
      </c>
      <c r="CR415" s="8">
        <f t="shared" si="139"/>
        <v>2027</v>
      </c>
    </row>
    <row r="416" spans="1:96" s="8" customFormat="1">
      <c r="A416" s="8">
        <v>57043</v>
      </c>
      <c r="B416" s="8" t="s">
        <v>678</v>
      </c>
      <c r="C416" s="8">
        <v>55250</v>
      </c>
      <c r="D416" s="8" t="s">
        <v>679</v>
      </c>
      <c r="E416" s="8" t="s">
        <v>116</v>
      </c>
      <c r="F416" s="8" t="s">
        <v>241</v>
      </c>
      <c r="G416" s="8" t="s">
        <v>682</v>
      </c>
      <c r="H416" s="8" t="s">
        <v>87</v>
      </c>
      <c r="I416" s="8" t="s">
        <v>88</v>
      </c>
      <c r="K416" s="8" t="s">
        <v>89</v>
      </c>
      <c r="L416" s="8" t="s">
        <v>90</v>
      </c>
      <c r="M416" s="8" t="s">
        <v>90</v>
      </c>
      <c r="N416" s="8" t="s">
        <v>683</v>
      </c>
      <c r="O416" s="8" t="s">
        <v>683</v>
      </c>
      <c r="P416" s="8">
        <v>58.9</v>
      </c>
      <c r="Q416" s="8">
        <v>0.85</v>
      </c>
      <c r="R416" s="8">
        <v>50</v>
      </c>
      <c r="S416" s="8">
        <v>56</v>
      </c>
      <c r="T416" s="8">
        <v>12.5</v>
      </c>
      <c r="U416" s="8" t="s">
        <v>91</v>
      </c>
      <c r="V416" s="8" t="s">
        <v>92</v>
      </c>
      <c r="W416" s="8" t="s">
        <v>92</v>
      </c>
      <c r="X416" s="8" t="s">
        <v>93</v>
      </c>
      <c r="Y416" s="8" t="s">
        <v>90</v>
      </c>
      <c r="Z416" s="8">
        <v>6</v>
      </c>
      <c r="AA416" s="8">
        <v>2001</v>
      </c>
      <c r="AB416" s="8" t="s">
        <v>92</v>
      </c>
      <c r="AC416" s="8" t="s">
        <v>92</v>
      </c>
      <c r="AD416" s="8" t="s">
        <v>91</v>
      </c>
      <c r="AE416" s="8" t="s">
        <v>113</v>
      </c>
      <c r="AF416" s="8">
        <v>2</v>
      </c>
      <c r="AG416" s="8" t="s">
        <v>90</v>
      </c>
      <c r="AH416" s="8" t="s">
        <v>95</v>
      </c>
      <c r="AN416" s="8" t="s">
        <v>95</v>
      </c>
      <c r="AR416" s="8" t="s">
        <v>91</v>
      </c>
      <c r="AS416" s="8" t="s">
        <v>91</v>
      </c>
      <c r="AT416" s="8" t="s">
        <v>92</v>
      </c>
      <c r="AU416" s="8" t="s">
        <v>97</v>
      </c>
      <c r="BC416" s="8" t="s">
        <v>92</v>
      </c>
      <c r="BD416" s="8" t="s">
        <v>92</v>
      </c>
      <c r="BE416" s="8" t="s">
        <v>92</v>
      </c>
      <c r="BG416" s="8" t="s">
        <v>92</v>
      </c>
      <c r="BH416" s="8" t="s">
        <v>92</v>
      </c>
      <c r="BI416" s="8" t="s">
        <v>92</v>
      </c>
      <c r="BJ416" s="8" t="s">
        <v>92</v>
      </c>
      <c r="BM416" s="8" t="s">
        <v>92</v>
      </c>
      <c r="BN416" s="8" t="s">
        <v>92</v>
      </c>
      <c r="BO416" s="8" t="s">
        <v>92</v>
      </c>
      <c r="BQ416" s="8" t="s">
        <v>92</v>
      </c>
      <c r="BR416" s="8" t="s">
        <v>92</v>
      </c>
      <c r="BS416" s="8" t="s">
        <v>91</v>
      </c>
      <c r="BT416" s="8" t="s">
        <v>91</v>
      </c>
      <c r="BU416" s="8" t="s">
        <v>91</v>
      </c>
      <c r="BV416" s="8">
        <v>55250</v>
      </c>
      <c r="BW416" s="8">
        <v>2928463</v>
      </c>
      <c r="BX416" s="9">
        <f t="shared" si="130"/>
        <v>58.9</v>
      </c>
      <c r="BY416" s="29">
        <v>226635</v>
      </c>
      <c r="BZ416" s="8">
        <v>12921.4949147307</v>
      </c>
      <c r="CA416" s="8">
        <v>34.688450398686399</v>
      </c>
      <c r="CD416" s="8">
        <v>2036</v>
      </c>
      <c r="CE416" s="8">
        <v>2</v>
      </c>
      <c r="CF416" s="17">
        <f t="shared" si="125"/>
        <v>58.9</v>
      </c>
      <c r="CG416" s="17"/>
      <c r="CH416" s="18" t="str">
        <f t="shared" si="134"/>
        <v/>
      </c>
      <c r="CI416" s="8">
        <f t="shared" si="126"/>
        <v>2031</v>
      </c>
      <c r="CJ416" s="8">
        <f t="shared" si="127"/>
        <v>58.9</v>
      </c>
      <c r="CK416" s="6" t="str">
        <f t="shared" si="128"/>
        <v/>
      </c>
      <c r="CL416" s="26"/>
      <c r="CM416" s="8" t="str">
        <f t="shared" si="135"/>
        <v/>
      </c>
      <c r="CN416" s="38">
        <f t="shared" si="136"/>
        <v>342630.1709999991</v>
      </c>
      <c r="CO416" s="8" t="str">
        <f t="shared" si="137"/>
        <v/>
      </c>
      <c r="CP416" s="8">
        <f t="shared" si="129"/>
        <v>117</v>
      </c>
      <c r="CQ416" s="8">
        <f t="shared" si="138"/>
        <v>1511.814905023492</v>
      </c>
      <c r="CR416" s="8">
        <f t="shared" si="139"/>
        <v>2027</v>
      </c>
    </row>
    <row r="417" spans="1:96" s="8" customFormat="1">
      <c r="A417" s="8">
        <v>57043</v>
      </c>
      <c r="B417" s="8" t="s">
        <v>678</v>
      </c>
      <c r="C417" s="8">
        <v>55250</v>
      </c>
      <c r="D417" s="8" t="s">
        <v>679</v>
      </c>
      <c r="E417" s="8" t="s">
        <v>116</v>
      </c>
      <c r="F417" s="8" t="s">
        <v>241</v>
      </c>
      <c r="G417" s="8" t="s">
        <v>684</v>
      </c>
      <c r="H417" s="8" t="s">
        <v>87</v>
      </c>
      <c r="I417" s="8" t="s">
        <v>88</v>
      </c>
      <c r="K417" s="8" t="s">
        <v>89</v>
      </c>
      <c r="L417" s="8" t="s">
        <v>90</v>
      </c>
      <c r="M417" s="8" t="s">
        <v>90</v>
      </c>
      <c r="N417" s="8" t="s">
        <v>685</v>
      </c>
      <c r="O417" s="8" t="s">
        <v>685</v>
      </c>
      <c r="P417" s="8">
        <v>58.9</v>
      </c>
      <c r="Q417" s="8">
        <v>0.85</v>
      </c>
      <c r="R417" s="8">
        <v>50</v>
      </c>
      <c r="S417" s="8">
        <v>56</v>
      </c>
      <c r="T417" s="8">
        <v>12.5</v>
      </c>
      <c r="U417" s="8" t="s">
        <v>91</v>
      </c>
      <c r="V417" s="8" t="s">
        <v>92</v>
      </c>
      <c r="W417" s="8" t="s">
        <v>92</v>
      </c>
      <c r="X417" s="8" t="s">
        <v>93</v>
      </c>
      <c r="Y417" s="8" t="s">
        <v>90</v>
      </c>
      <c r="Z417" s="8">
        <v>6</v>
      </c>
      <c r="AA417" s="8">
        <v>2001</v>
      </c>
      <c r="AB417" s="8" t="s">
        <v>92</v>
      </c>
      <c r="AC417" s="8" t="s">
        <v>92</v>
      </c>
      <c r="AD417" s="8" t="s">
        <v>91</v>
      </c>
      <c r="AE417" s="8" t="s">
        <v>113</v>
      </c>
      <c r="AF417" s="8">
        <v>2</v>
      </c>
      <c r="AG417" s="8" t="s">
        <v>90</v>
      </c>
      <c r="AH417" s="8" t="s">
        <v>95</v>
      </c>
      <c r="AN417" s="8" t="s">
        <v>95</v>
      </c>
      <c r="AR417" s="8" t="s">
        <v>91</v>
      </c>
      <c r="AS417" s="8" t="s">
        <v>91</v>
      </c>
      <c r="AT417" s="8" t="s">
        <v>92</v>
      </c>
      <c r="AU417" s="8" t="s">
        <v>97</v>
      </c>
      <c r="BC417" s="8" t="s">
        <v>92</v>
      </c>
      <c r="BD417" s="8" t="s">
        <v>92</v>
      </c>
      <c r="BE417" s="8" t="s">
        <v>92</v>
      </c>
      <c r="BG417" s="8" t="s">
        <v>92</v>
      </c>
      <c r="BH417" s="8" t="s">
        <v>92</v>
      </c>
      <c r="BI417" s="8" t="s">
        <v>92</v>
      </c>
      <c r="BJ417" s="8" t="s">
        <v>92</v>
      </c>
      <c r="BM417" s="8" t="s">
        <v>92</v>
      </c>
      <c r="BN417" s="8" t="s">
        <v>92</v>
      </c>
      <c r="BO417" s="8" t="s">
        <v>92</v>
      </c>
      <c r="BQ417" s="8" t="s">
        <v>92</v>
      </c>
      <c r="BR417" s="8" t="s">
        <v>92</v>
      </c>
      <c r="BS417" s="8" t="s">
        <v>91</v>
      </c>
      <c r="BT417" s="8" t="s">
        <v>91</v>
      </c>
      <c r="BU417" s="8" t="s">
        <v>91</v>
      </c>
      <c r="BV417" s="8">
        <v>55250</v>
      </c>
      <c r="BW417" s="8">
        <v>2928463</v>
      </c>
      <c r="BX417" s="9">
        <f t="shared" si="130"/>
        <v>58.9</v>
      </c>
      <c r="BY417" s="29">
        <v>226635</v>
      </c>
      <c r="BZ417" s="8">
        <v>12921.4949147307</v>
      </c>
      <c r="CA417" s="8">
        <v>34.688450398686399</v>
      </c>
      <c r="CD417" s="8">
        <v>2036</v>
      </c>
      <c r="CE417" s="8">
        <v>2</v>
      </c>
      <c r="CF417" s="17">
        <f t="shared" si="125"/>
        <v>58.9</v>
      </c>
      <c r="CG417" s="17"/>
      <c r="CH417" s="18" t="str">
        <f t="shared" si="134"/>
        <v/>
      </c>
      <c r="CI417" s="8">
        <f t="shared" si="126"/>
        <v>2031</v>
      </c>
      <c r="CJ417" s="8">
        <f t="shared" si="127"/>
        <v>58.9</v>
      </c>
      <c r="CK417" s="6" t="str">
        <f t="shared" si="128"/>
        <v/>
      </c>
      <c r="CL417" s="26"/>
      <c r="CM417" s="8" t="str">
        <f t="shared" si="135"/>
        <v/>
      </c>
      <c r="CN417" s="38">
        <f t="shared" si="136"/>
        <v>342630.1709999991</v>
      </c>
      <c r="CO417" s="8" t="str">
        <f t="shared" si="137"/>
        <v/>
      </c>
      <c r="CP417" s="8">
        <f t="shared" si="129"/>
        <v>117</v>
      </c>
      <c r="CQ417" s="8">
        <f t="shared" si="138"/>
        <v>1511.814905023492</v>
      </c>
      <c r="CR417" s="8">
        <f t="shared" si="139"/>
        <v>2027</v>
      </c>
    </row>
    <row r="418" spans="1:96" s="8" customFormat="1">
      <c r="A418" s="8">
        <v>57043</v>
      </c>
      <c r="B418" s="8" t="s">
        <v>678</v>
      </c>
      <c r="C418" s="8">
        <v>55250</v>
      </c>
      <c r="D418" s="8" t="s">
        <v>679</v>
      </c>
      <c r="E418" s="8" t="s">
        <v>116</v>
      </c>
      <c r="F418" s="8" t="s">
        <v>241</v>
      </c>
      <c r="G418" s="8" t="s">
        <v>686</v>
      </c>
      <c r="H418" s="8" t="s">
        <v>87</v>
      </c>
      <c r="I418" s="8" t="s">
        <v>88</v>
      </c>
      <c r="K418" s="8" t="s">
        <v>89</v>
      </c>
      <c r="L418" s="8" t="s">
        <v>90</v>
      </c>
      <c r="M418" s="8" t="s">
        <v>90</v>
      </c>
      <c r="N418" s="8" t="s">
        <v>687</v>
      </c>
      <c r="O418" s="8" t="s">
        <v>687</v>
      </c>
      <c r="P418" s="8">
        <v>58.9</v>
      </c>
      <c r="Q418" s="8">
        <v>0.85</v>
      </c>
      <c r="R418" s="8">
        <v>50</v>
      </c>
      <c r="S418" s="8">
        <v>56</v>
      </c>
      <c r="T418" s="8">
        <v>12.5</v>
      </c>
      <c r="U418" s="8" t="s">
        <v>91</v>
      </c>
      <c r="V418" s="8" t="s">
        <v>92</v>
      </c>
      <c r="W418" s="8" t="s">
        <v>92</v>
      </c>
      <c r="X418" s="8" t="s">
        <v>93</v>
      </c>
      <c r="Y418" s="8" t="s">
        <v>90</v>
      </c>
      <c r="Z418" s="8">
        <v>6</v>
      </c>
      <c r="AA418" s="8">
        <v>2001</v>
      </c>
      <c r="AB418" s="8" t="s">
        <v>92</v>
      </c>
      <c r="AC418" s="8" t="s">
        <v>92</v>
      </c>
      <c r="AD418" s="8" t="s">
        <v>91</v>
      </c>
      <c r="AE418" s="8" t="s">
        <v>113</v>
      </c>
      <c r="AF418" s="8">
        <v>2</v>
      </c>
      <c r="AG418" s="8" t="s">
        <v>90</v>
      </c>
      <c r="AH418" s="8" t="s">
        <v>95</v>
      </c>
      <c r="AN418" s="8" t="s">
        <v>95</v>
      </c>
      <c r="AR418" s="8" t="s">
        <v>91</v>
      </c>
      <c r="AS418" s="8" t="s">
        <v>91</v>
      </c>
      <c r="AT418" s="8" t="s">
        <v>92</v>
      </c>
      <c r="AU418" s="8" t="s">
        <v>97</v>
      </c>
      <c r="BC418" s="8" t="s">
        <v>92</v>
      </c>
      <c r="BD418" s="8" t="s">
        <v>92</v>
      </c>
      <c r="BE418" s="8" t="s">
        <v>92</v>
      </c>
      <c r="BG418" s="8" t="s">
        <v>92</v>
      </c>
      <c r="BH418" s="8" t="s">
        <v>92</v>
      </c>
      <c r="BI418" s="8" t="s">
        <v>92</v>
      </c>
      <c r="BJ418" s="8" t="s">
        <v>92</v>
      </c>
      <c r="BM418" s="8" t="s">
        <v>92</v>
      </c>
      <c r="BN418" s="8" t="s">
        <v>92</v>
      </c>
      <c r="BO418" s="8" t="s">
        <v>92</v>
      </c>
      <c r="BQ418" s="8" t="s">
        <v>92</v>
      </c>
      <c r="BR418" s="8" t="s">
        <v>92</v>
      </c>
      <c r="BS418" s="8" t="s">
        <v>91</v>
      </c>
      <c r="BT418" s="8" t="s">
        <v>91</v>
      </c>
      <c r="BU418" s="8" t="s">
        <v>91</v>
      </c>
      <c r="BV418" s="8">
        <v>55250</v>
      </c>
      <c r="BW418" s="8">
        <v>2928463</v>
      </c>
      <c r="BX418" s="9">
        <f t="shared" si="130"/>
        <v>58.9</v>
      </c>
      <c r="BY418" s="29">
        <v>226635</v>
      </c>
      <c r="BZ418" s="8">
        <v>12921.4949147307</v>
      </c>
      <c r="CA418" s="8">
        <v>34.688450398686399</v>
      </c>
      <c r="CD418" s="8">
        <v>2036</v>
      </c>
      <c r="CE418" s="8">
        <v>2</v>
      </c>
      <c r="CF418" s="17">
        <f t="shared" si="125"/>
        <v>58.9</v>
      </c>
      <c r="CG418" s="17"/>
      <c r="CH418" s="18" t="str">
        <f t="shared" si="134"/>
        <v/>
      </c>
      <c r="CI418" s="8">
        <f t="shared" si="126"/>
        <v>2031</v>
      </c>
      <c r="CJ418" s="8">
        <f t="shared" si="127"/>
        <v>58.9</v>
      </c>
      <c r="CK418" s="6" t="str">
        <f t="shared" si="128"/>
        <v/>
      </c>
      <c r="CL418" s="26"/>
      <c r="CM418" s="8" t="str">
        <f t="shared" si="135"/>
        <v/>
      </c>
      <c r="CN418" s="38">
        <f t="shared" si="136"/>
        <v>342630.1709999991</v>
      </c>
      <c r="CO418" s="8" t="str">
        <f t="shared" si="137"/>
        <v/>
      </c>
      <c r="CP418" s="8">
        <f t="shared" si="129"/>
        <v>117</v>
      </c>
      <c r="CQ418" s="8">
        <f t="shared" si="138"/>
        <v>1511.814905023492</v>
      </c>
      <c r="CR418" s="8">
        <f t="shared" si="139"/>
        <v>2027</v>
      </c>
    </row>
    <row r="419" spans="1:96" s="8" customFormat="1">
      <c r="A419" s="8">
        <v>57043</v>
      </c>
      <c r="B419" s="8" t="s">
        <v>678</v>
      </c>
      <c r="C419" s="8">
        <v>55250</v>
      </c>
      <c r="D419" s="8" t="s">
        <v>679</v>
      </c>
      <c r="E419" s="8" t="s">
        <v>116</v>
      </c>
      <c r="F419" s="8" t="s">
        <v>241</v>
      </c>
      <c r="G419" s="8" t="s">
        <v>688</v>
      </c>
      <c r="H419" s="8" t="s">
        <v>87</v>
      </c>
      <c r="I419" s="8" t="s">
        <v>88</v>
      </c>
      <c r="K419" s="8" t="s">
        <v>89</v>
      </c>
      <c r="L419" s="8" t="s">
        <v>90</v>
      </c>
      <c r="M419" s="8" t="s">
        <v>90</v>
      </c>
      <c r="N419" s="8" t="s">
        <v>689</v>
      </c>
      <c r="O419" s="8" t="s">
        <v>689</v>
      </c>
      <c r="P419" s="8">
        <v>58.9</v>
      </c>
      <c r="Q419" s="8">
        <v>0.85</v>
      </c>
      <c r="R419" s="8">
        <v>50</v>
      </c>
      <c r="S419" s="8">
        <v>56</v>
      </c>
      <c r="T419" s="8">
        <v>12.5</v>
      </c>
      <c r="U419" s="8" t="s">
        <v>91</v>
      </c>
      <c r="V419" s="8" t="s">
        <v>92</v>
      </c>
      <c r="W419" s="8" t="s">
        <v>92</v>
      </c>
      <c r="X419" s="8" t="s">
        <v>93</v>
      </c>
      <c r="Y419" s="8" t="s">
        <v>90</v>
      </c>
      <c r="Z419" s="8">
        <v>6</v>
      </c>
      <c r="AA419" s="8">
        <v>2001</v>
      </c>
      <c r="AB419" s="8" t="s">
        <v>92</v>
      </c>
      <c r="AC419" s="8" t="s">
        <v>92</v>
      </c>
      <c r="AD419" s="8" t="s">
        <v>91</v>
      </c>
      <c r="AE419" s="8" t="s">
        <v>113</v>
      </c>
      <c r="AF419" s="8">
        <v>2</v>
      </c>
      <c r="AG419" s="8" t="s">
        <v>90</v>
      </c>
      <c r="AH419" s="8" t="s">
        <v>95</v>
      </c>
      <c r="AN419" s="8" t="s">
        <v>95</v>
      </c>
      <c r="AR419" s="8" t="s">
        <v>91</v>
      </c>
      <c r="AS419" s="8" t="s">
        <v>91</v>
      </c>
      <c r="AT419" s="8" t="s">
        <v>92</v>
      </c>
      <c r="AU419" s="8" t="s">
        <v>97</v>
      </c>
      <c r="BC419" s="8" t="s">
        <v>92</v>
      </c>
      <c r="BD419" s="8" t="s">
        <v>92</v>
      </c>
      <c r="BE419" s="8" t="s">
        <v>92</v>
      </c>
      <c r="BG419" s="8" t="s">
        <v>92</v>
      </c>
      <c r="BH419" s="8" t="s">
        <v>92</v>
      </c>
      <c r="BI419" s="8" t="s">
        <v>92</v>
      </c>
      <c r="BJ419" s="8" t="s">
        <v>92</v>
      </c>
      <c r="BM419" s="8" t="s">
        <v>92</v>
      </c>
      <c r="BN419" s="8" t="s">
        <v>92</v>
      </c>
      <c r="BO419" s="8" t="s">
        <v>92</v>
      </c>
      <c r="BQ419" s="8" t="s">
        <v>92</v>
      </c>
      <c r="BR419" s="8" t="s">
        <v>92</v>
      </c>
      <c r="BS419" s="8" t="s">
        <v>91</v>
      </c>
      <c r="BT419" s="8" t="s">
        <v>91</v>
      </c>
      <c r="BU419" s="8" t="s">
        <v>91</v>
      </c>
      <c r="BV419" s="8">
        <v>55250</v>
      </c>
      <c r="BW419" s="8">
        <v>2928463</v>
      </c>
      <c r="BX419" s="9">
        <f t="shared" si="130"/>
        <v>58.9</v>
      </c>
      <c r="BY419" s="29">
        <v>226635</v>
      </c>
      <c r="BZ419" s="8">
        <v>12921.4949147307</v>
      </c>
      <c r="CA419" s="8">
        <v>34.688450398686399</v>
      </c>
      <c r="CD419" s="8">
        <v>2036</v>
      </c>
      <c r="CE419" s="8">
        <v>2</v>
      </c>
      <c r="CF419" s="17">
        <f t="shared" si="125"/>
        <v>58.9</v>
      </c>
      <c r="CG419" s="17"/>
      <c r="CH419" s="18" t="str">
        <f t="shared" si="134"/>
        <v/>
      </c>
      <c r="CI419" s="8">
        <f t="shared" si="126"/>
        <v>2031</v>
      </c>
      <c r="CJ419" s="8">
        <f t="shared" si="127"/>
        <v>58.9</v>
      </c>
      <c r="CK419" s="6" t="str">
        <f t="shared" si="128"/>
        <v/>
      </c>
      <c r="CL419" s="26"/>
      <c r="CM419" s="8" t="str">
        <f t="shared" si="135"/>
        <v/>
      </c>
      <c r="CN419" s="38">
        <f t="shared" si="136"/>
        <v>342630.1709999991</v>
      </c>
      <c r="CO419" s="8" t="str">
        <f t="shared" si="137"/>
        <v/>
      </c>
      <c r="CP419" s="8">
        <f t="shared" si="129"/>
        <v>117</v>
      </c>
      <c r="CQ419" s="8">
        <f t="shared" si="138"/>
        <v>1511.814905023492</v>
      </c>
      <c r="CR419" s="8">
        <f t="shared" si="139"/>
        <v>2027</v>
      </c>
    </row>
    <row r="420" spans="1:96" s="8" customFormat="1">
      <c r="A420" s="8">
        <v>57043</v>
      </c>
      <c r="B420" s="8" t="s">
        <v>678</v>
      </c>
      <c r="C420" s="8">
        <v>55250</v>
      </c>
      <c r="D420" s="8" t="s">
        <v>679</v>
      </c>
      <c r="E420" s="8" t="s">
        <v>116</v>
      </c>
      <c r="F420" s="8" t="s">
        <v>241</v>
      </c>
      <c r="G420" s="8" t="s">
        <v>690</v>
      </c>
      <c r="H420" s="8" t="s">
        <v>87</v>
      </c>
      <c r="I420" s="8" t="s">
        <v>88</v>
      </c>
      <c r="K420" s="8" t="s">
        <v>89</v>
      </c>
      <c r="L420" s="8" t="s">
        <v>90</v>
      </c>
      <c r="M420" s="8" t="s">
        <v>90</v>
      </c>
      <c r="N420" s="8" t="s">
        <v>691</v>
      </c>
      <c r="O420" s="8" t="s">
        <v>691</v>
      </c>
      <c r="P420" s="8">
        <v>58.9</v>
      </c>
      <c r="Q420" s="8">
        <v>0.85</v>
      </c>
      <c r="R420" s="8">
        <v>50</v>
      </c>
      <c r="S420" s="8">
        <v>56</v>
      </c>
      <c r="T420" s="8">
        <v>12.5</v>
      </c>
      <c r="U420" s="8" t="s">
        <v>91</v>
      </c>
      <c r="V420" s="8" t="s">
        <v>92</v>
      </c>
      <c r="W420" s="8" t="s">
        <v>92</v>
      </c>
      <c r="X420" s="8" t="s">
        <v>93</v>
      </c>
      <c r="Y420" s="8" t="s">
        <v>90</v>
      </c>
      <c r="Z420" s="8">
        <v>7</v>
      </c>
      <c r="AA420" s="8">
        <v>2001</v>
      </c>
      <c r="AB420" s="8" t="s">
        <v>92</v>
      </c>
      <c r="AC420" s="8" t="s">
        <v>92</v>
      </c>
      <c r="AD420" s="8" t="s">
        <v>91</v>
      </c>
      <c r="AE420" s="8" t="s">
        <v>113</v>
      </c>
      <c r="AF420" s="8">
        <v>2</v>
      </c>
      <c r="AG420" s="8" t="s">
        <v>90</v>
      </c>
      <c r="AH420" s="8" t="s">
        <v>95</v>
      </c>
      <c r="AN420" s="8" t="s">
        <v>95</v>
      </c>
      <c r="AR420" s="8" t="s">
        <v>91</v>
      </c>
      <c r="AS420" s="8" t="s">
        <v>91</v>
      </c>
      <c r="AT420" s="8" t="s">
        <v>92</v>
      </c>
      <c r="AU420" s="8" t="s">
        <v>97</v>
      </c>
      <c r="BC420" s="8" t="s">
        <v>92</v>
      </c>
      <c r="BD420" s="8" t="s">
        <v>92</v>
      </c>
      <c r="BE420" s="8" t="s">
        <v>92</v>
      </c>
      <c r="BG420" s="8" t="s">
        <v>92</v>
      </c>
      <c r="BH420" s="8" t="s">
        <v>92</v>
      </c>
      <c r="BI420" s="8" t="s">
        <v>92</v>
      </c>
      <c r="BJ420" s="8" t="s">
        <v>92</v>
      </c>
      <c r="BM420" s="8" t="s">
        <v>92</v>
      </c>
      <c r="BN420" s="8" t="s">
        <v>92</v>
      </c>
      <c r="BO420" s="8" t="s">
        <v>92</v>
      </c>
      <c r="BQ420" s="8" t="s">
        <v>92</v>
      </c>
      <c r="BR420" s="8" t="s">
        <v>92</v>
      </c>
      <c r="BS420" s="8" t="s">
        <v>91</v>
      </c>
      <c r="BT420" s="8" t="s">
        <v>91</v>
      </c>
      <c r="BU420" s="8" t="s">
        <v>91</v>
      </c>
      <c r="BV420" s="8">
        <v>55250</v>
      </c>
      <c r="BW420" s="8">
        <v>2928463</v>
      </c>
      <c r="BX420" s="9">
        <f t="shared" si="130"/>
        <v>58.9</v>
      </c>
      <c r="BY420" s="29">
        <v>226635</v>
      </c>
      <c r="BZ420" s="8">
        <v>12921.4949147307</v>
      </c>
      <c r="CA420" s="8">
        <v>34.688450398686399</v>
      </c>
      <c r="CD420" s="8">
        <v>2036</v>
      </c>
      <c r="CE420" s="8">
        <v>3</v>
      </c>
      <c r="CF420" s="17">
        <f t="shared" si="125"/>
        <v>58.9</v>
      </c>
      <c r="CG420" s="17"/>
      <c r="CH420" s="18" t="str">
        <f t="shared" si="134"/>
        <v/>
      </c>
      <c r="CI420" s="8">
        <f t="shared" si="126"/>
        <v>2031</v>
      </c>
      <c r="CJ420" s="8">
        <f t="shared" si="127"/>
        <v>58.9</v>
      </c>
      <c r="CK420" s="6" t="str">
        <f t="shared" si="128"/>
        <v/>
      </c>
      <c r="CL420" s="26"/>
      <c r="CM420" s="8" t="str">
        <f t="shared" si="135"/>
        <v/>
      </c>
      <c r="CN420" s="38">
        <f t="shared" si="136"/>
        <v>342630.1709999991</v>
      </c>
      <c r="CO420" s="8" t="str">
        <f t="shared" si="137"/>
        <v/>
      </c>
      <c r="CP420" s="8">
        <f t="shared" si="129"/>
        <v>117</v>
      </c>
      <c r="CQ420" s="8">
        <f t="shared" si="138"/>
        <v>1511.814905023492</v>
      </c>
      <c r="CR420" s="8">
        <f t="shared" si="139"/>
        <v>2027</v>
      </c>
    </row>
    <row r="421" spans="1:96" s="8" customFormat="1">
      <c r="A421" s="8">
        <v>65379</v>
      </c>
      <c r="B421" s="8" t="s">
        <v>644</v>
      </c>
      <c r="C421" s="8">
        <v>55253</v>
      </c>
      <c r="D421" s="8" t="s">
        <v>692</v>
      </c>
      <c r="E421" s="8" t="s">
        <v>116</v>
      </c>
      <c r="F421" s="8" t="s">
        <v>241</v>
      </c>
      <c r="G421" s="8" t="s">
        <v>86</v>
      </c>
      <c r="H421" s="8" t="s">
        <v>87</v>
      </c>
      <c r="I421" s="8" t="s">
        <v>88</v>
      </c>
      <c r="K421" s="8" t="s">
        <v>89</v>
      </c>
      <c r="L421" s="8" t="s">
        <v>90</v>
      </c>
      <c r="M421" s="8" t="s">
        <v>90</v>
      </c>
      <c r="P421" s="8">
        <v>89</v>
      </c>
      <c r="Q421" s="8">
        <v>0.85</v>
      </c>
      <c r="R421" s="8">
        <v>75</v>
      </c>
      <c r="S421" s="8">
        <v>87.2</v>
      </c>
      <c r="T421" s="8">
        <v>45</v>
      </c>
      <c r="U421" s="8" t="s">
        <v>91</v>
      </c>
      <c r="V421" s="8" t="s">
        <v>92</v>
      </c>
      <c r="W421" s="8" t="s">
        <v>92</v>
      </c>
      <c r="X421" s="8" t="s">
        <v>93</v>
      </c>
      <c r="Y421" s="8" t="s">
        <v>90</v>
      </c>
      <c r="Z421" s="8">
        <v>5</v>
      </c>
      <c r="AA421" s="8">
        <v>2002</v>
      </c>
      <c r="AB421" s="8" t="s">
        <v>92</v>
      </c>
      <c r="AC421" s="8" t="s">
        <v>92</v>
      </c>
      <c r="AD421" s="8" t="s">
        <v>91</v>
      </c>
      <c r="AE421" s="8" t="s">
        <v>113</v>
      </c>
      <c r="AF421" s="8">
        <v>2</v>
      </c>
      <c r="AG421" s="8" t="s">
        <v>90</v>
      </c>
      <c r="AH421" s="8" t="s">
        <v>95</v>
      </c>
      <c r="AR421" s="8" t="s">
        <v>91</v>
      </c>
      <c r="AS421" s="8" t="s">
        <v>91</v>
      </c>
      <c r="AT421" s="8" t="s">
        <v>92</v>
      </c>
      <c r="AU421" s="8" t="s">
        <v>97</v>
      </c>
      <c r="BC421" s="8" t="s">
        <v>92</v>
      </c>
      <c r="BD421" s="8" t="s">
        <v>92</v>
      </c>
      <c r="BE421" s="8" t="s">
        <v>92</v>
      </c>
      <c r="BG421" s="8" t="s">
        <v>92</v>
      </c>
      <c r="BH421" s="8" t="s">
        <v>92</v>
      </c>
      <c r="BI421" s="8" t="s">
        <v>92</v>
      </c>
      <c r="BJ421" s="8" t="s">
        <v>92</v>
      </c>
      <c r="BM421" s="8" t="s">
        <v>92</v>
      </c>
      <c r="BN421" s="8" t="s">
        <v>92</v>
      </c>
      <c r="BO421" s="8" t="s">
        <v>92</v>
      </c>
      <c r="BQ421" s="8" t="s">
        <v>92</v>
      </c>
      <c r="BR421" s="8" t="s">
        <v>92</v>
      </c>
      <c r="BS421" s="8" t="s">
        <v>91</v>
      </c>
      <c r="BT421" s="8" t="s">
        <v>91</v>
      </c>
      <c r="BU421" s="8" t="s">
        <v>91</v>
      </c>
      <c r="BV421" s="8">
        <v>55253</v>
      </c>
      <c r="BW421" s="8">
        <v>853592</v>
      </c>
      <c r="BX421" s="9">
        <f t="shared" si="130"/>
        <v>89</v>
      </c>
      <c r="BY421" s="29">
        <v>27150</v>
      </c>
      <c r="BZ421" s="8">
        <v>31439.852670349901</v>
      </c>
      <c r="CA421" s="8">
        <v>38.9004920632919</v>
      </c>
      <c r="CD421" s="8">
        <v>2041</v>
      </c>
      <c r="CE421" s="8">
        <v>4</v>
      </c>
      <c r="CF421" s="17" t="str">
        <f t="shared" si="125"/>
        <v/>
      </c>
      <c r="CG421" s="17"/>
      <c r="CH421" s="18" t="str">
        <f t="shared" si="134"/>
        <v/>
      </c>
      <c r="CI421" s="8">
        <f t="shared" si="126"/>
        <v>2032</v>
      </c>
      <c r="CJ421" s="8">
        <f t="shared" si="127"/>
        <v>89</v>
      </c>
      <c r="CK421" s="6" t="str">
        <f t="shared" si="128"/>
        <v/>
      </c>
      <c r="CL421" s="26" t="str">
        <f>IF(CK421&lt;&gt;"",BY421,"")</f>
        <v/>
      </c>
      <c r="CM421" s="8" t="str">
        <f t="shared" si="135"/>
        <v/>
      </c>
      <c r="CN421" s="38">
        <f t="shared" si="136"/>
        <v>99870.263999999966</v>
      </c>
      <c r="CO421" s="8" t="str">
        <f t="shared" si="137"/>
        <v>Y</v>
      </c>
      <c r="CP421" s="8">
        <f t="shared" si="129"/>
        <v>117</v>
      </c>
      <c r="CQ421" s="8">
        <f t="shared" si="138"/>
        <v>3678.4627624309383</v>
      </c>
      <c r="CR421" s="8">
        <f t="shared" si="139"/>
        <v>2024</v>
      </c>
    </row>
    <row r="422" spans="1:96" s="8" customFormat="1">
      <c r="A422" s="8">
        <v>65379</v>
      </c>
      <c r="B422" s="8" t="s">
        <v>644</v>
      </c>
      <c r="C422" s="8">
        <v>55253</v>
      </c>
      <c r="D422" s="8" t="s">
        <v>692</v>
      </c>
      <c r="E422" s="8" t="s">
        <v>116</v>
      </c>
      <c r="F422" s="8" t="s">
        <v>241</v>
      </c>
      <c r="G422" s="8" t="s">
        <v>100</v>
      </c>
      <c r="H422" s="8" t="s">
        <v>87</v>
      </c>
      <c r="I422" s="8" t="s">
        <v>88</v>
      </c>
      <c r="K422" s="8" t="s">
        <v>89</v>
      </c>
      <c r="L422" s="8" t="s">
        <v>90</v>
      </c>
      <c r="M422" s="8" t="s">
        <v>90</v>
      </c>
      <c r="P422" s="8">
        <v>89</v>
      </c>
      <c r="Q422" s="8">
        <v>0.85</v>
      </c>
      <c r="R422" s="8">
        <v>75</v>
      </c>
      <c r="S422" s="8">
        <v>87.2</v>
      </c>
      <c r="T422" s="8">
        <v>45</v>
      </c>
      <c r="U422" s="8" t="s">
        <v>91</v>
      </c>
      <c r="V422" s="8" t="s">
        <v>92</v>
      </c>
      <c r="W422" s="8" t="s">
        <v>92</v>
      </c>
      <c r="X422" s="8" t="s">
        <v>93</v>
      </c>
      <c r="Y422" s="8" t="s">
        <v>90</v>
      </c>
      <c r="Z422" s="8">
        <v>5</v>
      </c>
      <c r="AA422" s="8">
        <v>2002</v>
      </c>
      <c r="AB422" s="8" t="s">
        <v>92</v>
      </c>
      <c r="AC422" s="8" t="s">
        <v>92</v>
      </c>
      <c r="AD422" s="8" t="s">
        <v>91</v>
      </c>
      <c r="AE422" s="8" t="s">
        <v>113</v>
      </c>
      <c r="AF422" s="8">
        <v>2</v>
      </c>
      <c r="AG422" s="8" t="s">
        <v>90</v>
      </c>
      <c r="AH422" s="8" t="s">
        <v>95</v>
      </c>
      <c r="AR422" s="8" t="s">
        <v>91</v>
      </c>
      <c r="AS422" s="8" t="s">
        <v>91</v>
      </c>
      <c r="AT422" s="8" t="s">
        <v>92</v>
      </c>
      <c r="AU422" s="8" t="s">
        <v>97</v>
      </c>
      <c r="BC422" s="8" t="s">
        <v>92</v>
      </c>
      <c r="BD422" s="8" t="s">
        <v>92</v>
      </c>
      <c r="BE422" s="8" t="s">
        <v>92</v>
      </c>
      <c r="BG422" s="8" t="s">
        <v>92</v>
      </c>
      <c r="BH422" s="8" t="s">
        <v>92</v>
      </c>
      <c r="BI422" s="8" t="s">
        <v>92</v>
      </c>
      <c r="BJ422" s="8" t="s">
        <v>92</v>
      </c>
      <c r="BM422" s="8" t="s">
        <v>92</v>
      </c>
      <c r="BN422" s="8" t="s">
        <v>92</v>
      </c>
      <c r="BO422" s="8" t="s">
        <v>92</v>
      </c>
      <c r="BQ422" s="8" t="s">
        <v>92</v>
      </c>
      <c r="BR422" s="8" t="s">
        <v>92</v>
      </c>
      <c r="BS422" s="8" t="s">
        <v>91</v>
      </c>
      <c r="BT422" s="8" t="s">
        <v>91</v>
      </c>
      <c r="BU422" s="8" t="s">
        <v>91</v>
      </c>
      <c r="BV422" s="8">
        <v>55253</v>
      </c>
      <c r="BW422" s="8">
        <v>853592</v>
      </c>
      <c r="BX422" s="9">
        <f t="shared" si="130"/>
        <v>89</v>
      </c>
      <c r="BY422" s="29">
        <v>27150</v>
      </c>
      <c r="BZ422" s="8">
        <v>31439.852670349901</v>
      </c>
      <c r="CA422" s="8">
        <v>38.9004920632919</v>
      </c>
      <c r="CD422" s="8">
        <v>2041</v>
      </c>
      <c r="CE422" s="8">
        <v>4</v>
      </c>
      <c r="CF422" s="17" t="str">
        <f t="shared" si="125"/>
        <v/>
      </c>
      <c r="CG422" s="17"/>
      <c r="CH422" s="18" t="str">
        <f t="shared" si="134"/>
        <v/>
      </c>
      <c r="CI422" s="8">
        <f t="shared" si="126"/>
        <v>2032</v>
      </c>
      <c r="CJ422" s="8">
        <f t="shared" si="127"/>
        <v>89</v>
      </c>
      <c r="CK422" s="6" t="str">
        <f t="shared" si="128"/>
        <v/>
      </c>
      <c r="CL422" s="26"/>
      <c r="CM422" s="8" t="str">
        <f t="shared" si="135"/>
        <v/>
      </c>
      <c r="CN422" s="38">
        <f t="shared" si="136"/>
        <v>99870.263999999966</v>
      </c>
      <c r="CO422" s="8" t="str">
        <f t="shared" si="137"/>
        <v/>
      </c>
      <c r="CP422" s="8">
        <f t="shared" si="129"/>
        <v>117</v>
      </c>
      <c r="CQ422" s="8">
        <f t="shared" si="138"/>
        <v>3678.4627624309383</v>
      </c>
      <c r="CR422" s="8">
        <f t="shared" si="139"/>
        <v>2024</v>
      </c>
    </row>
    <row r="423" spans="1:96" s="8" customFormat="1">
      <c r="A423" s="8">
        <v>65379</v>
      </c>
      <c r="B423" s="8" t="s">
        <v>644</v>
      </c>
      <c r="C423" s="8">
        <v>55253</v>
      </c>
      <c r="D423" s="8" t="s">
        <v>692</v>
      </c>
      <c r="E423" s="8" t="s">
        <v>116</v>
      </c>
      <c r="F423" s="8" t="s">
        <v>241</v>
      </c>
      <c r="G423" s="8" t="s">
        <v>101</v>
      </c>
      <c r="H423" s="8" t="s">
        <v>87</v>
      </c>
      <c r="I423" s="8" t="s">
        <v>88</v>
      </c>
      <c r="K423" s="8" t="s">
        <v>89</v>
      </c>
      <c r="L423" s="8" t="s">
        <v>90</v>
      </c>
      <c r="M423" s="8" t="s">
        <v>90</v>
      </c>
      <c r="P423" s="8">
        <v>89</v>
      </c>
      <c r="Q423" s="8">
        <v>0.85</v>
      </c>
      <c r="R423" s="8">
        <v>75</v>
      </c>
      <c r="S423" s="8">
        <v>87.2</v>
      </c>
      <c r="T423" s="8">
        <v>45</v>
      </c>
      <c r="U423" s="8" t="s">
        <v>91</v>
      </c>
      <c r="V423" s="8" t="s">
        <v>92</v>
      </c>
      <c r="W423" s="8" t="s">
        <v>92</v>
      </c>
      <c r="X423" s="8" t="s">
        <v>93</v>
      </c>
      <c r="Y423" s="8" t="s">
        <v>90</v>
      </c>
      <c r="Z423" s="8">
        <v>5</v>
      </c>
      <c r="AA423" s="8">
        <v>2002</v>
      </c>
      <c r="AB423" s="8" t="s">
        <v>92</v>
      </c>
      <c r="AC423" s="8" t="s">
        <v>92</v>
      </c>
      <c r="AD423" s="8" t="s">
        <v>91</v>
      </c>
      <c r="AE423" s="8" t="s">
        <v>113</v>
      </c>
      <c r="AF423" s="8">
        <v>2</v>
      </c>
      <c r="AG423" s="8" t="s">
        <v>90</v>
      </c>
      <c r="AH423" s="8" t="s">
        <v>95</v>
      </c>
      <c r="AR423" s="8" t="s">
        <v>91</v>
      </c>
      <c r="AS423" s="8" t="s">
        <v>91</v>
      </c>
      <c r="AT423" s="8" t="s">
        <v>92</v>
      </c>
      <c r="AU423" s="8" t="s">
        <v>97</v>
      </c>
      <c r="BC423" s="8" t="s">
        <v>92</v>
      </c>
      <c r="BD423" s="8" t="s">
        <v>92</v>
      </c>
      <c r="BE423" s="8" t="s">
        <v>92</v>
      </c>
      <c r="BG423" s="8" t="s">
        <v>92</v>
      </c>
      <c r="BH423" s="8" t="s">
        <v>92</v>
      </c>
      <c r="BI423" s="8" t="s">
        <v>92</v>
      </c>
      <c r="BJ423" s="8" t="s">
        <v>92</v>
      </c>
      <c r="BM423" s="8" t="s">
        <v>92</v>
      </c>
      <c r="BN423" s="8" t="s">
        <v>92</v>
      </c>
      <c r="BO423" s="8" t="s">
        <v>92</v>
      </c>
      <c r="BQ423" s="8" t="s">
        <v>92</v>
      </c>
      <c r="BR423" s="8" t="s">
        <v>92</v>
      </c>
      <c r="BS423" s="8" t="s">
        <v>91</v>
      </c>
      <c r="BT423" s="8" t="s">
        <v>91</v>
      </c>
      <c r="BU423" s="8" t="s">
        <v>91</v>
      </c>
      <c r="BV423" s="8">
        <v>55253</v>
      </c>
      <c r="BW423" s="8">
        <v>853592</v>
      </c>
      <c r="BX423" s="9">
        <f t="shared" si="130"/>
        <v>89</v>
      </c>
      <c r="BY423" s="29">
        <v>27150</v>
      </c>
      <c r="BZ423" s="8">
        <v>31439.852670349901</v>
      </c>
      <c r="CA423" s="8">
        <v>38.9004920632919</v>
      </c>
      <c r="CD423" s="8">
        <v>2041</v>
      </c>
      <c r="CE423" s="8">
        <v>4</v>
      </c>
      <c r="CF423" s="17" t="str">
        <f t="shared" ref="CF423:CF486" si="140">IF(CD423&lt;2040,P423,"")</f>
        <v/>
      </c>
      <c r="CG423" s="17"/>
      <c r="CH423" s="18" t="str">
        <f t="shared" si="134"/>
        <v/>
      </c>
      <c r="CI423" s="8">
        <f t="shared" ref="CI423:CI445" si="141">AA423+30</f>
        <v>2032</v>
      </c>
      <c r="CJ423" s="8">
        <f t="shared" ref="CJ423:CJ445" si="142">IF(CI423&lt;2040,BX423,"")</f>
        <v>89</v>
      </c>
      <c r="CK423" s="6" t="str">
        <f t="shared" ref="CK423:CK486" si="143">IF(CD423&lt;2030,BX423,"")</f>
        <v/>
      </c>
      <c r="CL423" s="26"/>
      <c r="CM423" s="8" t="str">
        <f t="shared" si="135"/>
        <v/>
      </c>
      <c r="CN423" s="38">
        <f t="shared" si="136"/>
        <v>99870.263999999966</v>
      </c>
      <c r="CO423" s="8" t="str">
        <f t="shared" si="137"/>
        <v/>
      </c>
      <c r="CP423" s="8">
        <f t="shared" ref="CP423:CP486" si="144">VLOOKUP(AH423,Fuel_CO2,2,FALSE)</f>
        <v>117</v>
      </c>
      <c r="CQ423" s="8">
        <f t="shared" si="138"/>
        <v>3678.4627624309383</v>
      </c>
      <c r="CR423" s="8">
        <f t="shared" si="139"/>
        <v>2024</v>
      </c>
    </row>
    <row r="424" spans="1:96" s="8" customFormat="1">
      <c r="A424" s="8">
        <v>65379</v>
      </c>
      <c r="B424" s="8" t="s">
        <v>644</v>
      </c>
      <c r="C424" s="8">
        <v>55253</v>
      </c>
      <c r="D424" s="8" t="s">
        <v>692</v>
      </c>
      <c r="E424" s="8" t="s">
        <v>116</v>
      </c>
      <c r="F424" s="8" t="s">
        <v>241</v>
      </c>
      <c r="G424" s="8" t="s">
        <v>102</v>
      </c>
      <c r="H424" s="8" t="s">
        <v>87</v>
      </c>
      <c r="I424" s="8" t="s">
        <v>88</v>
      </c>
      <c r="K424" s="8" t="s">
        <v>89</v>
      </c>
      <c r="L424" s="8" t="s">
        <v>90</v>
      </c>
      <c r="M424" s="8" t="s">
        <v>90</v>
      </c>
      <c r="P424" s="8">
        <v>89</v>
      </c>
      <c r="Q424" s="8">
        <v>0.85</v>
      </c>
      <c r="R424" s="8">
        <v>75</v>
      </c>
      <c r="S424" s="8">
        <v>87.2</v>
      </c>
      <c r="T424" s="8">
        <v>45</v>
      </c>
      <c r="U424" s="8" t="s">
        <v>91</v>
      </c>
      <c r="V424" s="8" t="s">
        <v>92</v>
      </c>
      <c r="W424" s="8" t="s">
        <v>92</v>
      </c>
      <c r="X424" s="8" t="s">
        <v>93</v>
      </c>
      <c r="Y424" s="8" t="s">
        <v>90</v>
      </c>
      <c r="Z424" s="8">
        <v>5</v>
      </c>
      <c r="AA424" s="8">
        <v>2002</v>
      </c>
      <c r="AB424" s="8" t="s">
        <v>92</v>
      </c>
      <c r="AC424" s="8" t="s">
        <v>92</v>
      </c>
      <c r="AD424" s="8" t="s">
        <v>91</v>
      </c>
      <c r="AE424" s="8" t="s">
        <v>113</v>
      </c>
      <c r="AF424" s="8">
        <v>2</v>
      </c>
      <c r="AG424" s="8" t="s">
        <v>90</v>
      </c>
      <c r="AH424" s="8" t="s">
        <v>95</v>
      </c>
      <c r="AR424" s="8" t="s">
        <v>91</v>
      </c>
      <c r="AS424" s="8" t="s">
        <v>91</v>
      </c>
      <c r="AT424" s="8" t="s">
        <v>92</v>
      </c>
      <c r="AU424" s="8" t="s">
        <v>97</v>
      </c>
      <c r="BC424" s="8" t="s">
        <v>92</v>
      </c>
      <c r="BD424" s="8" t="s">
        <v>92</v>
      </c>
      <c r="BE424" s="8" t="s">
        <v>92</v>
      </c>
      <c r="BG424" s="8" t="s">
        <v>92</v>
      </c>
      <c r="BH424" s="8" t="s">
        <v>92</v>
      </c>
      <c r="BI424" s="8" t="s">
        <v>92</v>
      </c>
      <c r="BJ424" s="8" t="s">
        <v>92</v>
      </c>
      <c r="BM424" s="8" t="s">
        <v>92</v>
      </c>
      <c r="BN424" s="8" t="s">
        <v>92</v>
      </c>
      <c r="BO424" s="8" t="s">
        <v>92</v>
      </c>
      <c r="BQ424" s="8" t="s">
        <v>92</v>
      </c>
      <c r="BR424" s="8" t="s">
        <v>92</v>
      </c>
      <c r="BS424" s="8" t="s">
        <v>91</v>
      </c>
      <c r="BT424" s="8" t="s">
        <v>91</v>
      </c>
      <c r="BU424" s="8" t="s">
        <v>91</v>
      </c>
      <c r="BV424" s="8">
        <v>55253</v>
      </c>
      <c r="BW424" s="8">
        <v>853592</v>
      </c>
      <c r="BX424" s="9">
        <f t="shared" ref="BX424:BX487" si="145">P424</f>
        <v>89</v>
      </c>
      <c r="BY424" s="29">
        <v>27150</v>
      </c>
      <c r="BZ424" s="8">
        <v>31439.852670349901</v>
      </c>
      <c r="CA424" s="8">
        <v>38.9004920632919</v>
      </c>
      <c r="CD424" s="8">
        <v>2041</v>
      </c>
      <c r="CE424" s="8">
        <v>4</v>
      </c>
      <c r="CF424" s="17" t="str">
        <f t="shared" si="140"/>
        <v/>
      </c>
      <c r="CG424" s="17"/>
      <c r="CH424" s="18" t="str">
        <f t="shared" si="134"/>
        <v/>
      </c>
      <c r="CI424" s="8">
        <f t="shared" si="141"/>
        <v>2032</v>
      </c>
      <c r="CJ424" s="8">
        <f t="shared" si="142"/>
        <v>89</v>
      </c>
      <c r="CK424" s="6" t="str">
        <f t="shared" si="143"/>
        <v/>
      </c>
      <c r="CL424" s="26"/>
      <c r="CM424" s="8" t="str">
        <f t="shared" si="135"/>
        <v/>
      </c>
      <c r="CN424" s="38">
        <f t="shared" si="136"/>
        <v>99870.263999999966</v>
      </c>
      <c r="CO424" s="8" t="str">
        <f t="shared" si="137"/>
        <v/>
      </c>
      <c r="CP424" s="8">
        <f t="shared" si="144"/>
        <v>117</v>
      </c>
      <c r="CQ424" s="8">
        <f t="shared" si="138"/>
        <v>3678.4627624309383</v>
      </c>
      <c r="CR424" s="8">
        <f t="shared" si="139"/>
        <v>2024</v>
      </c>
    </row>
    <row r="425" spans="1:96" s="8" customFormat="1">
      <c r="A425" s="8">
        <v>40577</v>
      </c>
      <c r="B425" s="8" t="s">
        <v>563</v>
      </c>
      <c r="C425" s="8">
        <v>55262</v>
      </c>
      <c r="D425" s="8" t="s">
        <v>693</v>
      </c>
      <c r="E425" s="8" t="s">
        <v>166</v>
      </c>
      <c r="F425" s="8" t="s">
        <v>566</v>
      </c>
      <c r="G425" s="8" t="s">
        <v>261</v>
      </c>
      <c r="H425" s="8" t="s">
        <v>87</v>
      </c>
      <c r="I425" s="8" t="s">
        <v>88</v>
      </c>
      <c r="K425" s="8" t="s">
        <v>89</v>
      </c>
      <c r="L425" s="8" t="s">
        <v>90</v>
      </c>
      <c r="M425" s="8" t="s">
        <v>90</v>
      </c>
      <c r="P425" s="8">
        <v>33</v>
      </c>
      <c r="Q425" s="8">
        <v>0.85</v>
      </c>
      <c r="R425" s="8">
        <v>26</v>
      </c>
      <c r="S425" s="8">
        <v>33</v>
      </c>
      <c r="T425" s="8">
        <v>26</v>
      </c>
      <c r="U425" s="8" t="s">
        <v>91</v>
      </c>
      <c r="V425" s="8" t="s">
        <v>92</v>
      </c>
      <c r="W425" s="8" t="s">
        <v>92</v>
      </c>
      <c r="X425" s="8" t="s">
        <v>93</v>
      </c>
      <c r="Y425" s="8" t="s">
        <v>90</v>
      </c>
      <c r="Z425" s="8">
        <v>6</v>
      </c>
      <c r="AA425" s="8">
        <v>2000</v>
      </c>
      <c r="AB425" s="8" t="s">
        <v>92</v>
      </c>
      <c r="AC425" s="8" t="s">
        <v>92</v>
      </c>
      <c r="AD425" s="8" t="s">
        <v>91</v>
      </c>
      <c r="AE425" s="8" t="s">
        <v>94</v>
      </c>
      <c r="AF425" s="8">
        <v>1</v>
      </c>
      <c r="AG425" s="8" t="s">
        <v>90</v>
      </c>
      <c r="AH425" s="8" t="s">
        <v>95</v>
      </c>
      <c r="AR425" s="8" t="s">
        <v>91</v>
      </c>
      <c r="AS425" s="8" t="s">
        <v>91</v>
      </c>
      <c r="AT425" s="8" t="s">
        <v>92</v>
      </c>
      <c r="AU425" s="8" t="s">
        <v>97</v>
      </c>
      <c r="BC425" s="8" t="s">
        <v>92</v>
      </c>
      <c r="BD425" s="8" t="s">
        <v>92</v>
      </c>
      <c r="BE425" s="8" t="s">
        <v>92</v>
      </c>
      <c r="BG425" s="8" t="s">
        <v>92</v>
      </c>
      <c r="BH425" s="8" t="s">
        <v>92</v>
      </c>
      <c r="BI425" s="8" t="s">
        <v>92</v>
      </c>
      <c r="BJ425" s="8" t="s">
        <v>92</v>
      </c>
      <c r="BM425" s="8" t="s">
        <v>92</v>
      </c>
      <c r="BN425" s="8" t="s">
        <v>92</v>
      </c>
      <c r="BO425" s="8" t="s">
        <v>92</v>
      </c>
      <c r="BQ425" s="8" t="s">
        <v>92</v>
      </c>
      <c r="BR425" s="8" t="s">
        <v>92</v>
      </c>
      <c r="BS425" s="8" t="s">
        <v>91</v>
      </c>
      <c r="BT425" s="8" t="s">
        <v>91</v>
      </c>
      <c r="BU425" s="8" t="s">
        <v>91</v>
      </c>
      <c r="BV425" s="8">
        <v>55262</v>
      </c>
      <c r="BW425" s="8">
        <v>46964</v>
      </c>
      <c r="BX425" s="9">
        <f t="shared" si="145"/>
        <v>33</v>
      </c>
      <c r="BY425" s="29">
        <v>2933</v>
      </c>
      <c r="BZ425" s="8">
        <v>16012.2741220593</v>
      </c>
      <c r="CA425" s="8">
        <v>48.465532735839702</v>
      </c>
      <c r="CD425" s="8">
        <v>2048</v>
      </c>
      <c r="CE425" s="8">
        <v>12</v>
      </c>
      <c r="CF425" s="17" t="str">
        <f t="shared" si="140"/>
        <v/>
      </c>
      <c r="CG425" s="17"/>
      <c r="CH425" s="18" t="str">
        <f t="shared" si="134"/>
        <v/>
      </c>
      <c r="CI425" s="8">
        <f t="shared" si="141"/>
        <v>2030</v>
      </c>
      <c r="CJ425" s="8">
        <f t="shared" si="142"/>
        <v>33</v>
      </c>
      <c r="CK425" s="6" t="str">
        <f t="shared" si="143"/>
        <v/>
      </c>
      <c r="CL425" s="26" t="str">
        <f>IF(CK425&lt;&gt;"",BY425,"")</f>
        <v/>
      </c>
      <c r="CM425" s="8" t="str">
        <f t="shared" si="135"/>
        <v/>
      </c>
      <c r="CN425" s="38">
        <f t="shared" si="136"/>
        <v>5494.7879999999914</v>
      </c>
      <c r="CO425" s="8" t="str">
        <f t="shared" si="137"/>
        <v>Y</v>
      </c>
      <c r="CP425" s="8">
        <f t="shared" si="144"/>
        <v>117</v>
      </c>
      <c r="CQ425" s="8">
        <f t="shared" si="138"/>
        <v>1873.4360722809381</v>
      </c>
      <c r="CR425" s="8">
        <f t="shared" si="139"/>
        <v>2024</v>
      </c>
    </row>
    <row r="426" spans="1:96" s="8" customFormat="1">
      <c r="A426" s="8">
        <v>40577</v>
      </c>
      <c r="B426" s="8" t="s">
        <v>563</v>
      </c>
      <c r="C426" s="8">
        <v>55262</v>
      </c>
      <c r="D426" s="8" t="s">
        <v>693</v>
      </c>
      <c r="E426" s="8" t="s">
        <v>166</v>
      </c>
      <c r="F426" s="8" t="s">
        <v>566</v>
      </c>
      <c r="G426" s="8" t="s">
        <v>263</v>
      </c>
      <c r="H426" s="8" t="s">
        <v>87</v>
      </c>
      <c r="I426" s="8" t="s">
        <v>88</v>
      </c>
      <c r="K426" s="8" t="s">
        <v>89</v>
      </c>
      <c r="L426" s="8" t="s">
        <v>90</v>
      </c>
      <c r="M426" s="8" t="s">
        <v>90</v>
      </c>
      <c r="P426" s="8">
        <v>16.5</v>
      </c>
      <c r="Q426" s="8">
        <v>0.85</v>
      </c>
      <c r="R426" s="8">
        <v>12</v>
      </c>
      <c r="S426" s="8">
        <v>16.5</v>
      </c>
      <c r="T426" s="8">
        <v>12</v>
      </c>
      <c r="U426" s="8" t="s">
        <v>91</v>
      </c>
      <c r="V426" s="8" t="s">
        <v>92</v>
      </c>
      <c r="W426" s="8" t="s">
        <v>92</v>
      </c>
      <c r="X426" s="8" t="s">
        <v>93</v>
      </c>
      <c r="Y426" s="8" t="s">
        <v>90</v>
      </c>
      <c r="Z426" s="8">
        <v>6</v>
      </c>
      <c r="AA426" s="8">
        <v>2000</v>
      </c>
      <c r="AB426" s="8" t="s">
        <v>92</v>
      </c>
      <c r="AC426" s="8" t="s">
        <v>92</v>
      </c>
      <c r="AD426" s="8" t="s">
        <v>91</v>
      </c>
      <c r="AE426" s="8" t="s">
        <v>94</v>
      </c>
      <c r="AF426" s="8">
        <v>1</v>
      </c>
      <c r="AG426" s="8" t="s">
        <v>90</v>
      </c>
      <c r="AH426" s="8" t="s">
        <v>95</v>
      </c>
      <c r="AR426" s="8" t="s">
        <v>91</v>
      </c>
      <c r="AS426" s="8" t="s">
        <v>91</v>
      </c>
      <c r="AT426" s="8" t="s">
        <v>92</v>
      </c>
      <c r="AU426" s="8" t="s">
        <v>97</v>
      </c>
      <c r="BC426" s="8" t="s">
        <v>92</v>
      </c>
      <c r="BD426" s="8" t="s">
        <v>92</v>
      </c>
      <c r="BE426" s="8" t="s">
        <v>92</v>
      </c>
      <c r="BG426" s="8" t="s">
        <v>92</v>
      </c>
      <c r="BH426" s="8" t="s">
        <v>92</v>
      </c>
      <c r="BI426" s="8" t="s">
        <v>92</v>
      </c>
      <c r="BJ426" s="8" t="s">
        <v>92</v>
      </c>
      <c r="BM426" s="8" t="s">
        <v>92</v>
      </c>
      <c r="BN426" s="8" t="s">
        <v>92</v>
      </c>
      <c r="BO426" s="8" t="s">
        <v>92</v>
      </c>
      <c r="BQ426" s="8" t="s">
        <v>92</v>
      </c>
      <c r="BR426" s="8" t="s">
        <v>92</v>
      </c>
      <c r="BS426" s="8" t="s">
        <v>91</v>
      </c>
      <c r="BT426" s="8" t="s">
        <v>91</v>
      </c>
      <c r="BU426" s="8" t="s">
        <v>91</v>
      </c>
      <c r="BV426" s="8">
        <v>55262</v>
      </c>
      <c r="BW426" s="8">
        <v>46964</v>
      </c>
      <c r="BX426" s="9">
        <f t="shared" si="145"/>
        <v>16.5</v>
      </c>
      <c r="BY426" s="29">
        <v>2933</v>
      </c>
      <c r="BZ426" s="8">
        <v>16012.2741220593</v>
      </c>
      <c r="CA426" s="8">
        <v>45.472166669079897</v>
      </c>
      <c r="CD426" s="8">
        <v>2045</v>
      </c>
      <c r="CE426" s="8">
        <v>12</v>
      </c>
      <c r="CF426" s="17" t="str">
        <f t="shared" si="140"/>
        <v/>
      </c>
      <c r="CG426" s="17"/>
      <c r="CH426" s="18" t="str">
        <f t="shared" si="134"/>
        <v/>
      </c>
      <c r="CI426" s="8">
        <f t="shared" si="141"/>
        <v>2030</v>
      </c>
      <c r="CJ426" s="8">
        <f t="shared" si="142"/>
        <v>16.5</v>
      </c>
      <c r="CK426" s="6" t="str">
        <f t="shared" si="143"/>
        <v/>
      </c>
      <c r="CL426" s="26"/>
      <c r="CM426" s="8" t="str">
        <f t="shared" si="135"/>
        <v/>
      </c>
      <c r="CN426" s="38">
        <f t="shared" si="136"/>
        <v>5494.7879999999914</v>
      </c>
      <c r="CO426" s="8" t="str">
        <f t="shared" si="137"/>
        <v/>
      </c>
      <c r="CP426" s="8">
        <f t="shared" si="144"/>
        <v>117</v>
      </c>
      <c r="CQ426" s="8">
        <f t="shared" si="138"/>
        <v>1873.4360722809381</v>
      </c>
      <c r="CR426" s="8">
        <f t="shared" si="139"/>
        <v>2024</v>
      </c>
    </row>
    <row r="427" spans="1:96" s="8" customFormat="1">
      <c r="A427" s="8">
        <v>40577</v>
      </c>
      <c r="B427" s="8" t="s">
        <v>563</v>
      </c>
      <c r="C427" s="8">
        <v>55263</v>
      </c>
      <c r="D427" s="8" t="s">
        <v>694</v>
      </c>
      <c r="E427" s="8" t="s">
        <v>166</v>
      </c>
      <c r="F427" s="8" t="s">
        <v>695</v>
      </c>
      <c r="G427" s="8" t="s">
        <v>261</v>
      </c>
      <c r="H427" s="8" t="s">
        <v>87</v>
      </c>
      <c r="I427" s="8" t="s">
        <v>88</v>
      </c>
      <c r="K427" s="8" t="s">
        <v>89</v>
      </c>
      <c r="L427" s="8" t="s">
        <v>90</v>
      </c>
      <c r="M427" s="8" t="s">
        <v>90</v>
      </c>
      <c r="P427" s="8">
        <v>33</v>
      </c>
      <c r="Q427" s="8">
        <v>0.85</v>
      </c>
      <c r="R427" s="8">
        <v>26</v>
      </c>
      <c r="S427" s="8">
        <v>33</v>
      </c>
      <c r="T427" s="8">
        <v>26</v>
      </c>
      <c r="U427" s="8" t="s">
        <v>91</v>
      </c>
      <c r="V427" s="8" t="s">
        <v>92</v>
      </c>
      <c r="W427" s="8" t="s">
        <v>92</v>
      </c>
      <c r="X427" s="8" t="s">
        <v>93</v>
      </c>
      <c r="Y427" s="8" t="s">
        <v>90</v>
      </c>
      <c r="Z427" s="8">
        <v>6</v>
      </c>
      <c r="AA427" s="8">
        <v>2000</v>
      </c>
      <c r="AB427" s="8" t="s">
        <v>92</v>
      </c>
      <c r="AC427" s="8" t="s">
        <v>92</v>
      </c>
      <c r="AD427" s="8" t="s">
        <v>91</v>
      </c>
      <c r="AE427" s="8" t="s">
        <v>94</v>
      </c>
      <c r="AF427" s="8">
        <v>1</v>
      </c>
      <c r="AG427" s="8" t="s">
        <v>90</v>
      </c>
      <c r="AH427" s="8" t="s">
        <v>95</v>
      </c>
      <c r="AR427" s="8" t="s">
        <v>91</v>
      </c>
      <c r="AS427" s="8" t="s">
        <v>91</v>
      </c>
      <c r="AT427" s="8" t="s">
        <v>92</v>
      </c>
      <c r="AU427" s="8" t="s">
        <v>97</v>
      </c>
      <c r="BC427" s="8" t="s">
        <v>92</v>
      </c>
      <c r="BD427" s="8" t="s">
        <v>92</v>
      </c>
      <c r="BE427" s="8" t="s">
        <v>92</v>
      </c>
      <c r="BG427" s="8" t="s">
        <v>92</v>
      </c>
      <c r="BH427" s="8" t="s">
        <v>92</v>
      </c>
      <c r="BI427" s="8" t="s">
        <v>92</v>
      </c>
      <c r="BJ427" s="8" t="s">
        <v>92</v>
      </c>
      <c r="BM427" s="8" t="s">
        <v>92</v>
      </c>
      <c r="BN427" s="8" t="s">
        <v>92</v>
      </c>
      <c r="BO427" s="8" t="s">
        <v>92</v>
      </c>
      <c r="BQ427" s="8" t="s">
        <v>92</v>
      </c>
      <c r="BR427" s="8" t="s">
        <v>92</v>
      </c>
      <c r="BS427" s="8" t="s">
        <v>91</v>
      </c>
      <c r="BT427" s="8" t="s">
        <v>91</v>
      </c>
      <c r="BU427" s="8" t="s">
        <v>91</v>
      </c>
      <c r="BV427" s="8">
        <v>55263</v>
      </c>
      <c r="BW427" s="8">
        <v>49733</v>
      </c>
      <c r="BX427" s="9">
        <f t="shared" si="145"/>
        <v>33</v>
      </c>
      <c r="BY427" s="29">
        <v>2755</v>
      </c>
      <c r="BZ427" s="8">
        <v>18051.905626134299</v>
      </c>
      <c r="CA427" s="8">
        <v>46.6352569430112</v>
      </c>
      <c r="CD427" s="8">
        <v>2047</v>
      </c>
      <c r="CE427" s="8">
        <v>2</v>
      </c>
      <c r="CF427" s="17" t="str">
        <f t="shared" si="140"/>
        <v/>
      </c>
      <c r="CG427" s="17"/>
      <c r="CH427" s="18" t="str">
        <f t="shared" si="134"/>
        <v/>
      </c>
      <c r="CI427" s="8">
        <f t="shared" si="141"/>
        <v>2030</v>
      </c>
      <c r="CJ427" s="8">
        <f t="shared" si="142"/>
        <v>33</v>
      </c>
      <c r="CK427" s="6" t="str">
        <f t="shared" si="143"/>
        <v/>
      </c>
      <c r="CL427" s="26" t="str">
        <f>IF(CK427&lt;&gt;"",BY427,"")</f>
        <v/>
      </c>
      <c r="CM427" s="8" t="str">
        <f t="shared" si="135"/>
        <v/>
      </c>
      <c r="CN427" s="38">
        <f t="shared" si="136"/>
        <v>5818.7609999999995</v>
      </c>
      <c r="CO427" s="8" t="str">
        <f t="shared" si="137"/>
        <v>Y</v>
      </c>
      <c r="CP427" s="8">
        <f t="shared" si="144"/>
        <v>117</v>
      </c>
      <c r="CQ427" s="8">
        <f t="shared" si="138"/>
        <v>2112.0729582577128</v>
      </c>
      <c r="CR427" s="8">
        <f t="shared" si="139"/>
        <v>2024</v>
      </c>
    </row>
    <row r="428" spans="1:96" s="8" customFormat="1">
      <c r="A428" s="8">
        <v>40577</v>
      </c>
      <c r="B428" s="8" t="s">
        <v>563</v>
      </c>
      <c r="C428" s="8">
        <v>55263</v>
      </c>
      <c r="D428" s="8" t="s">
        <v>694</v>
      </c>
      <c r="E428" s="8" t="s">
        <v>166</v>
      </c>
      <c r="F428" s="8" t="s">
        <v>695</v>
      </c>
      <c r="G428" s="8" t="s">
        <v>263</v>
      </c>
      <c r="H428" s="8" t="s">
        <v>87</v>
      </c>
      <c r="I428" s="8" t="s">
        <v>88</v>
      </c>
      <c r="K428" s="8" t="s">
        <v>89</v>
      </c>
      <c r="L428" s="8" t="s">
        <v>90</v>
      </c>
      <c r="M428" s="8" t="s">
        <v>90</v>
      </c>
      <c r="P428" s="8">
        <v>16.5</v>
      </c>
      <c r="Q428" s="8">
        <v>0.85</v>
      </c>
      <c r="R428" s="8">
        <v>12</v>
      </c>
      <c r="S428" s="8">
        <v>16.5</v>
      </c>
      <c r="T428" s="8">
        <v>12</v>
      </c>
      <c r="U428" s="8" t="s">
        <v>91</v>
      </c>
      <c r="V428" s="8" t="s">
        <v>92</v>
      </c>
      <c r="W428" s="8" t="s">
        <v>92</v>
      </c>
      <c r="X428" s="8" t="s">
        <v>93</v>
      </c>
      <c r="Y428" s="8" t="s">
        <v>90</v>
      </c>
      <c r="Z428" s="8">
        <v>6</v>
      </c>
      <c r="AA428" s="8">
        <v>2000</v>
      </c>
      <c r="AB428" s="8" t="s">
        <v>92</v>
      </c>
      <c r="AC428" s="8" t="s">
        <v>92</v>
      </c>
      <c r="AD428" s="8" t="s">
        <v>91</v>
      </c>
      <c r="AE428" s="8" t="s">
        <v>94</v>
      </c>
      <c r="AF428" s="8">
        <v>1</v>
      </c>
      <c r="AG428" s="8" t="s">
        <v>90</v>
      </c>
      <c r="AH428" s="8" t="s">
        <v>95</v>
      </c>
      <c r="AR428" s="8" t="s">
        <v>91</v>
      </c>
      <c r="AS428" s="8" t="s">
        <v>91</v>
      </c>
      <c r="AT428" s="8" t="s">
        <v>92</v>
      </c>
      <c r="AU428" s="8" t="s">
        <v>97</v>
      </c>
      <c r="BC428" s="8" t="s">
        <v>92</v>
      </c>
      <c r="BD428" s="8" t="s">
        <v>92</v>
      </c>
      <c r="BE428" s="8" t="s">
        <v>92</v>
      </c>
      <c r="BG428" s="8" t="s">
        <v>92</v>
      </c>
      <c r="BH428" s="8" t="s">
        <v>92</v>
      </c>
      <c r="BI428" s="8" t="s">
        <v>92</v>
      </c>
      <c r="BJ428" s="8" t="s">
        <v>92</v>
      </c>
      <c r="BM428" s="8" t="s">
        <v>92</v>
      </c>
      <c r="BN428" s="8" t="s">
        <v>92</v>
      </c>
      <c r="BO428" s="8" t="s">
        <v>92</v>
      </c>
      <c r="BQ428" s="8" t="s">
        <v>92</v>
      </c>
      <c r="BR428" s="8" t="s">
        <v>92</v>
      </c>
      <c r="BS428" s="8" t="s">
        <v>91</v>
      </c>
      <c r="BT428" s="8" t="s">
        <v>91</v>
      </c>
      <c r="BU428" s="8" t="s">
        <v>91</v>
      </c>
      <c r="BV428" s="8">
        <v>55263</v>
      </c>
      <c r="BW428" s="8">
        <v>49733</v>
      </c>
      <c r="BX428" s="9">
        <f t="shared" si="145"/>
        <v>16.5</v>
      </c>
      <c r="BY428" s="29">
        <v>2755</v>
      </c>
      <c r="BZ428" s="8">
        <v>18051.905626134299</v>
      </c>
      <c r="CA428" s="8">
        <v>42.5901577378485</v>
      </c>
      <c r="CD428" s="8">
        <v>2043</v>
      </c>
      <c r="CE428" s="8">
        <v>1</v>
      </c>
      <c r="CF428" s="17" t="str">
        <f t="shared" si="140"/>
        <v/>
      </c>
      <c r="CG428" s="17"/>
      <c r="CH428" s="18" t="str">
        <f t="shared" si="134"/>
        <v/>
      </c>
      <c r="CI428" s="8">
        <f t="shared" si="141"/>
        <v>2030</v>
      </c>
      <c r="CJ428" s="8">
        <f t="shared" si="142"/>
        <v>16.5</v>
      </c>
      <c r="CK428" s="6" t="str">
        <f t="shared" si="143"/>
        <v/>
      </c>
      <c r="CL428" s="26"/>
      <c r="CM428" s="8" t="str">
        <f t="shared" si="135"/>
        <v/>
      </c>
      <c r="CN428" s="38">
        <f t="shared" si="136"/>
        <v>5818.7609999999995</v>
      </c>
      <c r="CO428" s="8" t="str">
        <f t="shared" si="137"/>
        <v/>
      </c>
      <c r="CP428" s="8">
        <f t="shared" si="144"/>
        <v>117</v>
      </c>
      <c r="CQ428" s="8">
        <f t="shared" si="138"/>
        <v>2112.0729582577128</v>
      </c>
      <c r="CR428" s="8">
        <f t="shared" si="139"/>
        <v>2024</v>
      </c>
    </row>
    <row r="429" spans="1:96" s="8" customFormat="1">
      <c r="A429" s="8">
        <v>40577</v>
      </c>
      <c r="B429" s="8" t="s">
        <v>563</v>
      </c>
      <c r="C429" s="8">
        <v>55264</v>
      </c>
      <c r="D429" s="8" t="s">
        <v>696</v>
      </c>
      <c r="E429" s="8" t="s">
        <v>166</v>
      </c>
      <c r="F429" s="8" t="s">
        <v>697</v>
      </c>
      <c r="G429" s="8" t="s">
        <v>261</v>
      </c>
      <c r="H429" s="8" t="s">
        <v>87</v>
      </c>
      <c r="I429" s="8" t="s">
        <v>88</v>
      </c>
      <c r="K429" s="8" t="s">
        <v>89</v>
      </c>
      <c r="L429" s="8" t="s">
        <v>90</v>
      </c>
      <c r="M429" s="8" t="s">
        <v>90</v>
      </c>
      <c r="P429" s="8">
        <v>33</v>
      </c>
      <c r="Q429" s="8">
        <v>0.85</v>
      </c>
      <c r="R429" s="8">
        <v>26</v>
      </c>
      <c r="S429" s="8">
        <v>33</v>
      </c>
      <c r="T429" s="8">
        <v>26</v>
      </c>
      <c r="U429" s="8" t="s">
        <v>91</v>
      </c>
      <c r="V429" s="8" t="s">
        <v>92</v>
      </c>
      <c r="W429" s="8" t="s">
        <v>92</v>
      </c>
      <c r="X429" s="8" t="s">
        <v>93</v>
      </c>
      <c r="Y429" s="8" t="s">
        <v>90</v>
      </c>
      <c r="Z429" s="8">
        <v>6</v>
      </c>
      <c r="AA429" s="8">
        <v>2000</v>
      </c>
      <c r="AB429" s="8" t="s">
        <v>92</v>
      </c>
      <c r="AC429" s="8" t="s">
        <v>92</v>
      </c>
      <c r="AD429" s="8" t="s">
        <v>91</v>
      </c>
      <c r="AE429" s="8" t="s">
        <v>94</v>
      </c>
      <c r="AF429" s="8">
        <v>1</v>
      </c>
      <c r="AG429" s="8" t="s">
        <v>90</v>
      </c>
      <c r="AH429" s="8" t="s">
        <v>95</v>
      </c>
      <c r="AR429" s="8" t="s">
        <v>91</v>
      </c>
      <c r="AS429" s="8" t="s">
        <v>91</v>
      </c>
      <c r="AT429" s="8" t="s">
        <v>92</v>
      </c>
      <c r="AU429" s="8" t="s">
        <v>97</v>
      </c>
      <c r="BC429" s="8" t="s">
        <v>92</v>
      </c>
      <c r="BD429" s="8" t="s">
        <v>92</v>
      </c>
      <c r="BE429" s="8" t="s">
        <v>92</v>
      </c>
      <c r="BG429" s="8" t="s">
        <v>92</v>
      </c>
      <c r="BH429" s="8" t="s">
        <v>92</v>
      </c>
      <c r="BI429" s="8" t="s">
        <v>92</v>
      </c>
      <c r="BJ429" s="8" t="s">
        <v>92</v>
      </c>
      <c r="BM429" s="8" t="s">
        <v>92</v>
      </c>
      <c r="BN429" s="8" t="s">
        <v>92</v>
      </c>
      <c r="BO429" s="8" t="s">
        <v>92</v>
      </c>
      <c r="BQ429" s="8" t="s">
        <v>92</v>
      </c>
      <c r="BR429" s="8" t="s">
        <v>92</v>
      </c>
      <c r="BS429" s="8" t="s">
        <v>91</v>
      </c>
      <c r="BT429" s="8" t="s">
        <v>91</v>
      </c>
      <c r="BU429" s="8" t="s">
        <v>91</v>
      </c>
      <c r="BV429" s="8">
        <v>55264</v>
      </c>
      <c r="BW429" s="8">
        <v>51275</v>
      </c>
      <c r="BX429" s="9">
        <f t="shared" si="145"/>
        <v>33</v>
      </c>
      <c r="BY429" s="29">
        <v>2980</v>
      </c>
      <c r="BZ429" s="8">
        <v>17206.375838926098</v>
      </c>
      <c r="CA429" s="8">
        <v>47.811296333799397</v>
      </c>
      <c r="CD429" s="8">
        <v>2048</v>
      </c>
      <c r="CE429" s="8">
        <v>4</v>
      </c>
      <c r="CF429" s="17" t="str">
        <f t="shared" si="140"/>
        <v/>
      </c>
      <c r="CG429" s="17"/>
      <c r="CH429" s="18" t="str">
        <f t="shared" si="134"/>
        <v/>
      </c>
      <c r="CI429" s="8">
        <f t="shared" si="141"/>
        <v>2030</v>
      </c>
      <c r="CJ429" s="8">
        <f t="shared" si="142"/>
        <v>33</v>
      </c>
      <c r="CK429" s="6" t="str">
        <f t="shared" si="143"/>
        <v/>
      </c>
      <c r="CL429" s="26" t="str">
        <f>IF(CK429&lt;&gt;"",BY429,"")</f>
        <v/>
      </c>
      <c r="CM429" s="8" t="str">
        <f t="shared" si="135"/>
        <v/>
      </c>
      <c r="CN429" s="38">
        <f t="shared" si="136"/>
        <v>5999.1749999999729</v>
      </c>
      <c r="CO429" s="8" t="str">
        <f t="shared" si="137"/>
        <v>Y</v>
      </c>
      <c r="CP429" s="8">
        <f t="shared" si="144"/>
        <v>117</v>
      </c>
      <c r="CQ429" s="8">
        <f t="shared" si="138"/>
        <v>2013.1459731543534</v>
      </c>
      <c r="CR429" s="8">
        <f t="shared" si="139"/>
        <v>2024</v>
      </c>
    </row>
    <row r="430" spans="1:96" s="8" customFormat="1">
      <c r="A430" s="8">
        <v>40577</v>
      </c>
      <c r="B430" s="8" t="s">
        <v>563</v>
      </c>
      <c r="C430" s="8">
        <v>55264</v>
      </c>
      <c r="D430" s="8" t="s">
        <v>696</v>
      </c>
      <c r="E430" s="8" t="s">
        <v>166</v>
      </c>
      <c r="F430" s="8" t="s">
        <v>697</v>
      </c>
      <c r="G430" s="8" t="s">
        <v>263</v>
      </c>
      <c r="H430" s="8" t="s">
        <v>87</v>
      </c>
      <c r="I430" s="8" t="s">
        <v>88</v>
      </c>
      <c r="K430" s="8" t="s">
        <v>89</v>
      </c>
      <c r="L430" s="8" t="s">
        <v>90</v>
      </c>
      <c r="M430" s="8" t="s">
        <v>90</v>
      </c>
      <c r="P430" s="8">
        <v>16.5</v>
      </c>
      <c r="Q430" s="8">
        <v>0.85</v>
      </c>
      <c r="R430" s="8">
        <v>12</v>
      </c>
      <c r="S430" s="8">
        <v>16.5</v>
      </c>
      <c r="T430" s="8">
        <v>12</v>
      </c>
      <c r="U430" s="8" t="s">
        <v>91</v>
      </c>
      <c r="V430" s="8" t="s">
        <v>92</v>
      </c>
      <c r="W430" s="8" t="s">
        <v>92</v>
      </c>
      <c r="X430" s="8" t="s">
        <v>93</v>
      </c>
      <c r="Y430" s="8" t="s">
        <v>90</v>
      </c>
      <c r="Z430" s="8">
        <v>6</v>
      </c>
      <c r="AA430" s="8">
        <v>2000</v>
      </c>
      <c r="AB430" s="8" t="s">
        <v>92</v>
      </c>
      <c r="AC430" s="8" t="s">
        <v>92</v>
      </c>
      <c r="AD430" s="8" t="s">
        <v>91</v>
      </c>
      <c r="AE430" s="8" t="s">
        <v>94</v>
      </c>
      <c r="AF430" s="8">
        <v>1</v>
      </c>
      <c r="AG430" s="8" t="s">
        <v>90</v>
      </c>
      <c r="AH430" s="8" t="s">
        <v>95</v>
      </c>
      <c r="AR430" s="8" t="s">
        <v>91</v>
      </c>
      <c r="AS430" s="8" t="s">
        <v>91</v>
      </c>
      <c r="AT430" s="8" t="s">
        <v>92</v>
      </c>
      <c r="AU430" s="8" t="s">
        <v>97</v>
      </c>
      <c r="BC430" s="8" t="s">
        <v>92</v>
      </c>
      <c r="BD430" s="8" t="s">
        <v>92</v>
      </c>
      <c r="BE430" s="8" t="s">
        <v>92</v>
      </c>
      <c r="BG430" s="8" t="s">
        <v>92</v>
      </c>
      <c r="BH430" s="8" t="s">
        <v>92</v>
      </c>
      <c r="BI430" s="8" t="s">
        <v>92</v>
      </c>
      <c r="BJ430" s="8" t="s">
        <v>92</v>
      </c>
      <c r="BM430" s="8" t="s">
        <v>92</v>
      </c>
      <c r="BN430" s="8" t="s">
        <v>92</v>
      </c>
      <c r="BO430" s="8" t="s">
        <v>92</v>
      </c>
      <c r="BQ430" s="8" t="s">
        <v>92</v>
      </c>
      <c r="BR430" s="8" t="s">
        <v>92</v>
      </c>
      <c r="BS430" s="8" t="s">
        <v>91</v>
      </c>
      <c r="BT430" s="8" t="s">
        <v>91</v>
      </c>
      <c r="BU430" s="8" t="s">
        <v>91</v>
      </c>
      <c r="BV430" s="8">
        <v>55264</v>
      </c>
      <c r="BW430" s="8">
        <v>51275</v>
      </c>
      <c r="BX430" s="9">
        <f t="shared" si="145"/>
        <v>16.5</v>
      </c>
      <c r="BY430" s="29">
        <v>2980</v>
      </c>
      <c r="BZ430" s="8">
        <v>17206.375838926098</v>
      </c>
      <c r="CA430" s="8">
        <v>42.7066001984929</v>
      </c>
      <c r="CD430" s="8">
        <v>2043</v>
      </c>
      <c r="CE430" s="8">
        <v>2</v>
      </c>
      <c r="CF430" s="17" t="str">
        <f t="shared" si="140"/>
        <v/>
      </c>
      <c r="CG430" s="17"/>
      <c r="CH430" s="18" t="str">
        <f t="shared" si="134"/>
        <v/>
      </c>
      <c r="CI430" s="8">
        <f t="shared" si="141"/>
        <v>2030</v>
      </c>
      <c r="CJ430" s="8">
        <f t="shared" si="142"/>
        <v>16.5</v>
      </c>
      <c r="CK430" s="6" t="str">
        <f t="shared" si="143"/>
        <v/>
      </c>
      <c r="CL430" s="26"/>
      <c r="CM430" s="8" t="str">
        <f t="shared" si="135"/>
        <v/>
      </c>
      <c r="CN430" s="38">
        <f t="shared" si="136"/>
        <v>5999.1749999999729</v>
      </c>
      <c r="CO430" s="8" t="str">
        <f t="shared" si="137"/>
        <v/>
      </c>
      <c r="CP430" s="8">
        <f t="shared" si="144"/>
        <v>117</v>
      </c>
      <c r="CQ430" s="8">
        <f t="shared" si="138"/>
        <v>2013.1459731543534</v>
      </c>
      <c r="CR430" s="8">
        <f t="shared" si="139"/>
        <v>2024</v>
      </c>
    </row>
    <row r="431" spans="1:96" s="8" customFormat="1">
      <c r="A431" s="8">
        <v>60432</v>
      </c>
      <c r="B431" s="8" t="s">
        <v>698</v>
      </c>
      <c r="C431" s="8">
        <v>55284</v>
      </c>
      <c r="D431" s="8" t="s">
        <v>699</v>
      </c>
      <c r="E431" s="8" t="s">
        <v>181</v>
      </c>
      <c r="F431" s="8" t="s">
        <v>287</v>
      </c>
      <c r="G431" s="8" t="s">
        <v>700</v>
      </c>
      <c r="H431" s="8" t="s">
        <v>87</v>
      </c>
      <c r="I431" s="8" t="s">
        <v>88</v>
      </c>
      <c r="K431" s="8" t="s">
        <v>89</v>
      </c>
      <c r="L431" s="8" t="s">
        <v>90</v>
      </c>
      <c r="M431" s="8" t="s">
        <v>90</v>
      </c>
      <c r="N431" s="8" t="s">
        <v>701</v>
      </c>
      <c r="O431" s="8" t="s">
        <v>702</v>
      </c>
      <c r="P431" s="8">
        <v>58.9</v>
      </c>
      <c r="Q431" s="8">
        <v>0.85</v>
      </c>
      <c r="R431" s="8">
        <v>50</v>
      </c>
      <c r="S431" s="8">
        <v>57</v>
      </c>
      <c r="T431" s="8">
        <v>25</v>
      </c>
      <c r="U431" s="8" t="s">
        <v>91</v>
      </c>
      <c r="V431" s="8" t="s">
        <v>92</v>
      </c>
      <c r="W431" s="8" t="s">
        <v>92</v>
      </c>
      <c r="X431" s="8" t="s">
        <v>93</v>
      </c>
      <c r="Y431" s="8" t="s">
        <v>90</v>
      </c>
      <c r="Z431" s="8">
        <v>7</v>
      </c>
      <c r="AA431" s="8">
        <v>2001</v>
      </c>
      <c r="AB431" s="8" t="s">
        <v>92</v>
      </c>
      <c r="AC431" s="8" t="s">
        <v>92</v>
      </c>
      <c r="AD431" s="8" t="s">
        <v>91</v>
      </c>
      <c r="AE431" s="8" t="s">
        <v>113</v>
      </c>
      <c r="AF431" s="8">
        <v>2</v>
      </c>
      <c r="AG431" s="8" t="s">
        <v>90</v>
      </c>
      <c r="AH431" s="8" t="s">
        <v>95</v>
      </c>
      <c r="AR431" s="8" t="s">
        <v>91</v>
      </c>
      <c r="AS431" s="8" t="s">
        <v>91</v>
      </c>
      <c r="AT431" s="8" t="s">
        <v>92</v>
      </c>
      <c r="AU431" s="8" t="s">
        <v>119</v>
      </c>
      <c r="BC431" s="8" t="s">
        <v>92</v>
      </c>
      <c r="BD431" s="8" t="s">
        <v>92</v>
      </c>
      <c r="BE431" s="8" t="s">
        <v>92</v>
      </c>
      <c r="BG431" s="8" t="s">
        <v>92</v>
      </c>
      <c r="BH431" s="8" t="s">
        <v>92</v>
      </c>
      <c r="BI431" s="8" t="s">
        <v>92</v>
      </c>
      <c r="BJ431" s="8" t="s">
        <v>92</v>
      </c>
      <c r="BM431" s="8" t="s">
        <v>92</v>
      </c>
      <c r="BN431" s="8" t="s">
        <v>92</v>
      </c>
      <c r="BO431" s="8" t="s">
        <v>92</v>
      </c>
      <c r="BQ431" s="8" t="s">
        <v>92</v>
      </c>
      <c r="BR431" s="8" t="s">
        <v>92</v>
      </c>
      <c r="BS431" s="8" t="s">
        <v>91</v>
      </c>
      <c r="BT431" s="8" t="s">
        <v>91</v>
      </c>
      <c r="BU431" s="8" t="s">
        <v>91</v>
      </c>
      <c r="BV431" s="8">
        <v>55284</v>
      </c>
      <c r="BW431" s="8">
        <v>3326980</v>
      </c>
      <c r="BX431" s="9">
        <f t="shared" si="145"/>
        <v>58.9</v>
      </c>
      <c r="BY431" s="29">
        <v>286954</v>
      </c>
      <c r="BZ431" s="8">
        <v>11594.123099869599</v>
      </c>
      <c r="CA431" s="8">
        <v>17.692777778675499</v>
      </c>
      <c r="CD431" s="8">
        <v>2019</v>
      </c>
      <c r="CE431" s="8">
        <v>3</v>
      </c>
      <c r="CF431" s="17">
        <f t="shared" si="140"/>
        <v>58.9</v>
      </c>
      <c r="CG431" s="19">
        <f>BY431</f>
        <v>286954</v>
      </c>
      <c r="CH431" s="18">
        <f t="shared" si="134"/>
        <v>389256.65999999776</v>
      </c>
      <c r="CI431" s="8">
        <f t="shared" si="141"/>
        <v>2031</v>
      </c>
      <c r="CJ431" s="8">
        <f t="shared" si="142"/>
        <v>58.9</v>
      </c>
      <c r="CK431" s="6">
        <f t="shared" si="143"/>
        <v>58.9</v>
      </c>
      <c r="CL431" s="26">
        <f t="shared" ref="CL431" si="146">IF(AND(CK431&lt;&gt;"", CO431 ="Y"),BY431,"")</f>
        <v>286954</v>
      </c>
      <c r="CM431" s="8">
        <f t="shared" si="135"/>
        <v>389256.65999999776</v>
      </c>
      <c r="CN431" s="38">
        <f t="shared" si="136"/>
        <v>389256.65999999776</v>
      </c>
      <c r="CO431" s="8" t="str">
        <f t="shared" si="137"/>
        <v>Y</v>
      </c>
      <c r="CP431" s="8">
        <f t="shared" si="144"/>
        <v>117</v>
      </c>
      <c r="CQ431" s="8">
        <f t="shared" si="138"/>
        <v>1356.5124026847429</v>
      </c>
      <c r="CR431" s="8">
        <f t="shared" si="139"/>
        <v>2027</v>
      </c>
    </row>
    <row r="432" spans="1:96" s="8" customFormat="1">
      <c r="A432" s="8">
        <v>60432</v>
      </c>
      <c r="B432" s="8" t="s">
        <v>698</v>
      </c>
      <c r="C432" s="8">
        <v>55284</v>
      </c>
      <c r="D432" s="8" t="s">
        <v>699</v>
      </c>
      <c r="E432" s="8" t="s">
        <v>181</v>
      </c>
      <c r="F432" s="8" t="s">
        <v>287</v>
      </c>
      <c r="G432" s="8" t="s">
        <v>703</v>
      </c>
      <c r="H432" s="8" t="s">
        <v>87</v>
      </c>
      <c r="I432" s="8" t="s">
        <v>88</v>
      </c>
      <c r="K432" s="8" t="s">
        <v>89</v>
      </c>
      <c r="L432" s="8" t="s">
        <v>90</v>
      </c>
      <c r="M432" s="8" t="s">
        <v>90</v>
      </c>
      <c r="N432" s="8" t="s">
        <v>704</v>
      </c>
      <c r="O432" s="8" t="s">
        <v>702</v>
      </c>
      <c r="P432" s="8">
        <v>58.9</v>
      </c>
      <c r="Q432" s="8">
        <v>0.85</v>
      </c>
      <c r="R432" s="8">
        <v>50</v>
      </c>
      <c r="S432" s="8">
        <v>57</v>
      </c>
      <c r="T432" s="8">
        <v>25</v>
      </c>
      <c r="U432" s="8" t="s">
        <v>91</v>
      </c>
      <c r="V432" s="8" t="s">
        <v>92</v>
      </c>
      <c r="W432" s="8" t="s">
        <v>92</v>
      </c>
      <c r="X432" s="8" t="s">
        <v>93</v>
      </c>
      <c r="Y432" s="8" t="s">
        <v>90</v>
      </c>
      <c r="Z432" s="8">
        <v>7</v>
      </c>
      <c r="AA432" s="8">
        <v>2001</v>
      </c>
      <c r="AB432" s="8" t="s">
        <v>92</v>
      </c>
      <c r="AC432" s="8" t="s">
        <v>92</v>
      </c>
      <c r="AD432" s="8" t="s">
        <v>91</v>
      </c>
      <c r="AE432" s="8" t="s">
        <v>113</v>
      </c>
      <c r="AF432" s="8">
        <v>2</v>
      </c>
      <c r="AG432" s="8" t="s">
        <v>90</v>
      </c>
      <c r="AH432" s="8" t="s">
        <v>95</v>
      </c>
      <c r="AR432" s="8" t="s">
        <v>91</v>
      </c>
      <c r="AS432" s="8" t="s">
        <v>91</v>
      </c>
      <c r="AT432" s="8" t="s">
        <v>92</v>
      </c>
      <c r="AU432" s="8" t="s">
        <v>119</v>
      </c>
      <c r="BC432" s="8" t="s">
        <v>92</v>
      </c>
      <c r="BD432" s="8" t="s">
        <v>92</v>
      </c>
      <c r="BE432" s="8" t="s">
        <v>92</v>
      </c>
      <c r="BG432" s="8" t="s">
        <v>92</v>
      </c>
      <c r="BH432" s="8" t="s">
        <v>92</v>
      </c>
      <c r="BI432" s="8" t="s">
        <v>92</v>
      </c>
      <c r="BJ432" s="8" t="s">
        <v>92</v>
      </c>
      <c r="BM432" s="8" t="s">
        <v>92</v>
      </c>
      <c r="BN432" s="8" t="s">
        <v>92</v>
      </c>
      <c r="BO432" s="8" t="s">
        <v>92</v>
      </c>
      <c r="BQ432" s="8" t="s">
        <v>92</v>
      </c>
      <c r="BR432" s="8" t="s">
        <v>92</v>
      </c>
      <c r="BS432" s="8" t="s">
        <v>91</v>
      </c>
      <c r="BT432" s="8" t="s">
        <v>91</v>
      </c>
      <c r="BU432" s="8" t="s">
        <v>91</v>
      </c>
      <c r="BV432" s="8">
        <v>55284</v>
      </c>
      <c r="BW432" s="8">
        <v>3326980</v>
      </c>
      <c r="BX432" s="9">
        <f t="shared" si="145"/>
        <v>58.9</v>
      </c>
      <c r="BY432" s="29">
        <v>286954</v>
      </c>
      <c r="BZ432" s="8">
        <v>11594.123099869599</v>
      </c>
      <c r="CA432" s="8">
        <v>17.692777778675499</v>
      </c>
      <c r="CD432" s="8">
        <v>2019</v>
      </c>
      <c r="CE432" s="8">
        <v>3</v>
      </c>
      <c r="CF432" s="17">
        <f t="shared" si="140"/>
        <v>58.9</v>
      </c>
      <c r="CG432" s="17"/>
      <c r="CH432" s="18" t="str">
        <f t="shared" si="134"/>
        <v/>
      </c>
      <c r="CI432" s="8">
        <f t="shared" si="141"/>
        <v>2031</v>
      </c>
      <c r="CJ432" s="8">
        <f t="shared" si="142"/>
        <v>58.9</v>
      </c>
      <c r="CK432" s="6">
        <f t="shared" si="143"/>
        <v>58.9</v>
      </c>
      <c r="CL432" s="26"/>
      <c r="CM432" s="8" t="str">
        <f t="shared" si="135"/>
        <v/>
      </c>
      <c r="CN432" s="38">
        <f t="shared" si="136"/>
        <v>389256.65999999776</v>
      </c>
      <c r="CO432" s="8" t="str">
        <f t="shared" si="137"/>
        <v/>
      </c>
      <c r="CP432" s="8">
        <f t="shared" si="144"/>
        <v>117</v>
      </c>
      <c r="CQ432" s="8">
        <f t="shared" si="138"/>
        <v>1356.5124026847429</v>
      </c>
      <c r="CR432" s="8">
        <f t="shared" si="139"/>
        <v>2027</v>
      </c>
    </row>
    <row r="433" spans="1:96" s="8" customFormat="1">
      <c r="A433" s="8">
        <v>60432</v>
      </c>
      <c r="B433" s="8" t="s">
        <v>698</v>
      </c>
      <c r="C433" s="8">
        <v>55284</v>
      </c>
      <c r="D433" s="8" t="s">
        <v>699</v>
      </c>
      <c r="E433" s="8" t="s">
        <v>181</v>
      </c>
      <c r="F433" s="8" t="s">
        <v>287</v>
      </c>
      <c r="G433" s="8" t="s">
        <v>705</v>
      </c>
      <c r="H433" s="8" t="s">
        <v>87</v>
      </c>
      <c r="I433" s="8" t="s">
        <v>88</v>
      </c>
      <c r="K433" s="8" t="s">
        <v>89</v>
      </c>
      <c r="L433" s="8" t="s">
        <v>90</v>
      </c>
      <c r="M433" s="8" t="s">
        <v>90</v>
      </c>
      <c r="N433" s="8" t="s">
        <v>706</v>
      </c>
      <c r="O433" s="8" t="s">
        <v>702</v>
      </c>
      <c r="P433" s="8">
        <v>58.9</v>
      </c>
      <c r="Q433" s="8">
        <v>0.85</v>
      </c>
      <c r="R433" s="8">
        <v>50</v>
      </c>
      <c r="S433" s="8">
        <v>57</v>
      </c>
      <c r="T433" s="8">
        <v>25</v>
      </c>
      <c r="U433" s="8" t="s">
        <v>91</v>
      </c>
      <c r="V433" s="8" t="s">
        <v>92</v>
      </c>
      <c r="W433" s="8" t="s">
        <v>92</v>
      </c>
      <c r="X433" s="8" t="s">
        <v>93</v>
      </c>
      <c r="Y433" s="8" t="s">
        <v>90</v>
      </c>
      <c r="Z433" s="8">
        <v>7</v>
      </c>
      <c r="AA433" s="8">
        <v>2001</v>
      </c>
      <c r="AB433" s="8" t="s">
        <v>92</v>
      </c>
      <c r="AC433" s="8" t="s">
        <v>92</v>
      </c>
      <c r="AD433" s="8" t="s">
        <v>91</v>
      </c>
      <c r="AE433" s="8" t="s">
        <v>113</v>
      </c>
      <c r="AF433" s="8">
        <v>2</v>
      </c>
      <c r="AG433" s="8" t="s">
        <v>90</v>
      </c>
      <c r="AH433" s="8" t="s">
        <v>95</v>
      </c>
      <c r="AR433" s="8" t="s">
        <v>91</v>
      </c>
      <c r="AS433" s="8" t="s">
        <v>91</v>
      </c>
      <c r="AT433" s="8" t="s">
        <v>92</v>
      </c>
      <c r="AU433" s="8" t="s">
        <v>119</v>
      </c>
      <c r="BC433" s="8" t="s">
        <v>92</v>
      </c>
      <c r="BD433" s="8" t="s">
        <v>92</v>
      </c>
      <c r="BE433" s="8" t="s">
        <v>92</v>
      </c>
      <c r="BG433" s="8" t="s">
        <v>92</v>
      </c>
      <c r="BH433" s="8" t="s">
        <v>92</v>
      </c>
      <c r="BI433" s="8" t="s">
        <v>92</v>
      </c>
      <c r="BJ433" s="8" t="s">
        <v>92</v>
      </c>
      <c r="BM433" s="8" t="s">
        <v>92</v>
      </c>
      <c r="BN433" s="8" t="s">
        <v>92</v>
      </c>
      <c r="BO433" s="8" t="s">
        <v>92</v>
      </c>
      <c r="BQ433" s="8" t="s">
        <v>92</v>
      </c>
      <c r="BR433" s="8" t="s">
        <v>92</v>
      </c>
      <c r="BS433" s="8" t="s">
        <v>91</v>
      </c>
      <c r="BT433" s="8" t="s">
        <v>91</v>
      </c>
      <c r="BU433" s="8" t="s">
        <v>91</v>
      </c>
      <c r="BV433" s="8">
        <v>55284</v>
      </c>
      <c r="BW433" s="8">
        <v>3326980</v>
      </c>
      <c r="BX433" s="9">
        <f t="shared" si="145"/>
        <v>58.9</v>
      </c>
      <c r="BY433" s="29">
        <v>286954</v>
      </c>
      <c r="BZ433" s="8">
        <v>11594.123099869599</v>
      </c>
      <c r="CA433" s="8">
        <v>17.692777778675499</v>
      </c>
      <c r="CD433" s="8">
        <v>2019</v>
      </c>
      <c r="CE433" s="8">
        <v>3</v>
      </c>
      <c r="CF433" s="17">
        <f t="shared" si="140"/>
        <v>58.9</v>
      </c>
      <c r="CG433" s="17"/>
      <c r="CH433" s="18" t="str">
        <f t="shared" si="134"/>
        <v/>
      </c>
      <c r="CI433" s="8">
        <f t="shared" si="141"/>
        <v>2031</v>
      </c>
      <c r="CJ433" s="8">
        <f t="shared" si="142"/>
        <v>58.9</v>
      </c>
      <c r="CK433" s="6">
        <f t="shared" si="143"/>
        <v>58.9</v>
      </c>
      <c r="CL433" s="26"/>
      <c r="CM433" s="8" t="str">
        <f t="shared" si="135"/>
        <v/>
      </c>
      <c r="CN433" s="38">
        <f t="shared" si="136"/>
        <v>389256.65999999776</v>
      </c>
      <c r="CO433" s="8" t="str">
        <f t="shared" si="137"/>
        <v/>
      </c>
      <c r="CP433" s="8">
        <f t="shared" si="144"/>
        <v>117</v>
      </c>
      <c r="CQ433" s="8">
        <f t="shared" si="138"/>
        <v>1356.5124026847429</v>
      </c>
      <c r="CR433" s="8">
        <f t="shared" si="139"/>
        <v>2027</v>
      </c>
    </row>
    <row r="434" spans="1:96" s="8" customFormat="1">
      <c r="A434" s="8">
        <v>60432</v>
      </c>
      <c r="B434" s="8" t="s">
        <v>698</v>
      </c>
      <c r="C434" s="8">
        <v>55284</v>
      </c>
      <c r="D434" s="8" t="s">
        <v>699</v>
      </c>
      <c r="E434" s="8" t="s">
        <v>181</v>
      </c>
      <c r="F434" s="8" t="s">
        <v>287</v>
      </c>
      <c r="G434" s="8" t="s">
        <v>707</v>
      </c>
      <c r="H434" s="8" t="s">
        <v>87</v>
      </c>
      <c r="I434" s="8" t="s">
        <v>88</v>
      </c>
      <c r="K434" s="8" t="s">
        <v>89</v>
      </c>
      <c r="L434" s="8" t="s">
        <v>90</v>
      </c>
      <c r="M434" s="8" t="s">
        <v>90</v>
      </c>
      <c r="N434" s="8" t="s">
        <v>708</v>
      </c>
      <c r="O434" s="8" t="s">
        <v>702</v>
      </c>
      <c r="P434" s="8">
        <v>58.9</v>
      </c>
      <c r="Q434" s="8">
        <v>0.85</v>
      </c>
      <c r="R434" s="8">
        <v>50</v>
      </c>
      <c r="S434" s="8">
        <v>57</v>
      </c>
      <c r="T434" s="8">
        <v>25</v>
      </c>
      <c r="U434" s="8" t="s">
        <v>91</v>
      </c>
      <c r="V434" s="8" t="s">
        <v>92</v>
      </c>
      <c r="W434" s="8" t="s">
        <v>92</v>
      </c>
      <c r="X434" s="8" t="s">
        <v>93</v>
      </c>
      <c r="Y434" s="8" t="s">
        <v>90</v>
      </c>
      <c r="Z434" s="8">
        <v>7</v>
      </c>
      <c r="AA434" s="8">
        <v>2001</v>
      </c>
      <c r="AB434" s="8" t="s">
        <v>92</v>
      </c>
      <c r="AC434" s="8" t="s">
        <v>92</v>
      </c>
      <c r="AD434" s="8" t="s">
        <v>91</v>
      </c>
      <c r="AE434" s="8" t="s">
        <v>113</v>
      </c>
      <c r="AF434" s="8">
        <v>2</v>
      </c>
      <c r="AG434" s="8" t="s">
        <v>90</v>
      </c>
      <c r="AH434" s="8" t="s">
        <v>95</v>
      </c>
      <c r="AR434" s="8" t="s">
        <v>91</v>
      </c>
      <c r="AS434" s="8" t="s">
        <v>91</v>
      </c>
      <c r="AT434" s="8" t="s">
        <v>92</v>
      </c>
      <c r="AU434" s="8" t="s">
        <v>119</v>
      </c>
      <c r="BC434" s="8" t="s">
        <v>92</v>
      </c>
      <c r="BD434" s="8" t="s">
        <v>92</v>
      </c>
      <c r="BE434" s="8" t="s">
        <v>92</v>
      </c>
      <c r="BG434" s="8" t="s">
        <v>92</v>
      </c>
      <c r="BH434" s="8" t="s">
        <v>92</v>
      </c>
      <c r="BI434" s="8" t="s">
        <v>92</v>
      </c>
      <c r="BJ434" s="8" t="s">
        <v>92</v>
      </c>
      <c r="BM434" s="8" t="s">
        <v>92</v>
      </c>
      <c r="BN434" s="8" t="s">
        <v>92</v>
      </c>
      <c r="BO434" s="8" t="s">
        <v>92</v>
      </c>
      <c r="BQ434" s="8" t="s">
        <v>92</v>
      </c>
      <c r="BR434" s="8" t="s">
        <v>92</v>
      </c>
      <c r="BS434" s="8" t="s">
        <v>91</v>
      </c>
      <c r="BT434" s="8" t="s">
        <v>91</v>
      </c>
      <c r="BU434" s="8" t="s">
        <v>91</v>
      </c>
      <c r="BV434" s="8">
        <v>55284</v>
      </c>
      <c r="BW434" s="8">
        <v>3326980</v>
      </c>
      <c r="BX434" s="9">
        <f t="shared" si="145"/>
        <v>58.9</v>
      </c>
      <c r="BY434" s="29">
        <v>286954</v>
      </c>
      <c r="BZ434" s="8">
        <v>11594.123099869599</v>
      </c>
      <c r="CA434" s="8">
        <v>17.692777778675499</v>
      </c>
      <c r="CD434" s="8">
        <v>2019</v>
      </c>
      <c r="CE434" s="8">
        <v>3</v>
      </c>
      <c r="CF434" s="17">
        <f t="shared" si="140"/>
        <v>58.9</v>
      </c>
      <c r="CG434" s="17"/>
      <c r="CH434" s="18" t="str">
        <f t="shared" si="134"/>
        <v/>
      </c>
      <c r="CI434" s="8">
        <f t="shared" si="141"/>
        <v>2031</v>
      </c>
      <c r="CJ434" s="8">
        <f t="shared" si="142"/>
        <v>58.9</v>
      </c>
      <c r="CK434" s="6">
        <f t="shared" si="143"/>
        <v>58.9</v>
      </c>
      <c r="CL434" s="26"/>
      <c r="CM434" s="8" t="str">
        <f t="shared" si="135"/>
        <v/>
      </c>
      <c r="CN434" s="38">
        <f t="shared" si="136"/>
        <v>389256.65999999776</v>
      </c>
      <c r="CO434" s="8" t="str">
        <f t="shared" si="137"/>
        <v/>
      </c>
      <c r="CP434" s="8">
        <f t="shared" si="144"/>
        <v>117</v>
      </c>
      <c r="CQ434" s="8">
        <f t="shared" si="138"/>
        <v>1356.5124026847429</v>
      </c>
      <c r="CR434" s="8">
        <f t="shared" si="139"/>
        <v>2027</v>
      </c>
    </row>
    <row r="435" spans="1:96" s="8" customFormat="1">
      <c r="A435" s="8">
        <v>60432</v>
      </c>
      <c r="B435" s="8" t="s">
        <v>698</v>
      </c>
      <c r="C435" s="8">
        <v>55284</v>
      </c>
      <c r="D435" s="8" t="s">
        <v>699</v>
      </c>
      <c r="E435" s="8" t="s">
        <v>181</v>
      </c>
      <c r="F435" s="8" t="s">
        <v>287</v>
      </c>
      <c r="G435" s="8" t="s">
        <v>709</v>
      </c>
      <c r="H435" s="8" t="s">
        <v>87</v>
      </c>
      <c r="I435" s="8" t="s">
        <v>88</v>
      </c>
      <c r="K435" s="8" t="s">
        <v>89</v>
      </c>
      <c r="L435" s="8" t="s">
        <v>90</v>
      </c>
      <c r="M435" s="8" t="s">
        <v>90</v>
      </c>
      <c r="N435" s="8" t="s">
        <v>710</v>
      </c>
      <c r="O435" s="8" t="s">
        <v>702</v>
      </c>
      <c r="P435" s="8">
        <v>58.9</v>
      </c>
      <c r="Q435" s="8">
        <v>0.85</v>
      </c>
      <c r="R435" s="8">
        <v>50</v>
      </c>
      <c r="S435" s="8">
        <v>57</v>
      </c>
      <c r="T435" s="8">
        <v>25</v>
      </c>
      <c r="U435" s="8" t="s">
        <v>91</v>
      </c>
      <c r="V435" s="8" t="s">
        <v>92</v>
      </c>
      <c r="W435" s="8" t="s">
        <v>92</v>
      </c>
      <c r="X435" s="8" t="s">
        <v>93</v>
      </c>
      <c r="Y435" s="8" t="s">
        <v>90</v>
      </c>
      <c r="Z435" s="8">
        <v>7</v>
      </c>
      <c r="AA435" s="8">
        <v>2001</v>
      </c>
      <c r="AB435" s="8" t="s">
        <v>92</v>
      </c>
      <c r="AC435" s="8" t="s">
        <v>92</v>
      </c>
      <c r="AD435" s="8" t="s">
        <v>91</v>
      </c>
      <c r="AE435" s="8" t="s">
        <v>113</v>
      </c>
      <c r="AF435" s="8">
        <v>2</v>
      </c>
      <c r="AG435" s="8" t="s">
        <v>90</v>
      </c>
      <c r="AH435" s="8" t="s">
        <v>95</v>
      </c>
      <c r="AR435" s="8" t="s">
        <v>91</v>
      </c>
      <c r="AS435" s="8" t="s">
        <v>91</v>
      </c>
      <c r="AT435" s="8" t="s">
        <v>92</v>
      </c>
      <c r="AU435" s="8" t="s">
        <v>119</v>
      </c>
      <c r="BC435" s="8" t="s">
        <v>92</v>
      </c>
      <c r="BD435" s="8" t="s">
        <v>92</v>
      </c>
      <c r="BE435" s="8" t="s">
        <v>92</v>
      </c>
      <c r="BG435" s="8" t="s">
        <v>92</v>
      </c>
      <c r="BH435" s="8" t="s">
        <v>92</v>
      </c>
      <c r="BI435" s="8" t="s">
        <v>92</v>
      </c>
      <c r="BJ435" s="8" t="s">
        <v>92</v>
      </c>
      <c r="BM435" s="8" t="s">
        <v>92</v>
      </c>
      <c r="BN435" s="8" t="s">
        <v>92</v>
      </c>
      <c r="BO435" s="8" t="s">
        <v>92</v>
      </c>
      <c r="BQ435" s="8" t="s">
        <v>92</v>
      </c>
      <c r="BR435" s="8" t="s">
        <v>92</v>
      </c>
      <c r="BS435" s="8" t="s">
        <v>91</v>
      </c>
      <c r="BT435" s="8" t="s">
        <v>91</v>
      </c>
      <c r="BU435" s="8" t="s">
        <v>91</v>
      </c>
      <c r="BV435" s="8">
        <v>55284</v>
      </c>
      <c r="BW435" s="8">
        <v>3326980</v>
      </c>
      <c r="BX435" s="9">
        <f t="shared" si="145"/>
        <v>58.9</v>
      </c>
      <c r="BY435" s="29">
        <v>286954</v>
      </c>
      <c r="BZ435" s="8">
        <v>11594.123099869599</v>
      </c>
      <c r="CA435" s="8">
        <v>17.692777778675499</v>
      </c>
      <c r="CD435" s="8">
        <v>2019</v>
      </c>
      <c r="CE435" s="8">
        <v>3</v>
      </c>
      <c r="CF435" s="17">
        <f t="shared" si="140"/>
        <v>58.9</v>
      </c>
      <c r="CG435" s="17"/>
      <c r="CH435" s="18" t="str">
        <f t="shared" si="134"/>
        <v/>
      </c>
      <c r="CI435" s="8">
        <f t="shared" si="141"/>
        <v>2031</v>
      </c>
      <c r="CJ435" s="8">
        <f t="shared" si="142"/>
        <v>58.9</v>
      </c>
      <c r="CK435" s="6">
        <f t="shared" si="143"/>
        <v>58.9</v>
      </c>
      <c r="CL435" s="26"/>
      <c r="CM435" s="8" t="str">
        <f t="shared" si="135"/>
        <v/>
      </c>
      <c r="CN435" s="38">
        <f t="shared" si="136"/>
        <v>389256.65999999776</v>
      </c>
      <c r="CO435" s="8" t="str">
        <f t="shared" si="137"/>
        <v/>
      </c>
      <c r="CP435" s="8">
        <f t="shared" si="144"/>
        <v>117</v>
      </c>
      <c r="CQ435" s="8">
        <f t="shared" si="138"/>
        <v>1356.5124026847429</v>
      </c>
      <c r="CR435" s="8">
        <f t="shared" si="139"/>
        <v>2027</v>
      </c>
    </row>
    <row r="436" spans="1:96" s="8" customFormat="1">
      <c r="A436" s="8">
        <v>60432</v>
      </c>
      <c r="B436" s="8" t="s">
        <v>698</v>
      </c>
      <c r="C436" s="8">
        <v>55284</v>
      </c>
      <c r="D436" s="8" t="s">
        <v>699</v>
      </c>
      <c r="E436" s="8" t="s">
        <v>181</v>
      </c>
      <c r="F436" s="8" t="s">
        <v>287</v>
      </c>
      <c r="G436" s="8" t="s">
        <v>711</v>
      </c>
      <c r="H436" s="8" t="s">
        <v>87</v>
      </c>
      <c r="I436" s="8" t="s">
        <v>88</v>
      </c>
      <c r="K436" s="8" t="s">
        <v>89</v>
      </c>
      <c r="L436" s="8" t="s">
        <v>90</v>
      </c>
      <c r="M436" s="8" t="s">
        <v>90</v>
      </c>
      <c r="N436" s="8" t="s">
        <v>712</v>
      </c>
      <c r="O436" s="8" t="s">
        <v>702</v>
      </c>
      <c r="P436" s="8">
        <v>58.9</v>
      </c>
      <c r="Q436" s="8">
        <v>0.85</v>
      </c>
      <c r="R436" s="8">
        <v>50</v>
      </c>
      <c r="S436" s="8">
        <v>57</v>
      </c>
      <c r="T436" s="8">
        <v>25</v>
      </c>
      <c r="U436" s="8" t="s">
        <v>91</v>
      </c>
      <c r="V436" s="8" t="s">
        <v>92</v>
      </c>
      <c r="W436" s="8" t="s">
        <v>92</v>
      </c>
      <c r="X436" s="8" t="s">
        <v>93</v>
      </c>
      <c r="Y436" s="8" t="s">
        <v>90</v>
      </c>
      <c r="Z436" s="8">
        <v>8</v>
      </c>
      <c r="AA436" s="8">
        <v>2001</v>
      </c>
      <c r="AB436" s="8" t="s">
        <v>92</v>
      </c>
      <c r="AC436" s="8" t="s">
        <v>92</v>
      </c>
      <c r="AD436" s="8" t="s">
        <v>91</v>
      </c>
      <c r="AE436" s="8" t="s">
        <v>113</v>
      </c>
      <c r="AF436" s="8">
        <v>2</v>
      </c>
      <c r="AG436" s="8" t="s">
        <v>90</v>
      </c>
      <c r="AH436" s="8" t="s">
        <v>95</v>
      </c>
      <c r="AR436" s="8" t="s">
        <v>91</v>
      </c>
      <c r="AS436" s="8" t="s">
        <v>91</v>
      </c>
      <c r="AT436" s="8" t="s">
        <v>92</v>
      </c>
      <c r="AU436" s="8" t="s">
        <v>119</v>
      </c>
      <c r="BC436" s="8" t="s">
        <v>92</v>
      </c>
      <c r="BD436" s="8" t="s">
        <v>92</v>
      </c>
      <c r="BE436" s="8" t="s">
        <v>92</v>
      </c>
      <c r="BG436" s="8" t="s">
        <v>92</v>
      </c>
      <c r="BH436" s="8" t="s">
        <v>92</v>
      </c>
      <c r="BI436" s="8" t="s">
        <v>92</v>
      </c>
      <c r="BJ436" s="8" t="s">
        <v>92</v>
      </c>
      <c r="BM436" s="8" t="s">
        <v>92</v>
      </c>
      <c r="BN436" s="8" t="s">
        <v>92</v>
      </c>
      <c r="BO436" s="8" t="s">
        <v>92</v>
      </c>
      <c r="BQ436" s="8" t="s">
        <v>92</v>
      </c>
      <c r="BR436" s="8" t="s">
        <v>92</v>
      </c>
      <c r="BS436" s="8" t="s">
        <v>91</v>
      </c>
      <c r="BT436" s="8" t="s">
        <v>91</v>
      </c>
      <c r="BU436" s="8" t="s">
        <v>91</v>
      </c>
      <c r="BV436" s="8">
        <v>55284</v>
      </c>
      <c r="BW436" s="8">
        <v>3326980</v>
      </c>
      <c r="BX436" s="9">
        <f t="shared" si="145"/>
        <v>58.9</v>
      </c>
      <c r="BY436" s="29">
        <v>286954</v>
      </c>
      <c r="BZ436" s="8">
        <v>11594.123099869599</v>
      </c>
      <c r="CA436" s="8">
        <v>17.692777778675499</v>
      </c>
      <c r="CD436" s="8">
        <v>2019</v>
      </c>
      <c r="CE436" s="8">
        <v>4</v>
      </c>
      <c r="CF436" s="17">
        <f t="shared" si="140"/>
        <v>58.9</v>
      </c>
      <c r="CG436" s="17"/>
      <c r="CH436" s="18" t="str">
        <f t="shared" si="134"/>
        <v/>
      </c>
      <c r="CI436" s="8">
        <f t="shared" si="141"/>
        <v>2031</v>
      </c>
      <c r="CJ436" s="8">
        <f t="shared" si="142"/>
        <v>58.9</v>
      </c>
      <c r="CK436" s="6">
        <f t="shared" si="143"/>
        <v>58.9</v>
      </c>
      <c r="CL436" s="26"/>
      <c r="CM436" s="8" t="str">
        <f t="shared" si="135"/>
        <v/>
      </c>
      <c r="CN436" s="38">
        <f t="shared" si="136"/>
        <v>389256.65999999776</v>
      </c>
      <c r="CO436" s="8" t="str">
        <f t="shared" si="137"/>
        <v/>
      </c>
      <c r="CP436" s="8">
        <f t="shared" si="144"/>
        <v>117</v>
      </c>
      <c r="CQ436" s="8">
        <f t="shared" si="138"/>
        <v>1356.5124026847429</v>
      </c>
      <c r="CR436" s="8">
        <f t="shared" si="139"/>
        <v>2027</v>
      </c>
    </row>
    <row r="437" spans="1:96" s="8" customFormat="1">
      <c r="A437" s="8">
        <v>60432</v>
      </c>
      <c r="B437" s="8" t="s">
        <v>698</v>
      </c>
      <c r="C437" s="8">
        <v>55285</v>
      </c>
      <c r="D437" s="8" t="s">
        <v>713</v>
      </c>
      <c r="E437" s="8" t="s">
        <v>178</v>
      </c>
      <c r="F437" s="8" t="s">
        <v>714</v>
      </c>
      <c r="G437" s="8" t="s">
        <v>715</v>
      </c>
      <c r="H437" s="8" t="s">
        <v>87</v>
      </c>
      <c r="I437" s="8" t="s">
        <v>88</v>
      </c>
      <c r="K437" s="8" t="s">
        <v>89</v>
      </c>
      <c r="L437" s="8" t="s">
        <v>90</v>
      </c>
      <c r="M437" s="8" t="s">
        <v>90</v>
      </c>
      <c r="N437" s="8" t="s">
        <v>716</v>
      </c>
      <c r="O437" s="8" t="s">
        <v>717</v>
      </c>
      <c r="P437" s="8">
        <v>57</v>
      </c>
      <c r="Q437" s="8">
        <v>0.85</v>
      </c>
      <c r="R437" s="8">
        <v>50</v>
      </c>
      <c r="S437" s="8">
        <v>57</v>
      </c>
      <c r="T437" s="8">
        <v>25</v>
      </c>
      <c r="U437" s="8" t="s">
        <v>91</v>
      </c>
      <c r="V437" s="8" t="s">
        <v>92</v>
      </c>
      <c r="W437" s="8" t="s">
        <v>92</v>
      </c>
      <c r="X437" s="8" t="s">
        <v>93</v>
      </c>
      <c r="Y437" s="8" t="s">
        <v>90</v>
      </c>
      <c r="Z437" s="8">
        <v>6</v>
      </c>
      <c r="AA437" s="8">
        <v>2001</v>
      </c>
      <c r="AB437" s="8" t="s">
        <v>92</v>
      </c>
      <c r="AC437" s="8" t="s">
        <v>92</v>
      </c>
      <c r="AD437" s="8" t="s">
        <v>91</v>
      </c>
      <c r="AE437" s="8" t="s">
        <v>113</v>
      </c>
      <c r="AF437" s="8">
        <v>2</v>
      </c>
      <c r="AG437" s="8" t="s">
        <v>90</v>
      </c>
      <c r="AH437" s="8" t="s">
        <v>95</v>
      </c>
      <c r="AR437" s="8" t="s">
        <v>91</v>
      </c>
      <c r="AS437" s="8" t="s">
        <v>91</v>
      </c>
      <c r="AT437" s="8" t="s">
        <v>92</v>
      </c>
      <c r="AU437" s="8" t="s">
        <v>119</v>
      </c>
      <c r="BC437" s="8" t="s">
        <v>92</v>
      </c>
      <c r="BD437" s="8" t="s">
        <v>92</v>
      </c>
      <c r="BE437" s="8" t="s">
        <v>92</v>
      </c>
      <c r="BG437" s="8" t="s">
        <v>92</v>
      </c>
      <c r="BH437" s="8" t="s">
        <v>92</v>
      </c>
      <c r="BI437" s="8" t="s">
        <v>92</v>
      </c>
      <c r="BJ437" s="8" t="s">
        <v>92</v>
      </c>
      <c r="BM437" s="8" t="s">
        <v>92</v>
      </c>
      <c r="BN437" s="8" t="s">
        <v>92</v>
      </c>
      <c r="BO437" s="8" t="s">
        <v>92</v>
      </c>
      <c r="BQ437" s="8" t="s">
        <v>92</v>
      </c>
      <c r="BR437" s="8" t="s">
        <v>92</v>
      </c>
      <c r="BS437" s="8" t="s">
        <v>91</v>
      </c>
      <c r="BT437" s="8" t="s">
        <v>91</v>
      </c>
      <c r="BU437" s="8" t="s">
        <v>91</v>
      </c>
      <c r="BV437" s="8">
        <v>55285</v>
      </c>
      <c r="BW437" s="8">
        <v>653951</v>
      </c>
      <c r="BX437" s="9">
        <f t="shared" si="145"/>
        <v>57</v>
      </c>
      <c r="BY437" s="29">
        <v>58017.000999999997</v>
      </c>
      <c r="BZ437" s="8">
        <v>11271.7132690123</v>
      </c>
      <c r="CA437" s="8">
        <v>28.778263885891601</v>
      </c>
      <c r="CD437" s="8">
        <v>2030</v>
      </c>
      <c r="CE437" s="8">
        <v>3</v>
      </c>
      <c r="CF437" s="17">
        <f t="shared" si="140"/>
        <v>57</v>
      </c>
      <c r="CG437" s="19">
        <f>BY437</f>
        <v>58017.000999999997</v>
      </c>
      <c r="CH437" s="18">
        <f t="shared" si="134"/>
        <v>76512.266999999963</v>
      </c>
      <c r="CI437" s="8">
        <f t="shared" si="141"/>
        <v>2031</v>
      </c>
      <c r="CJ437" s="8">
        <f t="shared" si="142"/>
        <v>57</v>
      </c>
      <c r="CK437" s="6" t="str">
        <f t="shared" si="143"/>
        <v/>
      </c>
      <c r="CL437" s="26" t="str">
        <f>IF(CK437&lt;&gt;"",BY437,"")</f>
        <v/>
      </c>
      <c r="CM437" s="8" t="str">
        <f t="shared" si="135"/>
        <v/>
      </c>
      <c r="CN437" s="38">
        <f t="shared" si="136"/>
        <v>76512.266999999963</v>
      </c>
      <c r="CO437" s="8" t="str">
        <f t="shared" si="137"/>
        <v>Y</v>
      </c>
      <c r="CP437" s="8">
        <f t="shared" si="144"/>
        <v>117</v>
      </c>
      <c r="CQ437" s="8">
        <f t="shared" si="138"/>
        <v>1318.790452474439</v>
      </c>
      <c r="CR437" s="8">
        <f t="shared" si="139"/>
        <v>2027</v>
      </c>
    </row>
    <row r="438" spans="1:96" s="8" customFormat="1">
      <c r="A438" s="8">
        <v>60432</v>
      </c>
      <c r="B438" s="8" t="s">
        <v>698</v>
      </c>
      <c r="C438" s="8">
        <v>55285</v>
      </c>
      <c r="D438" s="8" t="s">
        <v>713</v>
      </c>
      <c r="E438" s="8" t="s">
        <v>178</v>
      </c>
      <c r="F438" s="8" t="s">
        <v>714</v>
      </c>
      <c r="G438" s="8" t="s">
        <v>718</v>
      </c>
      <c r="H438" s="8" t="s">
        <v>87</v>
      </c>
      <c r="I438" s="8" t="s">
        <v>88</v>
      </c>
      <c r="K438" s="8" t="s">
        <v>89</v>
      </c>
      <c r="L438" s="8" t="s">
        <v>90</v>
      </c>
      <c r="M438" s="8" t="s">
        <v>90</v>
      </c>
      <c r="N438" s="8" t="s">
        <v>719</v>
      </c>
      <c r="O438" s="8" t="s">
        <v>717</v>
      </c>
      <c r="P438" s="8">
        <v>57</v>
      </c>
      <c r="Q438" s="8">
        <v>0.85</v>
      </c>
      <c r="R438" s="8">
        <v>50</v>
      </c>
      <c r="S438" s="8">
        <v>57</v>
      </c>
      <c r="T438" s="8">
        <v>25</v>
      </c>
      <c r="U438" s="8" t="s">
        <v>91</v>
      </c>
      <c r="V438" s="8" t="s">
        <v>92</v>
      </c>
      <c r="W438" s="8" t="s">
        <v>92</v>
      </c>
      <c r="X438" s="8" t="s">
        <v>93</v>
      </c>
      <c r="Y438" s="8" t="s">
        <v>90</v>
      </c>
      <c r="Z438" s="8">
        <v>6</v>
      </c>
      <c r="AA438" s="8">
        <v>2001</v>
      </c>
      <c r="AB438" s="8" t="s">
        <v>92</v>
      </c>
      <c r="AC438" s="8" t="s">
        <v>92</v>
      </c>
      <c r="AD438" s="8" t="s">
        <v>91</v>
      </c>
      <c r="AE438" s="8" t="s">
        <v>113</v>
      </c>
      <c r="AF438" s="8">
        <v>2</v>
      </c>
      <c r="AG438" s="8" t="s">
        <v>90</v>
      </c>
      <c r="AH438" s="8" t="s">
        <v>95</v>
      </c>
      <c r="AR438" s="8" t="s">
        <v>91</v>
      </c>
      <c r="AS438" s="8" t="s">
        <v>91</v>
      </c>
      <c r="AT438" s="8" t="s">
        <v>92</v>
      </c>
      <c r="AU438" s="8" t="s">
        <v>119</v>
      </c>
      <c r="BC438" s="8" t="s">
        <v>92</v>
      </c>
      <c r="BD438" s="8" t="s">
        <v>92</v>
      </c>
      <c r="BE438" s="8" t="s">
        <v>92</v>
      </c>
      <c r="BG438" s="8" t="s">
        <v>92</v>
      </c>
      <c r="BH438" s="8" t="s">
        <v>92</v>
      </c>
      <c r="BI438" s="8" t="s">
        <v>92</v>
      </c>
      <c r="BJ438" s="8" t="s">
        <v>92</v>
      </c>
      <c r="BM438" s="8" t="s">
        <v>92</v>
      </c>
      <c r="BN438" s="8" t="s">
        <v>92</v>
      </c>
      <c r="BO438" s="8" t="s">
        <v>92</v>
      </c>
      <c r="BQ438" s="8" t="s">
        <v>92</v>
      </c>
      <c r="BR438" s="8" t="s">
        <v>92</v>
      </c>
      <c r="BS438" s="8" t="s">
        <v>91</v>
      </c>
      <c r="BT438" s="8" t="s">
        <v>91</v>
      </c>
      <c r="BU438" s="8" t="s">
        <v>91</v>
      </c>
      <c r="BV438" s="8">
        <v>55285</v>
      </c>
      <c r="BW438" s="8">
        <v>653951</v>
      </c>
      <c r="BX438" s="9">
        <f t="shared" si="145"/>
        <v>57</v>
      </c>
      <c r="BY438" s="29">
        <v>58017.000999999997</v>
      </c>
      <c r="BZ438" s="8">
        <v>11271.7132690123</v>
      </c>
      <c r="CA438" s="8">
        <v>28.778263885891601</v>
      </c>
      <c r="CD438" s="8">
        <v>2030</v>
      </c>
      <c r="CE438" s="8">
        <v>3</v>
      </c>
      <c r="CF438" s="17">
        <f t="shared" si="140"/>
        <v>57</v>
      </c>
      <c r="CG438" s="17"/>
      <c r="CH438" s="18" t="str">
        <f t="shared" si="134"/>
        <v/>
      </c>
      <c r="CI438" s="8">
        <f t="shared" si="141"/>
        <v>2031</v>
      </c>
      <c r="CJ438" s="8">
        <f t="shared" si="142"/>
        <v>57</v>
      </c>
      <c r="CK438" s="6" t="str">
        <f t="shared" si="143"/>
        <v/>
      </c>
      <c r="CL438" s="26"/>
      <c r="CM438" s="8" t="str">
        <f t="shared" si="135"/>
        <v/>
      </c>
      <c r="CN438" s="38">
        <f t="shared" si="136"/>
        <v>76512.266999999963</v>
      </c>
      <c r="CO438" s="8" t="str">
        <f t="shared" si="137"/>
        <v/>
      </c>
      <c r="CP438" s="8">
        <f t="shared" si="144"/>
        <v>117</v>
      </c>
      <c r="CQ438" s="8">
        <f t="shared" si="138"/>
        <v>1318.790452474439</v>
      </c>
      <c r="CR438" s="8">
        <f t="shared" si="139"/>
        <v>2027</v>
      </c>
    </row>
    <row r="439" spans="1:96" s="8" customFormat="1">
      <c r="A439" s="8">
        <v>60432</v>
      </c>
      <c r="B439" s="8" t="s">
        <v>698</v>
      </c>
      <c r="C439" s="8">
        <v>55285</v>
      </c>
      <c r="D439" s="8" t="s">
        <v>713</v>
      </c>
      <c r="E439" s="8" t="s">
        <v>178</v>
      </c>
      <c r="F439" s="8" t="s">
        <v>714</v>
      </c>
      <c r="G439" s="8" t="s">
        <v>720</v>
      </c>
      <c r="H439" s="8" t="s">
        <v>87</v>
      </c>
      <c r="I439" s="8" t="s">
        <v>88</v>
      </c>
      <c r="K439" s="8" t="s">
        <v>89</v>
      </c>
      <c r="L439" s="8" t="s">
        <v>90</v>
      </c>
      <c r="M439" s="8" t="s">
        <v>90</v>
      </c>
      <c r="N439" s="8" t="s">
        <v>721</v>
      </c>
      <c r="O439" s="8" t="s">
        <v>717</v>
      </c>
      <c r="P439" s="8">
        <v>57</v>
      </c>
      <c r="Q439" s="8">
        <v>0.85</v>
      </c>
      <c r="R439" s="8">
        <v>50</v>
      </c>
      <c r="S439" s="8">
        <v>57</v>
      </c>
      <c r="T439" s="8">
        <v>25</v>
      </c>
      <c r="U439" s="8" t="s">
        <v>91</v>
      </c>
      <c r="V439" s="8" t="s">
        <v>92</v>
      </c>
      <c r="W439" s="8" t="s">
        <v>92</v>
      </c>
      <c r="X439" s="8" t="s">
        <v>93</v>
      </c>
      <c r="Y439" s="8" t="s">
        <v>90</v>
      </c>
      <c r="Z439" s="8">
        <v>6</v>
      </c>
      <c r="AA439" s="8">
        <v>2001</v>
      </c>
      <c r="AB439" s="8" t="s">
        <v>92</v>
      </c>
      <c r="AC439" s="8" t="s">
        <v>92</v>
      </c>
      <c r="AD439" s="8" t="s">
        <v>91</v>
      </c>
      <c r="AE439" s="8" t="s">
        <v>113</v>
      </c>
      <c r="AF439" s="8">
        <v>2</v>
      </c>
      <c r="AG439" s="8" t="s">
        <v>90</v>
      </c>
      <c r="AH439" s="8" t="s">
        <v>95</v>
      </c>
      <c r="AR439" s="8" t="s">
        <v>91</v>
      </c>
      <c r="AS439" s="8" t="s">
        <v>91</v>
      </c>
      <c r="AT439" s="8" t="s">
        <v>92</v>
      </c>
      <c r="AU439" s="8" t="s">
        <v>119</v>
      </c>
      <c r="BC439" s="8" t="s">
        <v>92</v>
      </c>
      <c r="BD439" s="8" t="s">
        <v>92</v>
      </c>
      <c r="BE439" s="8" t="s">
        <v>92</v>
      </c>
      <c r="BG439" s="8" t="s">
        <v>92</v>
      </c>
      <c r="BH439" s="8" t="s">
        <v>92</v>
      </c>
      <c r="BI439" s="8" t="s">
        <v>92</v>
      </c>
      <c r="BJ439" s="8" t="s">
        <v>92</v>
      </c>
      <c r="BM439" s="8" t="s">
        <v>92</v>
      </c>
      <c r="BN439" s="8" t="s">
        <v>92</v>
      </c>
      <c r="BO439" s="8" t="s">
        <v>92</v>
      </c>
      <c r="BQ439" s="8" t="s">
        <v>92</v>
      </c>
      <c r="BR439" s="8" t="s">
        <v>92</v>
      </c>
      <c r="BS439" s="8" t="s">
        <v>91</v>
      </c>
      <c r="BT439" s="8" t="s">
        <v>91</v>
      </c>
      <c r="BU439" s="8" t="s">
        <v>91</v>
      </c>
      <c r="BV439" s="8">
        <v>55285</v>
      </c>
      <c r="BW439" s="8">
        <v>653951</v>
      </c>
      <c r="BX439" s="9">
        <f t="shared" si="145"/>
        <v>57</v>
      </c>
      <c r="BY439" s="29">
        <v>58017.000999999997</v>
      </c>
      <c r="BZ439" s="8">
        <v>11271.7132690123</v>
      </c>
      <c r="CA439" s="8">
        <v>28.778263885891601</v>
      </c>
      <c r="CD439" s="8">
        <v>2030</v>
      </c>
      <c r="CE439" s="8">
        <v>3</v>
      </c>
      <c r="CF439" s="17">
        <f t="shared" si="140"/>
        <v>57</v>
      </c>
      <c r="CG439" s="17"/>
      <c r="CH439" s="18" t="str">
        <f t="shared" si="134"/>
        <v/>
      </c>
      <c r="CI439" s="8">
        <f t="shared" si="141"/>
        <v>2031</v>
      </c>
      <c r="CJ439" s="8">
        <f t="shared" si="142"/>
        <v>57</v>
      </c>
      <c r="CK439" s="6" t="str">
        <f t="shared" si="143"/>
        <v/>
      </c>
      <c r="CL439" s="26"/>
      <c r="CM439" s="8" t="str">
        <f t="shared" si="135"/>
        <v/>
      </c>
      <c r="CN439" s="38">
        <f t="shared" si="136"/>
        <v>76512.266999999963</v>
      </c>
      <c r="CO439" s="8" t="str">
        <f t="shared" si="137"/>
        <v/>
      </c>
      <c r="CP439" s="8">
        <f t="shared" si="144"/>
        <v>117</v>
      </c>
      <c r="CQ439" s="8">
        <f t="shared" si="138"/>
        <v>1318.790452474439</v>
      </c>
      <c r="CR439" s="8">
        <f t="shared" si="139"/>
        <v>2027</v>
      </c>
    </row>
    <row r="440" spans="1:96" s="8" customFormat="1">
      <c r="A440" s="8">
        <v>60432</v>
      </c>
      <c r="B440" s="8" t="s">
        <v>698</v>
      </c>
      <c r="C440" s="8">
        <v>55285</v>
      </c>
      <c r="D440" s="8" t="s">
        <v>713</v>
      </c>
      <c r="E440" s="8" t="s">
        <v>178</v>
      </c>
      <c r="F440" s="8" t="s">
        <v>714</v>
      </c>
      <c r="G440" s="8" t="s">
        <v>722</v>
      </c>
      <c r="H440" s="8" t="s">
        <v>87</v>
      </c>
      <c r="I440" s="8" t="s">
        <v>88</v>
      </c>
      <c r="K440" s="8" t="s">
        <v>89</v>
      </c>
      <c r="L440" s="8" t="s">
        <v>90</v>
      </c>
      <c r="M440" s="8" t="s">
        <v>90</v>
      </c>
      <c r="N440" s="8" t="s">
        <v>723</v>
      </c>
      <c r="O440" s="8" t="s">
        <v>717</v>
      </c>
      <c r="P440" s="8">
        <v>57</v>
      </c>
      <c r="Q440" s="8">
        <v>0.85</v>
      </c>
      <c r="R440" s="8">
        <v>50</v>
      </c>
      <c r="S440" s="8">
        <v>57</v>
      </c>
      <c r="T440" s="8">
        <v>25</v>
      </c>
      <c r="U440" s="8" t="s">
        <v>91</v>
      </c>
      <c r="V440" s="8" t="s">
        <v>92</v>
      </c>
      <c r="W440" s="8" t="s">
        <v>92</v>
      </c>
      <c r="X440" s="8" t="s">
        <v>93</v>
      </c>
      <c r="Y440" s="8" t="s">
        <v>90</v>
      </c>
      <c r="Z440" s="8">
        <v>5</v>
      </c>
      <c r="AA440" s="8">
        <v>2001</v>
      </c>
      <c r="AB440" s="8" t="s">
        <v>92</v>
      </c>
      <c r="AC440" s="8" t="s">
        <v>92</v>
      </c>
      <c r="AD440" s="8" t="s">
        <v>91</v>
      </c>
      <c r="AE440" s="8" t="s">
        <v>113</v>
      </c>
      <c r="AF440" s="8">
        <v>2</v>
      </c>
      <c r="AG440" s="8" t="s">
        <v>90</v>
      </c>
      <c r="AH440" s="8" t="s">
        <v>95</v>
      </c>
      <c r="AR440" s="8" t="s">
        <v>91</v>
      </c>
      <c r="AS440" s="8" t="s">
        <v>91</v>
      </c>
      <c r="AT440" s="8" t="s">
        <v>92</v>
      </c>
      <c r="AU440" s="8" t="s">
        <v>119</v>
      </c>
      <c r="BC440" s="8" t="s">
        <v>92</v>
      </c>
      <c r="BD440" s="8" t="s">
        <v>92</v>
      </c>
      <c r="BE440" s="8" t="s">
        <v>92</v>
      </c>
      <c r="BG440" s="8" t="s">
        <v>92</v>
      </c>
      <c r="BH440" s="8" t="s">
        <v>92</v>
      </c>
      <c r="BI440" s="8" t="s">
        <v>92</v>
      </c>
      <c r="BJ440" s="8" t="s">
        <v>92</v>
      </c>
      <c r="BM440" s="8" t="s">
        <v>92</v>
      </c>
      <c r="BN440" s="8" t="s">
        <v>92</v>
      </c>
      <c r="BO440" s="8" t="s">
        <v>92</v>
      </c>
      <c r="BQ440" s="8" t="s">
        <v>92</v>
      </c>
      <c r="BR440" s="8" t="s">
        <v>92</v>
      </c>
      <c r="BS440" s="8" t="s">
        <v>91</v>
      </c>
      <c r="BT440" s="8" t="s">
        <v>91</v>
      </c>
      <c r="BU440" s="8" t="s">
        <v>91</v>
      </c>
      <c r="BV440" s="8">
        <v>55285</v>
      </c>
      <c r="BW440" s="8">
        <v>653951</v>
      </c>
      <c r="BX440" s="9">
        <f t="shared" si="145"/>
        <v>57</v>
      </c>
      <c r="BY440" s="29">
        <v>58017.000999999997</v>
      </c>
      <c r="BZ440" s="8">
        <v>11271.7132690123</v>
      </c>
      <c r="CA440" s="8">
        <v>28.778263885891601</v>
      </c>
      <c r="CD440" s="8">
        <v>2030</v>
      </c>
      <c r="CE440" s="8">
        <v>2</v>
      </c>
      <c r="CF440" s="17">
        <f t="shared" si="140"/>
        <v>57</v>
      </c>
      <c r="CG440" s="17"/>
      <c r="CH440" s="18" t="str">
        <f t="shared" si="134"/>
        <v/>
      </c>
      <c r="CI440" s="8">
        <f t="shared" si="141"/>
        <v>2031</v>
      </c>
      <c r="CJ440" s="8">
        <f t="shared" si="142"/>
        <v>57</v>
      </c>
      <c r="CK440" s="6" t="str">
        <f t="shared" si="143"/>
        <v/>
      </c>
      <c r="CL440" s="26"/>
      <c r="CM440" s="8" t="str">
        <f t="shared" si="135"/>
        <v/>
      </c>
      <c r="CN440" s="38">
        <f t="shared" si="136"/>
        <v>76512.266999999963</v>
      </c>
      <c r="CO440" s="8" t="str">
        <f t="shared" si="137"/>
        <v/>
      </c>
      <c r="CP440" s="8">
        <f t="shared" si="144"/>
        <v>117</v>
      </c>
      <c r="CQ440" s="8">
        <f t="shared" si="138"/>
        <v>1318.790452474439</v>
      </c>
      <c r="CR440" s="8">
        <f t="shared" si="139"/>
        <v>2027</v>
      </c>
    </row>
    <row r="441" spans="1:96" s="8" customFormat="1">
      <c r="A441" s="8">
        <v>60432</v>
      </c>
      <c r="B441" s="8" t="s">
        <v>698</v>
      </c>
      <c r="C441" s="8">
        <v>55285</v>
      </c>
      <c r="D441" s="8" t="s">
        <v>713</v>
      </c>
      <c r="E441" s="8" t="s">
        <v>178</v>
      </c>
      <c r="F441" s="8" t="s">
        <v>714</v>
      </c>
      <c r="G441" s="8" t="s">
        <v>724</v>
      </c>
      <c r="H441" s="8" t="s">
        <v>87</v>
      </c>
      <c r="I441" s="8" t="s">
        <v>88</v>
      </c>
      <c r="K441" s="8" t="s">
        <v>89</v>
      </c>
      <c r="L441" s="8" t="s">
        <v>90</v>
      </c>
      <c r="M441" s="8" t="s">
        <v>90</v>
      </c>
      <c r="N441" s="8" t="s">
        <v>725</v>
      </c>
      <c r="O441" s="8" t="s">
        <v>717</v>
      </c>
      <c r="P441" s="8">
        <v>57</v>
      </c>
      <c r="Q441" s="8">
        <v>0.85</v>
      </c>
      <c r="R441" s="8">
        <v>50</v>
      </c>
      <c r="S441" s="8">
        <v>57</v>
      </c>
      <c r="T441" s="8">
        <v>25</v>
      </c>
      <c r="U441" s="8" t="s">
        <v>91</v>
      </c>
      <c r="V441" s="8" t="s">
        <v>92</v>
      </c>
      <c r="W441" s="8" t="s">
        <v>92</v>
      </c>
      <c r="X441" s="8" t="s">
        <v>93</v>
      </c>
      <c r="Y441" s="8" t="s">
        <v>90</v>
      </c>
      <c r="Z441" s="8">
        <v>5</v>
      </c>
      <c r="AA441" s="8">
        <v>2001</v>
      </c>
      <c r="AB441" s="8" t="s">
        <v>92</v>
      </c>
      <c r="AC441" s="8" t="s">
        <v>92</v>
      </c>
      <c r="AD441" s="8" t="s">
        <v>91</v>
      </c>
      <c r="AE441" s="8" t="s">
        <v>113</v>
      </c>
      <c r="AF441" s="8">
        <v>2</v>
      </c>
      <c r="AG441" s="8" t="s">
        <v>90</v>
      </c>
      <c r="AH441" s="8" t="s">
        <v>95</v>
      </c>
      <c r="AR441" s="8" t="s">
        <v>91</v>
      </c>
      <c r="AS441" s="8" t="s">
        <v>91</v>
      </c>
      <c r="AT441" s="8" t="s">
        <v>92</v>
      </c>
      <c r="AU441" s="8" t="s">
        <v>119</v>
      </c>
      <c r="BC441" s="8" t="s">
        <v>92</v>
      </c>
      <c r="BD441" s="8" t="s">
        <v>92</v>
      </c>
      <c r="BE441" s="8" t="s">
        <v>92</v>
      </c>
      <c r="BG441" s="8" t="s">
        <v>92</v>
      </c>
      <c r="BH441" s="8" t="s">
        <v>92</v>
      </c>
      <c r="BI441" s="8" t="s">
        <v>92</v>
      </c>
      <c r="BJ441" s="8" t="s">
        <v>92</v>
      </c>
      <c r="BM441" s="8" t="s">
        <v>92</v>
      </c>
      <c r="BN441" s="8" t="s">
        <v>92</v>
      </c>
      <c r="BO441" s="8" t="s">
        <v>92</v>
      </c>
      <c r="BQ441" s="8" t="s">
        <v>92</v>
      </c>
      <c r="BR441" s="8" t="s">
        <v>92</v>
      </c>
      <c r="BS441" s="8" t="s">
        <v>91</v>
      </c>
      <c r="BT441" s="8" t="s">
        <v>91</v>
      </c>
      <c r="BU441" s="8" t="s">
        <v>91</v>
      </c>
      <c r="BV441" s="8">
        <v>55285</v>
      </c>
      <c r="BW441" s="8">
        <v>653951</v>
      </c>
      <c r="BX441" s="9">
        <f t="shared" si="145"/>
        <v>57</v>
      </c>
      <c r="BY441" s="29">
        <v>58017.000999999997</v>
      </c>
      <c r="BZ441" s="8">
        <v>11271.7132690123</v>
      </c>
      <c r="CA441" s="8">
        <v>28.778263885891601</v>
      </c>
      <c r="CD441" s="8">
        <v>2030</v>
      </c>
      <c r="CE441" s="8">
        <v>2</v>
      </c>
      <c r="CF441" s="17">
        <f t="shared" si="140"/>
        <v>57</v>
      </c>
      <c r="CG441" s="17"/>
      <c r="CH441" s="18" t="str">
        <f t="shared" si="134"/>
        <v/>
      </c>
      <c r="CI441" s="8">
        <f t="shared" si="141"/>
        <v>2031</v>
      </c>
      <c r="CJ441" s="8">
        <f t="shared" si="142"/>
        <v>57</v>
      </c>
      <c r="CK441" s="6" t="str">
        <f t="shared" si="143"/>
        <v/>
      </c>
      <c r="CL441" s="26"/>
      <c r="CM441" s="8" t="str">
        <f t="shared" si="135"/>
        <v/>
      </c>
      <c r="CN441" s="38">
        <f t="shared" si="136"/>
        <v>76512.266999999963</v>
      </c>
      <c r="CO441" s="8" t="str">
        <f t="shared" si="137"/>
        <v/>
      </c>
      <c r="CP441" s="8">
        <f t="shared" si="144"/>
        <v>117</v>
      </c>
      <c r="CQ441" s="8">
        <f t="shared" si="138"/>
        <v>1318.790452474439</v>
      </c>
      <c r="CR441" s="8">
        <f t="shared" si="139"/>
        <v>2027</v>
      </c>
    </row>
    <row r="442" spans="1:96" s="8" customFormat="1">
      <c r="A442" s="8">
        <v>56213</v>
      </c>
      <c r="B442" s="8" t="s">
        <v>726</v>
      </c>
      <c r="C442" s="8">
        <v>55296</v>
      </c>
      <c r="D442" s="8" t="s">
        <v>727</v>
      </c>
      <c r="E442" s="8" t="s">
        <v>116</v>
      </c>
      <c r="F442" s="8" t="s">
        <v>266</v>
      </c>
      <c r="G442" s="8" t="s">
        <v>728</v>
      </c>
      <c r="H442" s="8" t="s">
        <v>87</v>
      </c>
      <c r="I442" s="8" t="s">
        <v>88</v>
      </c>
      <c r="K442" s="8" t="s">
        <v>112</v>
      </c>
      <c r="L442" s="8" t="s">
        <v>90</v>
      </c>
      <c r="M442" s="8" t="s">
        <v>90</v>
      </c>
      <c r="P442" s="8">
        <v>156.4</v>
      </c>
      <c r="Q442" s="8">
        <v>1</v>
      </c>
      <c r="R442" s="8">
        <v>162</v>
      </c>
      <c r="S442" s="8">
        <v>176</v>
      </c>
      <c r="T442" s="8">
        <v>109</v>
      </c>
      <c r="U442" s="8" t="s">
        <v>91</v>
      </c>
      <c r="V442" s="8" t="s">
        <v>92</v>
      </c>
      <c r="W442" s="8" t="s">
        <v>92</v>
      </c>
      <c r="X442" s="8" t="s">
        <v>93</v>
      </c>
      <c r="Y442" s="8" t="s">
        <v>90</v>
      </c>
      <c r="Z442" s="8">
        <v>6</v>
      </c>
      <c r="AA442" s="8">
        <v>2002</v>
      </c>
      <c r="AB442" s="8" t="s">
        <v>92</v>
      </c>
      <c r="AC442" s="8" t="s">
        <v>92</v>
      </c>
      <c r="AD442" s="8" t="s">
        <v>91</v>
      </c>
      <c r="AE442" s="8" t="s">
        <v>113</v>
      </c>
      <c r="AF442" s="8">
        <v>2</v>
      </c>
      <c r="AG442" s="8" t="s">
        <v>90</v>
      </c>
      <c r="AH442" s="8" t="s">
        <v>95</v>
      </c>
      <c r="AS442" s="8" t="s">
        <v>91</v>
      </c>
      <c r="AT442" s="8" t="s">
        <v>92</v>
      </c>
      <c r="AU442" s="8" t="s">
        <v>97</v>
      </c>
      <c r="BC442" s="8" t="s">
        <v>92</v>
      </c>
      <c r="BD442" s="8" t="s">
        <v>92</v>
      </c>
      <c r="BE442" s="8" t="s">
        <v>92</v>
      </c>
      <c r="BG442" s="8" t="s">
        <v>92</v>
      </c>
      <c r="BH442" s="8" t="s">
        <v>92</v>
      </c>
      <c r="BI442" s="8" t="s">
        <v>92</v>
      </c>
      <c r="BJ442" s="8" t="s">
        <v>92</v>
      </c>
      <c r="BM442" s="8" t="s">
        <v>92</v>
      </c>
      <c r="BN442" s="8" t="s">
        <v>92</v>
      </c>
      <c r="BO442" s="8" t="s">
        <v>92</v>
      </c>
      <c r="BQ442" s="8" t="s">
        <v>92</v>
      </c>
      <c r="BR442" s="8" t="s">
        <v>92</v>
      </c>
      <c r="BS442" s="8" t="s">
        <v>91</v>
      </c>
      <c r="BT442" s="8" t="s">
        <v>91</v>
      </c>
      <c r="BU442" s="8" t="s">
        <v>91</v>
      </c>
      <c r="BV442" s="8">
        <v>55296</v>
      </c>
      <c r="BW442" s="8">
        <v>166002</v>
      </c>
      <c r="BX442" s="9">
        <f t="shared" si="145"/>
        <v>156.4</v>
      </c>
      <c r="BY442" s="29">
        <v>19348</v>
      </c>
      <c r="BZ442" s="8">
        <v>8579.8015298738792</v>
      </c>
      <c r="CA442" s="8">
        <v>35.00833333205</v>
      </c>
      <c r="CD442" s="8">
        <v>2037</v>
      </c>
      <c r="CE442" s="8">
        <v>6</v>
      </c>
      <c r="CF442" s="17">
        <f t="shared" si="140"/>
        <v>156.4</v>
      </c>
      <c r="CG442" s="19">
        <f>BY442</f>
        <v>19348</v>
      </c>
      <c r="CH442" s="18">
        <f t="shared" si="134"/>
        <v>19422.233999999979</v>
      </c>
      <c r="CI442" s="8">
        <f t="shared" si="141"/>
        <v>2032</v>
      </c>
      <c r="CJ442" s="8">
        <f t="shared" si="142"/>
        <v>156.4</v>
      </c>
      <c r="CK442" s="6" t="str">
        <f t="shared" si="143"/>
        <v/>
      </c>
      <c r="CL442" s="26" t="str">
        <f>IF(CK442&lt;&gt;"",BY442,"")</f>
        <v/>
      </c>
      <c r="CM442" s="8" t="str">
        <f t="shared" si="135"/>
        <v/>
      </c>
      <c r="CN442" s="38">
        <f t="shared" si="136"/>
        <v>19422.233999999979</v>
      </c>
      <c r="CO442" s="8" t="str">
        <f t="shared" si="137"/>
        <v>Y</v>
      </c>
      <c r="CP442" s="8">
        <f t="shared" si="144"/>
        <v>117</v>
      </c>
      <c r="CQ442" s="8">
        <f t="shared" si="138"/>
        <v>1003.8367789952438</v>
      </c>
      <c r="CR442" s="8">
        <f t="shared" si="139"/>
        <v>2035</v>
      </c>
    </row>
    <row r="443" spans="1:96" s="8" customFormat="1">
      <c r="A443" s="8">
        <v>56213</v>
      </c>
      <c r="B443" s="8" t="s">
        <v>726</v>
      </c>
      <c r="C443" s="8">
        <v>55296</v>
      </c>
      <c r="D443" s="8" t="s">
        <v>727</v>
      </c>
      <c r="E443" s="8" t="s">
        <v>116</v>
      </c>
      <c r="F443" s="8" t="s">
        <v>266</v>
      </c>
      <c r="G443" s="8" t="s">
        <v>729</v>
      </c>
      <c r="H443" s="8" t="s">
        <v>87</v>
      </c>
      <c r="I443" s="8" t="s">
        <v>88</v>
      </c>
      <c r="K443" s="8" t="s">
        <v>112</v>
      </c>
      <c r="L443" s="8" t="s">
        <v>90</v>
      </c>
      <c r="M443" s="8" t="s">
        <v>90</v>
      </c>
      <c r="P443" s="8">
        <v>156.4</v>
      </c>
      <c r="Q443" s="8">
        <v>1</v>
      </c>
      <c r="R443" s="8">
        <v>164.1</v>
      </c>
      <c r="S443" s="8">
        <v>176</v>
      </c>
      <c r="T443" s="8">
        <v>109</v>
      </c>
      <c r="U443" s="8" t="s">
        <v>91</v>
      </c>
      <c r="V443" s="8" t="s">
        <v>92</v>
      </c>
      <c r="W443" s="8" t="s">
        <v>92</v>
      </c>
      <c r="X443" s="8" t="s">
        <v>93</v>
      </c>
      <c r="Y443" s="8" t="s">
        <v>90</v>
      </c>
      <c r="Z443" s="8">
        <v>6</v>
      </c>
      <c r="AA443" s="8">
        <v>2002</v>
      </c>
      <c r="AB443" s="8" t="s">
        <v>92</v>
      </c>
      <c r="AC443" s="8" t="s">
        <v>92</v>
      </c>
      <c r="AD443" s="8" t="s">
        <v>91</v>
      </c>
      <c r="AE443" s="8" t="s">
        <v>113</v>
      </c>
      <c r="AF443" s="8">
        <v>2</v>
      </c>
      <c r="AG443" s="8" t="s">
        <v>90</v>
      </c>
      <c r="AH443" s="8" t="s">
        <v>95</v>
      </c>
      <c r="AS443" s="8" t="s">
        <v>91</v>
      </c>
      <c r="AT443" s="8" t="s">
        <v>92</v>
      </c>
      <c r="AU443" s="8" t="s">
        <v>97</v>
      </c>
      <c r="BC443" s="8" t="s">
        <v>92</v>
      </c>
      <c r="BD443" s="8" t="s">
        <v>92</v>
      </c>
      <c r="BE443" s="8" t="s">
        <v>92</v>
      </c>
      <c r="BG443" s="8" t="s">
        <v>92</v>
      </c>
      <c r="BH443" s="8" t="s">
        <v>92</v>
      </c>
      <c r="BI443" s="8" t="s">
        <v>92</v>
      </c>
      <c r="BJ443" s="8" t="s">
        <v>92</v>
      </c>
      <c r="BM443" s="8" t="s">
        <v>92</v>
      </c>
      <c r="BN443" s="8" t="s">
        <v>92</v>
      </c>
      <c r="BO443" s="8" t="s">
        <v>92</v>
      </c>
      <c r="BQ443" s="8" t="s">
        <v>92</v>
      </c>
      <c r="BR443" s="8" t="s">
        <v>92</v>
      </c>
      <c r="BS443" s="8" t="s">
        <v>91</v>
      </c>
      <c r="BT443" s="8" t="s">
        <v>91</v>
      </c>
      <c r="BU443" s="8" t="s">
        <v>91</v>
      </c>
      <c r="BV443" s="8">
        <v>55296</v>
      </c>
      <c r="BW443" s="8">
        <v>166002</v>
      </c>
      <c r="BX443" s="9">
        <f t="shared" si="145"/>
        <v>156.4</v>
      </c>
      <c r="BY443" s="29">
        <v>19348</v>
      </c>
      <c r="BZ443" s="8">
        <v>8579.8015298738792</v>
      </c>
      <c r="CA443" s="8">
        <v>35.00833333205</v>
      </c>
      <c r="CD443" s="8">
        <v>2037</v>
      </c>
      <c r="CE443" s="8">
        <v>6</v>
      </c>
      <c r="CF443" s="17">
        <f t="shared" si="140"/>
        <v>156.4</v>
      </c>
      <c r="CG443" s="17"/>
      <c r="CH443" s="18" t="str">
        <f t="shared" si="134"/>
        <v/>
      </c>
      <c r="CI443" s="8">
        <f t="shared" si="141"/>
        <v>2032</v>
      </c>
      <c r="CJ443" s="8">
        <f t="shared" si="142"/>
        <v>156.4</v>
      </c>
      <c r="CK443" s="6" t="str">
        <f t="shared" si="143"/>
        <v/>
      </c>
      <c r="CL443" s="26"/>
      <c r="CM443" s="8" t="str">
        <f t="shared" si="135"/>
        <v/>
      </c>
      <c r="CN443" s="38">
        <f t="shared" si="136"/>
        <v>19422.233999999979</v>
      </c>
      <c r="CO443" s="8" t="str">
        <f t="shared" si="137"/>
        <v/>
      </c>
      <c r="CP443" s="8">
        <f t="shared" si="144"/>
        <v>117</v>
      </c>
      <c r="CQ443" s="8">
        <f t="shared" si="138"/>
        <v>1003.8367789952438</v>
      </c>
      <c r="CR443" s="8">
        <f t="shared" si="139"/>
        <v>2035</v>
      </c>
    </row>
    <row r="444" spans="1:96" s="8" customFormat="1">
      <c r="A444" s="8">
        <v>56533</v>
      </c>
      <c r="B444" s="8" t="s">
        <v>730</v>
      </c>
      <c r="C444" s="8">
        <v>55348</v>
      </c>
      <c r="D444" s="8" t="s">
        <v>730</v>
      </c>
      <c r="E444" s="8" t="s">
        <v>166</v>
      </c>
      <c r="F444" s="8" t="s">
        <v>566</v>
      </c>
      <c r="G444" s="8">
        <v>1</v>
      </c>
      <c r="H444" s="8" t="s">
        <v>87</v>
      </c>
      <c r="I444" s="8" t="s">
        <v>88</v>
      </c>
      <c r="K444" s="8" t="s">
        <v>112</v>
      </c>
      <c r="L444" s="8" t="s">
        <v>90</v>
      </c>
      <c r="M444" s="8" t="s">
        <v>90</v>
      </c>
      <c r="P444" s="8">
        <v>198.9</v>
      </c>
      <c r="Q444" s="8">
        <v>0.85</v>
      </c>
      <c r="R444" s="8">
        <v>170</v>
      </c>
      <c r="S444" s="8">
        <v>196.6</v>
      </c>
      <c r="T444" s="8">
        <v>100</v>
      </c>
      <c r="U444" s="8" t="s">
        <v>91</v>
      </c>
      <c r="V444" s="8" t="s">
        <v>92</v>
      </c>
      <c r="W444" s="8" t="s">
        <v>92</v>
      </c>
      <c r="X444" s="8" t="s">
        <v>93</v>
      </c>
      <c r="Y444" s="8" t="s">
        <v>90</v>
      </c>
      <c r="Z444" s="8">
        <v>6</v>
      </c>
      <c r="AA444" s="8">
        <v>2002</v>
      </c>
      <c r="AB444" s="8" t="s">
        <v>92</v>
      </c>
      <c r="AC444" s="8" t="s">
        <v>92</v>
      </c>
      <c r="AD444" s="8" t="s">
        <v>91</v>
      </c>
      <c r="AE444" s="8" t="s">
        <v>113</v>
      </c>
      <c r="AF444" s="8">
        <v>2</v>
      </c>
      <c r="AG444" s="8" t="s">
        <v>90</v>
      </c>
      <c r="AH444" s="8" t="s">
        <v>95</v>
      </c>
      <c r="AI444" s="8" t="s">
        <v>96</v>
      </c>
      <c r="AR444" s="8" t="s">
        <v>91</v>
      </c>
      <c r="AS444" s="8" t="s">
        <v>91</v>
      </c>
      <c r="AT444" s="8" t="s">
        <v>92</v>
      </c>
      <c r="AU444" s="8" t="s">
        <v>97</v>
      </c>
      <c r="BC444" s="8" t="s">
        <v>92</v>
      </c>
      <c r="BD444" s="8" t="s">
        <v>92</v>
      </c>
      <c r="BE444" s="8" t="s">
        <v>92</v>
      </c>
      <c r="BG444" s="8" t="s">
        <v>92</v>
      </c>
      <c r="BH444" s="8" t="s">
        <v>92</v>
      </c>
      <c r="BI444" s="8" t="s">
        <v>92</v>
      </c>
      <c r="BJ444" s="8" t="s">
        <v>92</v>
      </c>
      <c r="BM444" s="8" t="s">
        <v>92</v>
      </c>
      <c r="BN444" s="8" t="s">
        <v>92</v>
      </c>
      <c r="BO444" s="8" t="s">
        <v>92</v>
      </c>
      <c r="BP444" s="8" t="s">
        <v>91</v>
      </c>
      <c r="BQ444" s="8" t="s">
        <v>92</v>
      </c>
      <c r="BR444" s="8" t="s">
        <v>92</v>
      </c>
      <c r="BS444" s="8" t="s">
        <v>98</v>
      </c>
      <c r="BT444" s="8" t="s">
        <v>91</v>
      </c>
      <c r="BU444" s="8" t="s">
        <v>98</v>
      </c>
      <c r="BV444" s="8">
        <v>55348</v>
      </c>
      <c r="BW444" s="8">
        <v>9753629</v>
      </c>
      <c r="BX444" s="9">
        <f t="shared" si="145"/>
        <v>198.9</v>
      </c>
      <c r="BY444" s="29">
        <v>1055565.0249999999</v>
      </c>
      <c r="BZ444" s="8">
        <v>9240.1972109676499</v>
      </c>
      <c r="CA444" s="8">
        <v>35.724444443109903</v>
      </c>
      <c r="CD444" s="8">
        <v>2038</v>
      </c>
      <c r="CE444" s="8">
        <v>3</v>
      </c>
      <c r="CF444" s="17">
        <f t="shared" si="140"/>
        <v>198.9</v>
      </c>
      <c r="CG444" s="19">
        <f>BY444</f>
        <v>1055565.0249999999</v>
      </c>
      <c r="CH444" s="18">
        <f t="shared" si="134"/>
        <v>1141174.5929999999</v>
      </c>
      <c r="CI444" s="8">
        <f t="shared" si="141"/>
        <v>2032</v>
      </c>
      <c r="CJ444" s="8">
        <f t="shared" si="142"/>
        <v>198.9</v>
      </c>
      <c r="CK444" s="6" t="str">
        <f t="shared" si="143"/>
        <v/>
      </c>
      <c r="CL444" s="26" t="str">
        <f>IF(CK444&lt;&gt;"",BY444,"")</f>
        <v/>
      </c>
      <c r="CM444" s="8" t="str">
        <f t="shared" si="135"/>
        <v/>
      </c>
      <c r="CN444" s="38">
        <f t="shared" si="136"/>
        <v>1141174.5929999999</v>
      </c>
      <c r="CO444" s="8" t="str">
        <f t="shared" si="137"/>
        <v>Y</v>
      </c>
      <c r="CP444" s="8">
        <f t="shared" si="144"/>
        <v>117</v>
      </c>
      <c r="CQ444" s="8">
        <f t="shared" si="138"/>
        <v>1081.1030736832151</v>
      </c>
      <c r="CR444" s="8">
        <f t="shared" si="139"/>
        <v>2035</v>
      </c>
    </row>
    <row r="445" spans="1:96" s="8" customFormat="1">
      <c r="A445" s="8">
        <v>56533</v>
      </c>
      <c r="B445" s="8" t="s">
        <v>730</v>
      </c>
      <c r="C445" s="8">
        <v>55348</v>
      </c>
      <c r="D445" s="8" t="s">
        <v>730</v>
      </c>
      <c r="E445" s="8" t="s">
        <v>166</v>
      </c>
      <c r="F445" s="8" t="s">
        <v>566</v>
      </c>
      <c r="G445" s="8">
        <v>2</v>
      </c>
      <c r="H445" s="8" t="s">
        <v>87</v>
      </c>
      <c r="I445" s="8" t="s">
        <v>88</v>
      </c>
      <c r="K445" s="8" t="s">
        <v>112</v>
      </c>
      <c r="L445" s="8" t="s">
        <v>90</v>
      </c>
      <c r="M445" s="8" t="s">
        <v>90</v>
      </c>
      <c r="P445" s="8">
        <v>198.9</v>
      </c>
      <c r="Q445" s="8">
        <v>0.85</v>
      </c>
      <c r="R445" s="8">
        <v>169</v>
      </c>
      <c r="S445" s="8">
        <v>196.5</v>
      </c>
      <c r="T445" s="8">
        <v>100</v>
      </c>
      <c r="U445" s="8" t="s">
        <v>91</v>
      </c>
      <c r="V445" s="8" t="s">
        <v>92</v>
      </c>
      <c r="W445" s="8" t="s">
        <v>92</v>
      </c>
      <c r="X445" s="8" t="s">
        <v>93</v>
      </c>
      <c r="Y445" s="8" t="s">
        <v>90</v>
      </c>
      <c r="Z445" s="8">
        <v>6</v>
      </c>
      <c r="AA445" s="8">
        <v>2002</v>
      </c>
      <c r="AB445" s="8" t="s">
        <v>92</v>
      </c>
      <c r="AC445" s="8" t="s">
        <v>92</v>
      </c>
      <c r="AD445" s="8" t="s">
        <v>91</v>
      </c>
      <c r="AE445" s="8" t="s">
        <v>113</v>
      </c>
      <c r="AF445" s="8">
        <v>2</v>
      </c>
      <c r="AG445" s="8" t="s">
        <v>90</v>
      </c>
      <c r="AH445" s="8" t="s">
        <v>95</v>
      </c>
      <c r="AI445" s="8" t="s">
        <v>96</v>
      </c>
      <c r="AR445" s="8" t="s">
        <v>91</v>
      </c>
      <c r="AS445" s="8" t="s">
        <v>91</v>
      </c>
      <c r="AT445" s="8" t="s">
        <v>92</v>
      </c>
      <c r="AU445" s="8" t="s">
        <v>97</v>
      </c>
      <c r="BC445" s="8" t="s">
        <v>92</v>
      </c>
      <c r="BD445" s="8" t="s">
        <v>92</v>
      </c>
      <c r="BE445" s="8" t="s">
        <v>92</v>
      </c>
      <c r="BG445" s="8" t="s">
        <v>92</v>
      </c>
      <c r="BH445" s="8" t="s">
        <v>92</v>
      </c>
      <c r="BI445" s="8" t="s">
        <v>92</v>
      </c>
      <c r="BJ445" s="8" t="s">
        <v>92</v>
      </c>
      <c r="BM445" s="8" t="s">
        <v>92</v>
      </c>
      <c r="BN445" s="8" t="s">
        <v>92</v>
      </c>
      <c r="BO445" s="8" t="s">
        <v>92</v>
      </c>
      <c r="BP445" s="8" t="s">
        <v>91</v>
      </c>
      <c r="BQ445" s="8" t="s">
        <v>92</v>
      </c>
      <c r="BR445" s="8" t="s">
        <v>92</v>
      </c>
      <c r="BS445" s="8" t="s">
        <v>98</v>
      </c>
      <c r="BT445" s="8" t="s">
        <v>91</v>
      </c>
      <c r="BU445" s="8" t="s">
        <v>98</v>
      </c>
      <c r="BV445" s="8">
        <v>55348</v>
      </c>
      <c r="BW445" s="8">
        <v>9753629</v>
      </c>
      <c r="BX445" s="9">
        <f t="shared" si="145"/>
        <v>198.9</v>
      </c>
      <c r="BY445" s="29">
        <v>1055565.0249999999</v>
      </c>
      <c r="BZ445" s="8">
        <v>9240.1972109676499</v>
      </c>
      <c r="CA445" s="8">
        <v>35.724444443109903</v>
      </c>
      <c r="CD445" s="8">
        <v>2038</v>
      </c>
      <c r="CE445" s="8">
        <v>3</v>
      </c>
      <c r="CF445" s="17">
        <f t="shared" si="140"/>
        <v>198.9</v>
      </c>
      <c r="CG445" s="17"/>
      <c r="CH445" s="18" t="str">
        <f t="shared" si="134"/>
        <v/>
      </c>
      <c r="CI445" s="8">
        <f t="shared" si="141"/>
        <v>2032</v>
      </c>
      <c r="CJ445" s="8">
        <f t="shared" si="142"/>
        <v>198.9</v>
      </c>
      <c r="CK445" s="6" t="str">
        <f t="shared" si="143"/>
        <v/>
      </c>
      <c r="CL445" s="26"/>
      <c r="CM445" s="8" t="str">
        <f t="shared" si="135"/>
        <v/>
      </c>
      <c r="CN445" s="38">
        <f t="shared" si="136"/>
        <v>1141174.5929999999</v>
      </c>
      <c r="CO445" s="8" t="str">
        <f t="shared" si="137"/>
        <v/>
      </c>
      <c r="CP445" s="8">
        <f t="shared" si="144"/>
        <v>117</v>
      </c>
      <c r="CQ445" s="8">
        <f t="shared" si="138"/>
        <v>1081.1030736832151</v>
      </c>
      <c r="CR445" s="8">
        <f t="shared" si="139"/>
        <v>2035</v>
      </c>
    </row>
    <row r="446" spans="1:96" s="8" customFormat="1">
      <c r="A446" s="8">
        <v>56533</v>
      </c>
      <c r="B446" s="8" t="s">
        <v>730</v>
      </c>
      <c r="C446" s="8">
        <v>55348</v>
      </c>
      <c r="D446" s="8" t="s">
        <v>730</v>
      </c>
      <c r="E446" s="8" t="s">
        <v>166</v>
      </c>
      <c r="F446" s="8" t="s">
        <v>566</v>
      </c>
      <c r="G446" s="8">
        <v>3</v>
      </c>
      <c r="H446" s="8" t="s">
        <v>87</v>
      </c>
      <c r="I446" s="8" t="s">
        <v>88</v>
      </c>
      <c r="K446" s="8" t="s">
        <v>112</v>
      </c>
      <c r="L446" s="8" t="s">
        <v>90</v>
      </c>
      <c r="M446" s="8" t="s">
        <v>90</v>
      </c>
      <c r="P446" s="8">
        <v>198.9</v>
      </c>
      <c r="Q446" s="8">
        <v>0.85</v>
      </c>
      <c r="R446" s="8">
        <v>168.5</v>
      </c>
      <c r="S446" s="8">
        <v>196.6</v>
      </c>
      <c r="T446" s="8">
        <v>100</v>
      </c>
      <c r="U446" s="8" t="s">
        <v>91</v>
      </c>
      <c r="V446" s="8" t="s">
        <v>92</v>
      </c>
      <c r="W446" s="8" t="s">
        <v>92</v>
      </c>
      <c r="X446" s="8" t="s">
        <v>93</v>
      </c>
      <c r="Y446" s="8" t="s">
        <v>90</v>
      </c>
      <c r="Z446" s="8">
        <v>6</v>
      </c>
      <c r="AA446" s="8">
        <v>2002</v>
      </c>
      <c r="AB446" s="8" t="s">
        <v>92</v>
      </c>
      <c r="AC446" s="8" t="s">
        <v>92</v>
      </c>
      <c r="AD446" s="8" t="s">
        <v>91</v>
      </c>
      <c r="AE446" s="8" t="s">
        <v>113</v>
      </c>
      <c r="AF446" s="8">
        <v>2</v>
      </c>
      <c r="AG446" s="8" t="s">
        <v>90</v>
      </c>
      <c r="AH446" s="8" t="s">
        <v>95</v>
      </c>
      <c r="AI446" s="8" t="s">
        <v>96</v>
      </c>
      <c r="AR446" s="8" t="s">
        <v>91</v>
      </c>
      <c r="AS446" s="8" t="s">
        <v>91</v>
      </c>
      <c r="AT446" s="8" t="s">
        <v>92</v>
      </c>
      <c r="AU446" s="8" t="s">
        <v>97</v>
      </c>
      <c r="BC446" s="8" t="s">
        <v>92</v>
      </c>
      <c r="BD446" s="8" t="s">
        <v>92</v>
      </c>
      <c r="BE446" s="8" t="s">
        <v>92</v>
      </c>
      <c r="BG446" s="8" t="s">
        <v>92</v>
      </c>
      <c r="BH446" s="8" t="s">
        <v>92</v>
      </c>
      <c r="BI446" s="8" t="s">
        <v>92</v>
      </c>
      <c r="BJ446" s="8" t="s">
        <v>92</v>
      </c>
      <c r="BM446" s="8" t="s">
        <v>92</v>
      </c>
      <c r="BN446" s="8" t="s">
        <v>92</v>
      </c>
      <c r="BO446" s="8" t="s">
        <v>92</v>
      </c>
      <c r="BP446" s="8" t="s">
        <v>91</v>
      </c>
      <c r="BQ446" s="8" t="s">
        <v>92</v>
      </c>
      <c r="BR446" s="8" t="s">
        <v>92</v>
      </c>
      <c r="BS446" s="8" t="s">
        <v>98</v>
      </c>
      <c r="BT446" s="8" t="s">
        <v>91</v>
      </c>
      <c r="BU446" s="8" t="s">
        <v>98</v>
      </c>
      <c r="BV446" s="8">
        <v>55348</v>
      </c>
      <c r="BW446" s="8">
        <v>9753629</v>
      </c>
      <c r="BX446" s="9">
        <f t="shared" si="145"/>
        <v>198.9</v>
      </c>
      <c r="BY446" s="29">
        <v>1055565.0249999999</v>
      </c>
      <c r="BZ446" s="8">
        <v>9240.1972109676499</v>
      </c>
      <c r="CA446" s="8">
        <v>35.724444443109903</v>
      </c>
      <c r="CD446" s="8">
        <v>2038</v>
      </c>
      <c r="CE446" s="8">
        <v>3</v>
      </c>
      <c r="CF446" s="17">
        <f t="shared" si="140"/>
        <v>198.9</v>
      </c>
      <c r="CG446" s="17"/>
      <c r="CH446" s="18" t="str">
        <f t="shared" si="134"/>
        <v/>
      </c>
      <c r="CI446" s="8">
        <f t="shared" ref="CI446:CI505" si="147">AA446+30</f>
        <v>2032</v>
      </c>
      <c r="CJ446" s="8">
        <f t="shared" ref="CJ446:CJ505" si="148">IF(CI446&lt;2040,BX446,"")</f>
        <v>198.9</v>
      </c>
      <c r="CK446" s="6" t="str">
        <f t="shared" si="143"/>
        <v/>
      </c>
      <c r="CL446" s="26"/>
      <c r="CM446" s="8" t="str">
        <f t="shared" si="135"/>
        <v/>
      </c>
      <c r="CN446" s="38">
        <f t="shared" si="136"/>
        <v>1141174.5929999999</v>
      </c>
      <c r="CO446" s="8" t="str">
        <f t="shared" si="137"/>
        <v/>
      </c>
      <c r="CP446" s="8">
        <f t="shared" si="144"/>
        <v>117</v>
      </c>
      <c r="CQ446" s="8">
        <f t="shared" si="138"/>
        <v>1081.1030736832151</v>
      </c>
      <c r="CR446" s="8">
        <f t="shared" si="139"/>
        <v>2035</v>
      </c>
    </row>
    <row r="447" spans="1:96" s="8" customFormat="1">
      <c r="A447" s="8">
        <v>56533</v>
      </c>
      <c r="B447" s="8" t="s">
        <v>730</v>
      </c>
      <c r="C447" s="8">
        <v>55348</v>
      </c>
      <c r="D447" s="8" t="s">
        <v>730</v>
      </c>
      <c r="E447" s="8" t="s">
        <v>166</v>
      </c>
      <c r="F447" s="8" t="s">
        <v>566</v>
      </c>
      <c r="G447" s="8">
        <v>4</v>
      </c>
      <c r="H447" s="8" t="s">
        <v>87</v>
      </c>
      <c r="I447" s="8" t="s">
        <v>88</v>
      </c>
      <c r="K447" s="8" t="s">
        <v>112</v>
      </c>
      <c r="L447" s="8" t="s">
        <v>90</v>
      </c>
      <c r="M447" s="8" t="s">
        <v>90</v>
      </c>
      <c r="P447" s="8">
        <v>198.9</v>
      </c>
      <c r="Q447" s="8">
        <v>0.85</v>
      </c>
      <c r="R447" s="8">
        <v>168.1</v>
      </c>
      <c r="S447" s="8">
        <v>196</v>
      </c>
      <c r="T447" s="8">
        <v>100</v>
      </c>
      <c r="U447" s="8" t="s">
        <v>91</v>
      </c>
      <c r="V447" s="8" t="s">
        <v>92</v>
      </c>
      <c r="W447" s="8" t="s">
        <v>92</v>
      </c>
      <c r="X447" s="8" t="s">
        <v>93</v>
      </c>
      <c r="Y447" s="8" t="s">
        <v>90</v>
      </c>
      <c r="Z447" s="8">
        <v>6</v>
      </c>
      <c r="AA447" s="8">
        <v>2002</v>
      </c>
      <c r="AB447" s="8" t="s">
        <v>92</v>
      </c>
      <c r="AC447" s="8" t="s">
        <v>92</v>
      </c>
      <c r="AD447" s="8" t="s">
        <v>91</v>
      </c>
      <c r="AE447" s="8" t="s">
        <v>113</v>
      </c>
      <c r="AF447" s="8">
        <v>2</v>
      </c>
      <c r="AG447" s="8" t="s">
        <v>90</v>
      </c>
      <c r="AH447" s="8" t="s">
        <v>95</v>
      </c>
      <c r="AI447" s="8" t="s">
        <v>96</v>
      </c>
      <c r="AR447" s="8" t="s">
        <v>91</v>
      </c>
      <c r="AS447" s="8" t="s">
        <v>91</v>
      </c>
      <c r="AT447" s="8" t="s">
        <v>92</v>
      </c>
      <c r="AU447" s="8" t="s">
        <v>97</v>
      </c>
      <c r="BC447" s="8" t="s">
        <v>92</v>
      </c>
      <c r="BD447" s="8" t="s">
        <v>92</v>
      </c>
      <c r="BE447" s="8" t="s">
        <v>92</v>
      </c>
      <c r="BG447" s="8" t="s">
        <v>92</v>
      </c>
      <c r="BH447" s="8" t="s">
        <v>92</v>
      </c>
      <c r="BI447" s="8" t="s">
        <v>92</v>
      </c>
      <c r="BJ447" s="8" t="s">
        <v>92</v>
      </c>
      <c r="BM447" s="8" t="s">
        <v>92</v>
      </c>
      <c r="BN447" s="8" t="s">
        <v>92</v>
      </c>
      <c r="BO447" s="8" t="s">
        <v>92</v>
      </c>
      <c r="BP447" s="8" t="s">
        <v>91</v>
      </c>
      <c r="BQ447" s="8" t="s">
        <v>92</v>
      </c>
      <c r="BR447" s="8" t="s">
        <v>92</v>
      </c>
      <c r="BS447" s="8" t="s">
        <v>98</v>
      </c>
      <c r="BT447" s="8" t="s">
        <v>91</v>
      </c>
      <c r="BU447" s="8" t="s">
        <v>98</v>
      </c>
      <c r="BV447" s="8">
        <v>55348</v>
      </c>
      <c r="BW447" s="8">
        <v>9753629</v>
      </c>
      <c r="BX447" s="9">
        <f t="shared" si="145"/>
        <v>198.9</v>
      </c>
      <c r="BY447" s="29">
        <v>1055565.0249999999</v>
      </c>
      <c r="BZ447" s="8">
        <v>9240.1972109676499</v>
      </c>
      <c r="CA447" s="8">
        <v>35.724444443109903</v>
      </c>
      <c r="CD447" s="8">
        <v>2038</v>
      </c>
      <c r="CE447" s="8">
        <v>3</v>
      </c>
      <c r="CF447" s="17">
        <f t="shared" si="140"/>
        <v>198.9</v>
      </c>
      <c r="CG447" s="17"/>
      <c r="CH447" s="18" t="str">
        <f t="shared" si="134"/>
        <v/>
      </c>
      <c r="CI447" s="8">
        <f t="shared" si="147"/>
        <v>2032</v>
      </c>
      <c r="CJ447" s="8">
        <f t="shared" si="148"/>
        <v>198.9</v>
      </c>
      <c r="CK447" s="6" t="str">
        <f t="shared" si="143"/>
        <v/>
      </c>
      <c r="CL447" s="26"/>
      <c r="CM447" s="8" t="str">
        <f t="shared" si="135"/>
        <v/>
      </c>
      <c r="CN447" s="38">
        <f t="shared" si="136"/>
        <v>1141174.5929999999</v>
      </c>
      <c r="CO447" s="8" t="str">
        <f t="shared" si="137"/>
        <v/>
      </c>
      <c r="CP447" s="8">
        <f t="shared" si="144"/>
        <v>117</v>
      </c>
      <c r="CQ447" s="8">
        <f t="shared" si="138"/>
        <v>1081.1030736832151</v>
      </c>
      <c r="CR447" s="8">
        <f t="shared" si="139"/>
        <v>2035</v>
      </c>
    </row>
    <row r="448" spans="1:96" s="8" customFormat="1">
      <c r="A448" s="8">
        <v>61317</v>
      </c>
      <c r="B448" s="8" t="s">
        <v>731</v>
      </c>
      <c r="C448" s="8">
        <v>55377</v>
      </c>
      <c r="D448" s="8" t="s">
        <v>732</v>
      </c>
      <c r="E448" s="8" t="s">
        <v>171</v>
      </c>
      <c r="F448" s="8" t="s">
        <v>733</v>
      </c>
      <c r="G448" s="8" t="s">
        <v>734</v>
      </c>
      <c r="H448" s="8" t="s">
        <v>87</v>
      </c>
      <c r="I448" s="8" t="s">
        <v>88</v>
      </c>
      <c r="K448" s="8" t="s">
        <v>89</v>
      </c>
      <c r="L448" s="8" t="s">
        <v>90</v>
      </c>
      <c r="M448" s="8" t="s">
        <v>90</v>
      </c>
      <c r="P448" s="8">
        <v>43.8</v>
      </c>
      <c r="Q448" s="8">
        <v>0.9</v>
      </c>
      <c r="R448" s="8">
        <v>45.7</v>
      </c>
      <c r="S448" s="8">
        <v>48.7</v>
      </c>
      <c r="T448" s="8">
        <v>4</v>
      </c>
      <c r="U448" s="8" t="s">
        <v>91</v>
      </c>
      <c r="V448" s="8" t="s">
        <v>92</v>
      </c>
      <c r="W448" s="8" t="s">
        <v>92</v>
      </c>
      <c r="X448" s="8" t="s">
        <v>93</v>
      </c>
      <c r="Y448" s="8" t="s">
        <v>90</v>
      </c>
      <c r="Z448" s="8">
        <v>11</v>
      </c>
      <c r="AA448" s="8">
        <v>2000</v>
      </c>
      <c r="AB448" s="8" t="s">
        <v>92</v>
      </c>
      <c r="AC448" s="8" t="s">
        <v>92</v>
      </c>
      <c r="AD448" s="8" t="s">
        <v>91</v>
      </c>
      <c r="AE448" s="8" t="s">
        <v>113</v>
      </c>
      <c r="AF448" s="8">
        <v>2</v>
      </c>
      <c r="AG448" s="8" t="s">
        <v>90</v>
      </c>
      <c r="AH448" s="8" t="s">
        <v>95</v>
      </c>
      <c r="AI448" s="8" t="s">
        <v>96</v>
      </c>
      <c r="AR448" s="8" t="s">
        <v>91</v>
      </c>
      <c r="AS448" s="8" t="s">
        <v>91</v>
      </c>
      <c r="AT448" s="8" t="s">
        <v>92</v>
      </c>
      <c r="AU448" s="8" t="s">
        <v>97</v>
      </c>
      <c r="BC448" s="8" t="s">
        <v>92</v>
      </c>
      <c r="BD448" s="8" t="s">
        <v>92</v>
      </c>
      <c r="BE448" s="8" t="s">
        <v>92</v>
      </c>
      <c r="BG448" s="8" t="s">
        <v>92</v>
      </c>
      <c r="BH448" s="8" t="s">
        <v>92</v>
      </c>
      <c r="BI448" s="8" t="s">
        <v>92</v>
      </c>
      <c r="BJ448" s="8" t="s">
        <v>92</v>
      </c>
      <c r="BM448" s="8" t="s">
        <v>92</v>
      </c>
      <c r="BN448" s="8" t="s">
        <v>92</v>
      </c>
      <c r="BO448" s="8" t="s">
        <v>92</v>
      </c>
      <c r="BQ448" s="8" t="s">
        <v>92</v>
      </c>
      <c r="BR448" s="8" t="s">
        <v>92</v>
      </c>
      <c r="BS448" s="8" t="s">
        <v>91</v>
      </c>
      <c r="BT448" s="8" t="s">
        <v>91</v>
      </c>
      <c r="BU448" s="8" t="s">
        <v>91</v>
      </c>
      <c r="BV448" s="8">
        <v>55377</v>
      </c>
      <c r="BW448" s="8">
        <v>1737803</v>
      </c>
      <c r="BX448" s="9">
        <f t="shared" si="145"/>
        <v>43.8</v>
      </c>
      <c r="BY448" s="29">
        <v>165826</v>
      </c>
      <c r="BZ448" s="8">
        <v>10479.677493276</v>
      </c>
      <c r="CA448" s="8">
        <v>27.827499999200001</v>
      </c>
      <c r="CD448" s="8">
        <v>2028</v>
      </c>
      <c r="CE448" s="8">
        <v>9</v>
      </c>
      <c r="CF448" s="17">
        <f t="shared" si="140"/>
        <v>43.8</v>
      </c>
      <c r="CG448" s="19">
        <f>BY448</f>
        <v>165826</v>
      </c>
      <c r="CH448" s="18">
        <f t="shared" si="134"/>
        <v>203322.95099999837</v>
      </c>
      <c r="CI448" s="8">
        <f t="shared" si="147"/>
        <v>2030</v>
      </c>
      <c r="CJ448" s="8">
        <f t="shared" si="148"/>
        <v>43.8</v>
      </c>
      <c r="CK448" s="6">
        <f t="shared" si="143"/>
        <v>43.8</v>
      </c>
      <c r="CL448" s="26">
        <f t="shared" ref="CL448" si="149">IF(AND(CK448&lt;&gt;"", CO448 ="Y"),BY448,"")</f>
        <v>165826</v>
      </c>
      <c r="CM448" s="8">
        <f t="shared" si="135"/>
        <v>203322.95099999837</v>
      </c>
      <c r="CN448" s="38">
        <f t="shared" si="136"/>
        <v>203322.95099999837</v>
      </c>
      <c r="CO448" s="8" t="str">
        <f t="shared" si="137"/>
        <v>Y</v>
      </c>
      <c r="CP448" s="8">
        <f t="shared" si="144"/>
        <v>117</v>
      </c>
      <c r="CQ448" s="8">
        <f t="shared" si="138"/>
        <v>1226.122266713292</v>
      </c>
      <c r="CR448" s="8">
        <f t="shared" si="139"/>
        <v>2035</v>
      </c>
    </row>
    <row r="449" spans="1:96" s="8" customFormat="1">
      <c r="A449" s="8">
        <v>61317</v>
      </c>
      <c r="B449" s="8" t="s">
        <v>731</v>
      </c>
      <c r="C449" s="8">
        <v>55377</v>
      </c>
      <c r="D449" s="8" t="s">
        <v>732</v>
      </c>
      <c r="E449" s="8" t="s">
        <v>171</v>
      </c>
      <c r="F449" s="8" t="s">
        <v>733</v>
      </c>
      <c r="G449" s="8" t="s">
        <v>735</v>
      </c>
      <c r="H449" s="8" t="s">
        <v>87</v>
      </c>
      <c r="I449" s="8" t="s">
        <v>88</v>
      </c>
      <c r="K449" s="8" t="s">
        <v>89</v>
      </c>
      <c r="L449" s="8" t="s">
        <v>90</v>
      </c>
      <c r="M449" s="8" t="s">
        <v>90</v>
      </c>
      <c r="P449" s="8">
        <v>43.8</v>
      </c>
      <c r="Q449" s="8">
        <v>0.9</v>
      </c>
      <c r="R449" s="8">
        <v>47</v>
      </c>
      <c r="S449" s="8">
        <v>49.2</v>
      </c>
      <c r="T449" s="8">
        <v>4</v>
      </c>
      <c r="U449" s="8" t="s">
        <v>91</v>
      </c>
      <c r="V449" s="8" t="s">
        <v>92</v>
      </c>
      <c r="W449" s="8" t="s">
        <v>92</v>
      </c>
      <c r="X449" s="8" t="s">
        <v>93</v>
      </c>
      <c r="Y449" s="8" t="s">
        <v>90</v>
      </c>
      <c r="Z449" s="8">
        <v>11</v>
      </c>
      <c r="AA449" s="8">
        <v>2000</v>
      </c>
      <c r="AB449" s="8" t="s">
        <v>92</v>
      </c>
      <c r="AC449" s="8" t="s">
        <v>92</v>
      </c>
      <c r="AD449" s="8" t="s">
        <v>91</v>
      </c>
      <c r="AE449" s="8" t="s">
        <v>113</v>
      </c>
      <c r="AF449" s="8">
        <v>2</v>
      </c>
      <c r="AG449" s="8" t="s">
        <v>90</v>
      </c>
      <c r="AH449" s="8" t="s">
        <v>95</v>
      </c>
      <c r="AI449" s="8" t="s">
        <v>96</v>
      </c>
      <c r="AR449" s="8" t="s">
        <v>91</v>
      </c>
      <c r="AS449" s="8" t="s">
        <v>91</v>
      </c>
      <c r="AT449" s="8" t="s">
        <v>92</v>
      </c>
      <c r="AU449" s="8" t="s">
        <v>97</v>
      </c>
      <c r="BC449" s="8" t="s">
        <v>92</v>
      </c>
      <c r="BD449" s="8" t="s">
        <v>92</v>
      </c>
      <c r="BE449" s="8" t="s">
        <v>92</v>
      </c>
      <c r="BG449" s="8" t="s">
        <v>92</v>
      </c>
      <c r="BH449" s="8" t="s">
        <v>92</v>
      </c>
      <c r="BI449" s="8" t="s">
        <v>92</v>
      </c>
      <c r="BJ449" s="8" t="s">
        <v>92</v>
      </c>
      <c r="BM449" s="8" t="s">
        <v>92</v>
      </c>
      <c r="BN449" s="8" t="s">
        <v>92</v>
      </c>
      <c r="BO449" s="8" t="s">
        <v>92</v>
      </c>
      <c r="BQ449" s="8" t="s">
        <v>92</v>
      </c>
      <c r="BR449" s="8" t="s">
        <v>92</v>
      </c>
      <c r="BS449" s="8" t="s">
        <v>91</v>
      </c>
      <c r="BT449" s="8" t="s">
        <v>91</v>
      </c>
      <c r="BU449" s="8" t="s">
        <v>91</v>
      </c>
      <c r="BV449" s="8">
        <v>55377</v>
      </c>
      <c r="BW449" s="8">
        <v>1737803</v>
      </c>
      <c r="BX449" s="9">
        <f t="shared" si="145"/>
        <v>43.8</v>
      </c>
      <c r="BY449" s="29">
        <v>165826</v>
      </c>
      <c r="BZ449" s="8">
        <v>10479.677493276</v>
      </c>
      <c r="CA449" s="8">
        <v>27.827499999200001</v>
      </c>
      <c r="CD449" s="8">
        <v>2028</v>
      </c>
      <c r="CE449" s="8">
        <v>9</v>
      </c>
      <c r="CF449" s="17">
        <f t="shared" si="140"/>
        <v>43.8</v>
      </c>
      <c r="CG449" s="17"/>
      <c r="CH449" s="18" t="str">
        <f t="shared" si="134"/>
        <v/>
      </c>
      <c r="CI449" s="8">
        <f t="shared" si="147"/>
        <v>2030</v>
      </c>
      <c r="CJ449" s="8">
        <f t="shared" si="148"/>
        <v>43.8</v>
      </c>
      <c r="CK449" s="6">
        <f t="shared" si="143"/>
        <v>43.8</v>
      </c>
      <c r="CL449" s="26"/>
      <c r="CM449" s="8" t="str">
        <f t="shared" si="135"/>
        <v/>
      </c>
      <c r="CN449" s="38">
        <f t="shared" si="136"/>
        <v>203322.95099999837</v>
      </c>
      <c r="CO449" s="8" t="str">
        <f t="shared" si="137"/>
        <v/>
      </c>
      <c r="CP449" s="8">
        <f t="shared" si="144"/>
        <v>117</v>
      </c>
      <c r="CQ449" s="8">
        <f t="shared" si="138"/>
        <v>1226.122266713292</v>
      </c>
      <c r="CR449" s="8">
        <f t="shared" si="139"/>
        <v>2035</v>
      </c>
    </row>
    <row r="450" spans="1:96" s="8" customFormat="1">
      <c r="A450" s="8">
        <v>21191</v>
      </c>
      <c r="B450" s="8" t="s">
        <v>736</v>
      </c>
      <c r="C450" s="8">
        <v>55392</v>
      </c>
      <c r="D450" s="8" t="s">
        <v>737</v>
      </c>
      <c r="E450" s="8" t="s">
        <v>116</v>
      </c>
      <c r="F450" s="8" t="s">
        <v>117</v>
      </c>
      <c r="G450" s="8" t="s">
        <v>173</v>
      </c>
      <c r="H450" s="8" t="s">
        <v>87</v>
      </c>
      <c r="I450" s="8" t="s">
        <v>88</v>
      </c>
      <c r="K450" s="8" t="s">
        <v>89</v>
      </c>
      <c r="L450" s="8" t="s">
        <v>90</v>
      </c>
      <c r="M450" s="8" t="s">
        <v>90</v>
      </c>
      <c r="P450" s="8">
        <v>198.9</v>
      </c>
      <c r="Q450" s="8">
        <v>0.85</v>
      </c>
      <c r="R450" s="8">
        <v>152</v>
      </c>
      <c r="S450" s="8">
        <v>181</v>
      </c>
      <c r="T450" s="8">
        <v>100</v>
      </c>
      <c r="U450" s="8" t="s">
        <v>91</v>
      </c>
      <c r="V450" s="8" t="s">
        <v>92</v>
      </c>
      <c r="W450" s="8" t="s">
        <v>92</v>
      </c>
      <c r="X450" s="8" t="s">
        <v>93</v>
      </c>
      <c r="Y450" s="8" t="s">
        <v>90</v>
      </c>
      <c r="Z450" s="8">
        <v>6</v>
      </c>
      <c r="AA450" s="8">
        <v>2002</v>
      </c>
      <c r="AB450" s="8" t="s">
        <v>92</v>
      </c>
      <c r="AC450" s="8" t="s">
        <v>92</v>
      </c>
      <c r="AD450" s="8" t="s">
        <v>91</v>
      </c>
      <c r="AE450" s="8" t="s">
        <v>113</v>
      </c>
      <c r="AF450" s="8">
        <v>2</v>
      </c>
      <c r="AG450" s="8" t="s">
        <v>90</v>
      </c>
      <c r="AH450" s="8" t="s">
        <v>95</v>
      </c>
      <c r="AI450" s="8" t="s">
        <v>96</v>
      </c>
      <c r="AR450" s="8" t="s">
        <v>91</v>
      </c>
      <c r="AT450" s="8" t="s">
        <v>92</v>
      </c>
      <c r="AU450" s="8" t="s">
        <v>97</v>
      </c>
      <c r="BC450" s="8" t="s">
        <v>92</v>
      </c>
      <c r="BD450" s="8" t="s">
        <v>92</v>
      </c>
      <c r="BE450" s="8" t="s">
        <v>92</v>
      </c>
      <c r="BG450" s="8" t="s">
        <v>92</v>
      </c>
      <c r="BH450" s="8" t="s">
        <v>92</v>
      </c>
      <c r="BI450" s="8" t="s">
        <v>92</v>
      </c>
      <c r="BJ450" s="8" t="s">
        <v>92</v>
      </c>
      <c r="BM450" s="8" t="s">
        <v>92</v>
      </c>
      <c r="BN450" s="8" t="s">
        <v>92</v>
      </c>
      <c r="BO450" s="8" t="s">
        <v>92</v>
      </c>
      <c r="BQ450" s="8" t="s">
        <v>92</v>
      </c>
      <c r="BR450" s="8" t="s">
        <v>92</v>
      </c>
      <c r="BS450" s="8" t="s">
        <v>98</v>
      </c>
      <c r="BT450" s="8" t="s">
        <v>91</v>
      </c>
      <c r="BU450" s="8" t="s">
        <v>98</v>
      </c>
      <c r="BV450" s="8">
        <v>55392</v>
      </c>
      <c r="BW450" s="8">
        <v>7109630</v>
      </c>
      <c r="BX450" s="9">
        <f t="shared" si="145"/>
        <v>198.9</v>
      </c>
      <c r="BY450" s="29">
        <v>638453.00699999998</v>
      </c>
      <c r="BZ450" s="8">
        <v>11135.7138615528</v>
      </c>
      <c r="CA450" s="8">
        <v>39.840138887290003</v>
      </c>
      <c r="CD450" s="8">
        <v>2042</v>
      </c>
      <c r="CE450" s="8">
        <v>4</v>
      </c>
      <c r="CF450" s="17" t="str">
        <f t="shared" si="140"/>
        <v/>
      </c>
      <c r="CG450" s="17"/>
      <c r="CH450" s="18" t="str">
        <f t="shared" si="134"/>
        <v/>
      </c>
      <c r="CI450" s="8">
        <f t="shared" si="147"/>
        <v>2032</v>
      </c>
      <c r="CJ450" s="8">
        <f t="shared" si="148"/>
        <v>198.9</v>
      </c>
      <c r="CK450" s="6" t="str">
        <f t="shared" si="143"/>
        <v/>
      </c>
      <c r="CL450" s="26" t="str">
        <f>IF(CK450&lt;&gt;"",BY450,"")</f>
        <v/>
      </c>
      <c r="CM450" s="8" t="str">
        <f t="shared" si="135"/>
        <v/>
      </c>
      <c r="CN450" s="38">
        <f t="shared" si="136"/>
        <v>831826.70999999612</v>
      </c>
      <c r="CO450" s="8" t="str">
        <f t="shared" si="137"/>
        <v>Y</v>
      </c>
      <c r="CP450" s="8">
        <f t="shared" si="144"/>
        <v>117</v>
      </c>
      <c r="CQ450" s="8">
        <f t="shared" si="138"/>
        <v>1302.8785218016776</v>
      </c>
      <c r="CR450" s="8">
        <f t="shared" si="139"/>
        <v>2027</v>
      </c>
    </row>
    <row r="451" spans="1:96" s="8" customFormat="1">
      <c r="A451" s="8">
        <v>21191</v>
      </c>
      <c r="B451" s="8" t="s">
        <v>736</v>
      </c>
      <c r="C451" s="8">
        <v>55392</v>
      </c>
      <c r="D451" s="8" t="s">
        <v>737</v>
      </c>
      <c r="E451" s="8" t="s">
        <v>116</v>
      </c>
      <c r="F451" s="8" t="s">
        <v>117</v>
      </c>
      <c r="G451" s="8" t="s">
        <v>174</v>
      </c>
      <c r="H451" s="8" t="s">
        <v>87</v>
      </c>
      <c r="I451" s="8" t="s">
        <v>88</v>
      </c>
      <c r="K451" s="8" t="s">
        <v>89</v>
      </c>
      <c r="L451" s="8" t="s">
        <v>90</v>
      </c>
      <c r="M451" s="8" t="s">
        <v>90</v>
      </c>
      <c r="P451" s="8">
        <v>198.9</v>
      </c>
      <c r="Q451" s="8">
        <v>0.85</v>
      </c>
      <c r="R451" s="8">
        <v>152</v>
      </c>
      <c r="S451" s="8">
        <v>181</v>
      </c>
      <c r="T451" s="8">
        <v>100</v>
      </c>
      <c r="U451" s="8" t="s">
        <v>91</v>
      </c>
      <c r="V451" s="8" t="s">
        <v>92</v>
      </c>
      <c r="W451" s="8" t="s">
        <v>92</v>
      </c>
      <c r="X451" s="8" t="s">
        <v>93</v>
      </c>
      <c r="Y451" s="8" t="s">
        <v>90</v>
      </c>
      <c r="Z451" s="8">
        <v>6</v>
      </c>
      <c r="AA451" s="8">
        <v>2002</v>
      </c>
      <c r="AB451" s="8" t="s">
        <v>92</v>
      </c>
      <c r="AC451" s="8" t="s">
        <v>92</v>
      </c>
      <c r="AD451" s="8" t="s">
        <v>91</v>
      </c>
      <c r="AE451" s="8" t="s">
        <v>113</v>
      </c>
      <c r="AF451" s="8">
        <v>2</v>
      </c>
      <c r="AG451" s="8" t="s">
        <v>90</v>
      </c>
      <c r="AH451" s="8" t="s">
        <v>95</v>
      </c>
      <c r="AI451" s="8" t="s">
        <v>96</v>
      </c>
      <c r="AR451" s="8" t="s">
        <v>91</v>
      </c>
      <c r="AT451" s="8" t="s">
        <v>92</v>
      </c>
      <c r="AU451" s="8" t="s">
        <v>97</v>
      </c>
      <c r="BC451" s="8" t="s">
        <v>92</v>
      </c>
      <c r="BD451" s="8" t="s">
        <v>92</v>
      </c>
      <c r="BE451" s="8" t="s">
        <v>92</v>
      </c>
      <c r="BG451" s="8" t="s">
        <v>92</v>
      </c>
      <c r="BH451" s="8" t="s">
        <v>92</v>
      </c>
      <c r="BI451" s="8" t="s">
        <v>92</v>
      </c>
      <c r="BJ451" s="8" t="s">
        <v>92</v>
      </c>
      <c r="BM451" s="8" t="s">
        <v>92</v>
      </c>
      <c r="BN451" s="8" t="s">
        <v>92</v>
      </c>
      <c r="BO451" s="8" t="s">
        <v>92</v>
      </c>
      <c r="BQ451" s="8" t="s">
        <v>92</v>
      </c>
      <c r="BR451" s="8" t="s">
        <v>92</v>
      </c>
      <c r="BS451" s="8" t="s">
        <v>98</v>
      </c>
      <c r="BT451" s="8" t="s">
        <v>91</v>
      </c>
      <c r="BU451" s="8" t="s">
        <v>98</v>
      </c>
      <c r="BV451" s="8">
        <v>55392</v>
      </c>
      <c r="BW451" s="8">
        <v>7109630</v>
      </c>
      <c r="BX451" s="9">
        <f t="shared" si="145"/>
        <v>198.9</v>
      </c>
      <c r="BY451" s="29">
        <v>638453.00699999998</v>
      </c>
      <c r="BZ451" s="8">
        <v>11135.7138615528</v>
      </c>
      <c r="CA451" s="8">
        <v>39.840138887290003</v>
      </c>
      <c r="CD451" s="8">
        <v>2042</v>
      </c>
      <c r="CE451" s="8">
        <v>4</v>
      </c>
      <c r="CF451" s="17" t="str">
        <f t="shared" si="140"/>
        <v/>
      </c>
      <c r="CG451" s="17"/>
      <c r="CH451" s="18" t="str">
        <f t="shared" ref="CH451:CH505" si="150">IF(CG451&lt;&gt;"",CG451*CQ451/1000,"")</f>
        <v/>
      </c>
      <c r="CI451" s="8">
        <f t="shared" si="147"/>
        <v>2032</v>
      </c>
      <c r="CJ451" s="8">
        <f t="shared" si="148"/>
        <v>198.9</v>
      </c>
      <c r="CK451" s="6" t="str">
        <f t="shared" si="143"/>
        <v/>
      </c>
      <c r="CL451" s="26"/>
      <c r="CM451" s="8" t="str">
        <f t="shared" ref="CM451:CM505" si="151">IF(CL451&lt;&gt;"",CL451*CQ451/1000,"")</f>
        <v/>
      </c>
      <c r="CN451" s="38">
        <f t="shared" ref="CN451:CN505" si="152">BY451*CQ451/1000</f>
        <v>831826.70999999612</v>
      </c>
      <c r="CO451" s="8" t="str">
        <f t="shared" ref="CO451:CO505" si="153">IF(C451&lt;&gt;C450,"Y","")</f>
        <v/>
      </c>
      <c r="CP451" s="8">
        <f t="shared" si="144"/>
        <v>117</v>
      </c>
      <c r="CQ451" s="8">
        <f t="shared" ref="CQ451:CQ505" si="154">CP451*BZ451/1000</f>
        <v>1302.8785218016776</v>
      </c>
      <c r="CR451" s="8">
        <f t="shared" ref="CR451:CR505" si="155">IF(CQ451&gt; 1700,2024, IF(CQ451&gt;1300,2027, IF(CQ451&gt;1000,2035,"")))</f>
        <v>2027</v>
      </c>
    </row>
    <row r="452" spans="1:96" s="8" customFormat="1">
      <c r="A452" s="8">
        <v>21191</v>
      </c>
      <c r="B452" s="8" t="s">
        <v>736</v>
      </c>
      <c r="C452" s="8">
        <v>55392</v>
      </c>
      <c r="D452" s="8" t="s">
        <v>737</v>
      </c>
      <c r="E452" s="8" t="s">
        <v>116</v>
      </c>
      <c r="F452" s="8" t="s">
        <v>117</v>
      </c>
      <c r="G452" s="8" t="s">
        <v>292</v>
      </c>
      <c r="H452" s="8" t="s">
        <v>87</v>
      </c>
      <c r="I452" s="8" t="s">
        <v>88</v>
      </c>
      <c r="K452" s="8" t="s">
        <v>89</v>
      </c>
      <c r="L452" s="8" t="s">
        <v>90</v>
      </c>
      <c r="M452" s="8" t="s">
        <v>90</v>
      </c>
      <c r="P452" s="8">
        <v>198.9</v>
      </c>
      <c r="Q452" s="8">
        <v>0.85</v>
      </c>
      <c r="R452" s="8">
        <v>152</v>
      </c>
      <c r="S452" s="8">
        <v>181</v>
      </c>
      <c r="T452" s="8">
        <v>100</v>
      </c>
      <c r="U452" s="8" t="s">
        <v>91</v>
      </c>
      <c r="V452" s="8" t="s">
        <v>92</v>
      </c>
      <c r="W452" s="8" t="s">
        <v>92</v>
      </c>
      <c r="X452" s="8" t="s">
        <v>93</v>
      </c>
      <c r="Y452" s="8" t="s">
        <v>90</v>
      </c>
      <c r="Z452" s="8">
        <v>6</v>
      </c>
      <c r="AA452" s="8">
        <v>2003</v>
      </c>
      <c r="AB452" s="8" t="s">
        <v>92</v>
      </c>
      <c r="AC452" s="8" t="s">
        <v>92</v>
      </c>
      <c r="AD452" s="8" t="s">
        <v>91</v>
      </c>
      <c r="AE452" s="8" t="s">
        <v>113</v>
      </c>
      <c r="AF452" s="8">
        <v>2</v>
      </c>
      <c r="AG452" s="8" t="s">
        <v>90</v>
      </c>
      <c r="AH452" s="8" t="s">
        <v>95</v>
      </c>
      <c r="AI452" s="8" t="s">
        <v>96</v>
      </c>
      <c r="AR452" s="8" t="s">
        <v>91</v>
      </c>
      <c r="AT452" s="8" t="s">
        <v>92</v>
      </c>
      <c r="AU452" s="8" t="s">
        <v>97</v>
      </c>
      <c r="BC452" s="8" t="s">
        <v>92</v>
      </c>
      <c r="BD452" s="8" t="s">
        <v>92</v>
      </c>
      <c r="BE452" s="8" t="s">
        <v>92</v>
      </c>
      <c r="BG452" s="8" t="s">
        <v>92</v>
      </c>
      <c r="BH452" s="8" t="s">
        <v>92</v>
      </c>
      <c r="BI452" s="8" t="s">
        <v>92</v>
      </c>
      <c r="BJ452" s="8" t="s">
        <v>92</v>
      </c>
      <c r="BM452" s="8" t="s">
        <v>92</v>
      </c>
      <c r="BN452" s="8" t="s">
        <v>92</v>
      </c>
      <c r="BO452" s="8" t="s">
        <v>92</v>
      </c>
      <c r="BQ452" s="8" t="s">
        <v>92</v>
      </c>
      <c r="BR452" s="8" t="s">
        <v>92</v>
      </c>
      <c r="BS452" s="8" t="s">
        <v>98</v>
      </c>
      <c r="BT452" s="8" t="s">
        <v>91</v>
      </c>
      <c r="BU452" s="8" t="s">
        <v>98</v>
      </c>
      <c r="BV452" s="8">
        <v>55392</v>
      </c>
      <c r="BW452" s="8">
        <v>7109630</v>
      </c>
      <c r="BX452" s="9">
        <f t="shared" si="145"/>
        <v>198.9</v>
      </c>
      <c r="BY452" s="29">
        <v>638453.00699999998</v>
      </c>
      <c r="BZ452" s="8">
        <v>11135.7138615528</v>
      </c>
      <c r="CA452" s="8">
        <v>39.840138887290003</v>
      </c>
      <c r="CD452" s="8">
        <v>2043</v>
      </c>
      <c r="CE452" s="8">
        <v>4</v>
      </c>
      <c r="CF452" s="17" t="str">
        <f t="shared" si="140"/>
        <v/>
      </c>
      <c r="CG452" s="17"/>
      <c r="CH452" s="18" t="str">
        <f t="shared" si="150"/>
        <v/>
      </c>
      <c r="CI452" s="8">
        <f t="shared" si="147"/>
        <v>2033</v>
      </c>
      <c r="CJ452" s="8">
        <f t="shared" si="148"/>
        <v>198.9</v>
      </c>
      <c r="CK452" s="6" t="str">
        <f t="shared" si="143"/>
        <v/>
      </c>
      <c r="CL452" s="26"/>
      <c r="CM452" s="8" t="str">
        <f t="shared" si="151"/>
        <v/>
      </c>
      <c r="CN452" s="38">
        <f t="shared" si="152"/>
        <v>831826.70999999612</v>
      </c>
      <c r="CO452" s="8" t="str">
        <f t="shared" si="153"/>
        <v/>
      </c>
      <c r="CP452" s="8">
        <f t="shared" si="144"/>
        <v>117</v>
      </c>
      <c r="CQ452" s="8">
        <f t="shared" si="154"/>
        <v>1302.8785218016776</v>
      </c>
      <c r="CR452" s="8">
        <f t="shared" si="155"/>
        <v>2027</v>
      </c>
    </row>
    <row r="453" spans="1:96" s="8" customFormat="1">
      <c r="A453" s="8">
        <v>56558</v>
      </c>
      <c r="B453" s="8" t="s">
        <v>738</v>
      </c>
      <c r="C453" s="8">
        <v>55401</v>
      </c>
      <c r="D453" s="8" t="s">
        <v>739</v>
      </c>
      <c r="E453" s="8" t="s">
        <v>166</v>
      </c>
      <c r="F453" s="8" t="s">
        <v>740</v>
      </c>
      <c r="G453" s="8" t="s">
        <v>261</v>
      </c>
      <c r="H453" s="8" t="s">
        <v>87</v>
      </c>
      <c r="I453" s="8" t="s">
        <v>88</v>
      </c>
      <c r="K453" s="8" t="s">
        <v>89</v>
      </c>
      <c r="L453" s="8" t="s">
        <v>90</v>
      </c>
      <c r="M453" s="8" t="s">
        <v>90</v>
      </c>
      <c r="N453" s="8" t="s">
        <v>741</v>
      </c>
      <c r="O453" s="8" t="s">
        <v>741</v>
      </c>
      <c r="P453" s="8">
        <v>195.5</v>
      </c>
      <c r="Q453" s="8">
        <v>0.85</v>
      </c>
      <c r="R453" s="8">
        <v>182</v>
      </c>
      <c r="S453" s="8">
        <v>209</v>
      </c>
      <c r="T453" s="8">
        <v>115.5</v>
      </c>
      <c r="U453" s="8" t="s">
        <v>91</v>
      </c>
      <c r="V453" s="8" t="s">
        <v>92</v>
      </c>
      <c r="W453" s="8" t="s">
        <v>92</v>
      </c>
      <c r="X453" s="8" t="s">
        <v>93</v>
      </c>
      <c r="Y453" s="8" t="s">
        <v>90</v>
      </c>
      <c r="Z453" s="8">
        <v>6</v>
      </c>
      <c r="AA453" s="8">
        <v>2023</v>
      </c>
      <c r="AB453" s="8" t="s">
        <v>92</v>
      </c>
      <c r="AC453" s="8" t="s">
        <v>92</v>
      </c>
      <c r="AD453" s="8" t="s">
        <v>91</v>
      </c>
      <c r="AE453" s="8" t="s">
        <v>113</v>
      </c>
      <c r="AF453" s="8">
        <v>2</v>
      </c>
      <c r="AG453" s="8" t="s">
        <v>90</v>
      </c>
      <c r="AH453" s="8" t="s">
        <v>95</v>
      </c>
      <c r="AR453" s="8" t="s">
        <v>91</v>
      </c>
      <c r="AS453" s="8" t="s">
        <v>91</v>
      </c>
      <c r="AT453" s="8" t="s">
        <v>92</v>
      </c>
      <c r="AU453" s="8" t="s">
        <v>97</v>
      </c>
      <c r="BC453" s="8">
        <v>3</v>
      </c>
      <c r="BD453" s="8">
        <v>0</v>
      </c>
      <c r="BE453" s="8">
        <v>6</v>
      </c>
      <c r="BF453" s="8">
        <v>2023</v>
      </c>
      <c r="BG453" s="8" t="s">
        <v>92</v>
      </c>
      <c r="BH453" s="8" t="s">
        <v>92</v>
      </c>
      <c r="BI453" s="8" t="s">
        <v>92</v>
      </c>
      <c r="BJ453" s="8" t="s">
        <v>92</v>
      </c>
      <c r="BM453" s="8" t="s">
        <v>92</v>
      </c>
      <c r="BN453" s="8" t="s">
        <v>92</v>
      </c>
      <c r="BO453" s="8" t="s">
        <v>92</v>
      </c>
      <c r="BQ453" s="8" t="s">
        <v>92</v>
      </c>
      <c r="BR453" s="8" t="s">
        <v>92</v>
      </c>
      <c r="BS453" s="8" t="s">
        <v>91</v>
      </c>
      <c r="BT453" s="8" t="s">
        <v>91</v>
      </c>
      <c r="BU453" s="8" t="s">
        <v>91</v>
      </c>
      <c r="BV453" s="8">
        <v>55401</v>
      </c>
      <c r="BW453" s="8">
        <v>6086195</v>
      </c>
      <c r="BX453" s="9">
        <f t="shared" si="145"/>
        <v>195.5</v>
      </c>
      <c r="BY453" s="29">
        <v>566141</v>
      </c>
      <c r="BZ453" s="8">
        <v>10750.316617238401</v>
      </c>
      <c r="CA453" s="8">
        <v>38.399027776399898</v>
      </c>
      <c r="CB453" s="8">
        <v>2003</v>
      </c>
      <c r="CC453" s="8">
        <v>6</v>
      </c>
      <c r="CD453" s="8">
        <v>2061</v>
      </c>
      <c r="CE453" s="8">
        <v>11</v>
      </c>
      <c r="CF453" s="17" t="str">
        <f t="shared" si="140"/>
        <v/>
      </c>
      <c r="CG453" s="17"/>
      <c r="CH453" s="18" t="str">
        <f t="shared" si="150"/>
        <v/>
      </c>
      <c r="CI453" s="8">
        <f t="shared" si="147"/>
        <v>2053</v>
      </c>
      <c r="CJ453" s="8" t="str">
        <f t="shared" si="148"/>
        <v/>
      </c>
      <c r="CK453" s="6" t="str">
        <f t="shared" si="143"/>
        <v/>
      </c>
      <c r="CL453" s="26" t="str">
        <f>IF(CK453&lt;&gt;"",BY453,"")</f>
        <v/>
      </c>
      <c r="CM453" s="8" t="str">
        <f t="shared" si="151"/>
        <v/>
      </c>
      <c r="CN453" s="38">
        <f t="shared" si="152"/>
        <v>712084.81499999599</v>
      </c>
      <c r="CO453" s="8" t="str">
        <f t="shared" si="153"/>
        <v>Y</v>
      </c>
      <c r="CP453" s="8">
        <f t="shared" si="144"/>
        <v>117</v>
      </c>
      <c r="CQ453" s="8">
        <f t="shared" si="154"/>
        <v>1257.7870442168928</v>
      </c>
      <c r="CR453" s="8">
        <f t="shared" si="155"/>
        <v>2035</v>
      </c>
    </row>
    <row r="454" spans="1:96" s="8" customFormat="1">
      <c r="A454" s="8">
        <v>56558</v>
      </c>
      <c r="B454" s="8" t="s">
        <v>738</v>
      </c>
      <c r="C454" s="8">
        <v>55401</v>
      </c>
      <c r="D454" s="8" t="s">
        <v>739</v>
      </c>
      <c r="E454" s="8" t="s">
        <v>166</v>
      </c>
      <c r="F454" s="8" t="s">
        <v>740</v>
      </c>
      <c r="G454" s="8" t="s">
        <v>263</v>
      </c>
      <c r="H454" s="8" t="s">
        <v>87</v>
      </c>
      <c r="I454" s="8" t="s">
        <v>88</v>
      </c>
      <c r="K454" s="8" t="s">
        <v>89</v>
      </c>
      <c r="L454" s="8" t="s">
        <v>90</v>
      </c>
      <c r="M454" s="8" t="s">
        <v>90</v>
      </c>
      <c r="N454" s="8" t="s">
        <v>742</v>
      </c>
      <c r="O454" s="8" t="s">
        <v>742</v>
      </c>
      <c r="P454" s="8">
        <v>195.5</v>
      </c>
      <c r="Q454" s="8">
        <v>0.85</v>
      </c>
      <c r="R454" s="8">
        <v>166.9</v>
      </c>
      <c r="S454" s="8">
        <v>197.5</v>
      </c>
      <c r="T454" s="8">
        <v>115.5</v>
      </c>
      <c r="U454" s="8" t="s">
        <v>91</v>
      </c>
      <c r="V454" s="8" t="s">
        <v>92</v>
      </c>
      <c r="W454" s="8" t="s">
        <v>92</v>
      </c>
      <c r="X454" s="8" t="s">
        <v>93</v>
      </c>
      <c r="Y454" s="8" t="s">
        <v>90</v>
      </c>
      <c r="Z454" s="8">
        <v>6</v>
      </c>
      <c r="AA454" s="8">
        <v>2023</v>
      </c>
      <c r="AB454" s="8" t="s">
        <v>92</v>
      </c>
      <c r="AC454" s="8" t="s">
        <v>92</v>
      </c>
      <c r="AD454" s="8" t="s">
        <v>91</v>
      </c>
      <c r="AE454" s="8" t="s">
        <v>113</v>
      </c>
      <c r="AF454" s="8">
        <v>2</v>
      </c>
      <c r="AG454" s="8" t="s">
        <v>90</v>
      </c>
      <c r="AH454" s="8" t="s">
        <v>95</v>
      </c>
      <c r="AR454" s="8" t="s">
        <v>91</v>
      </c>
      <c r="AS454" s="8" t="s">
        <v>91</v>
      </c>
      <c r="AT454" s="8" t="s">
        <v>92</v>
      </c>
      <c r="AU454" s="8" t="s">
        <v>97</v>
      </c>
      <c r="BC454" s="8">
        <v>18.100000000000001</v>
      </c>
      <c r="BD454" s="8">
        <v>11.5</v>
      </c>
      <c r="BE454" s="8">
        <v>6</v>
      </c>
      <c r="BF454" s="8">
        <v>2023</v>
      </c>
      <c r="BG454" s="8" t="s">
        <v>92</v>
      </c>
      <c r="BH454" s="8" t="s">
        <v>92</v>
      </c>
      <c r="BI454" s="8" t="s">
        <v>92</v>
      </c>
      <c r="BJ454" s="8" t="s">
        <v>92</v>
      </c>
      <c r="BM454" s="8" t="s">
        <v>92</v>
      </c>
      <c r="BN454" s="8" t="s">
        <v>92</v>
      </c>
      <c r="BO454" s="8" t="s">
        <v>92</v>
      </c>
      <c r="BQ454" s="8" t="s">
        <v>92</v>
      </c>
      <c r="BR454" s="8" t="s">
        <v>92</v>
      </c>
      <c r="BS454" s="8" t="s">
        <v>91</v>
      </c>
      <c r="BT454" s="8" t="s">
        <v>91</v>
      </c>
      <c r="BU454" s="8" t="s">
        <v>91</v>
      </c>
      <c r="BV454" s="8">
        <v>55401</v>
      </c>
      <c r="BW454" s="8">
        <v>6086195</v>
      </c>
      <c r="BX454" s="9">
        <f t="shared" si="145"/>
        <v>195.5</v>
      </c>
      <c r="BY454" s="29">
        <v>566141</v>
      </c>
      <c r="BZ454" s="8">
        <v>10750.316617238401</v>
      </c>
      <c r="CA454" s="8">
        <v>38.399027776399898</v>
      </c>
      <c r="CB454" s="8">
        <v>2003</v>
      </c>
      <c r="CC454" s="8">
        <v>6</v>
      </c>
      <c r="CD454" s="8">
        <v>2061</v>
      </c>
      <c r="CE454" s="8">
        <v>11</v>
      </c>
      <c r="CF454" s="17" t="str">
        <f t="shared" si="140"/>
        <v/>
      </c>
      <c r="CG454" s="17"/>
      <c r="CH454" s="18" t="str">
        <f t="shared" si="150"/>
        <v/>
      </c>
      <c r="CI454" s="8">
        <f t="shared" si="147"/>
        <v>2053</v>
      </c>
      <c r="CJ454" s="8" t="str">
        <f t="shared" si="148"/>
        <v/>
      </c>
      <c r="CK454" s="6" t="str">
        <f t="shared" si="143"/>
        <v/>
      </c>
      <c r="CL454" s="26"/>
      <c r="CM454" s="8" t="str">
        <f t="shared" si="151"/>
        <v/>
      </c>
      <c r="CN454" s="38">
        <f t="shared" si="152"/>
        <v>712084.81499999599</v>
      </c>
      <c r="CO454" s="8" t="str">
        <f t="shared" si="153"/>
        <v/>
      </c>
      <c r="CP454" s="8">
        <f t="shared" si="144"/>
        <v>117</v>
      </c>
      <c r="CQ454" s="8">
        <f t="shared" si="154"/>
        <v>1257.7870442168928</v>
      </c>
      <c r="CR454" s="8">
        <f t="shared" si="155"/>
        <v>2035</v>
      </c>
    </row>
    <row r="455" spans="1:96" s="8" customFormat="1">
      <c r="A455" s="8">
        <v>56558</v>
      </c>
      <c r="B455" s="8" t="s">
        <v>738</v>
      </c>
      <c r="C455" s="8">
        <v>55401</v>
      </c>
      <c r="D455" s="8" t="s">
        <v>739</v>
      </c>
      <c r="E455" s="8" t="s">
        <v>166</v>
      </c>
      <c r="F455" s="8" t="s">
        <v>740</v>
      </c>
      <c r="G455" s="8" t="s">
        <v>267</v>
      </c>
      <c r="H455" s="8" t="s">
        <v>87</v>
      </c>
      <c r="I455" s="8" t="s">
        <v>88</v>
      </c>
      <c r="K455" s="8" t="s">
        <v>89</v>
      </c>
      <c r="L455" s="8" t="s">
        <v>90</v>
      </c>
      <c r="M455" s="8" t="s">
        <v>90</v>
      </c>
      <c r="N455" s="8" t="s">
        <v>743</v>
      </c>
      <c r="O455" s="8" t="s">
        <v>743</v>
      </c>
      <c r="P455" s="8">
        <v>195.5</v>
      </c>
      <c r="Q455" s="8">
        <v>0.85</v>
      </c>
      <c r="R455" s="8">
        <v>181.6</v>
      </c>
      <c r="S455" s="8">
        <v>209</v>
      </c>
      <c r="T455" s="8">
        <v>115.5</v>
      </c>
      <c r="U455" s="8" t="s">
        <v>98</v>
      </c>
      <c r="V455" s="8">
        <v>4</v>
      </c>
      <c r="W455" s="8">
        <v>2022</v>
      </c>
      <c r="X455" s="8" t="s">
        <v>93</v>
      </c>
      <c r="Y455" s="8" t="s">
        <v>90</v>
      </c>
      <c r="Z455" s="8">
        <v>6</v>
      </c>
      <c r="AA455" s="8">
        <v>2023</v>
      </c>
      <c r="AB455" s="8" t="s">
        <v>92</v>
      </c>
      <c r="AC455" s="8" t="s">
        <v>92</v>
      </c>
      <c r="AD455" s="8" t="s">
        <v>91</v>
      </c>
      <c r="AE455" s="8" t="s">
        <v>113</v>
      </c>
      <c r="AF455" s="8">
        <v>2</v>
      </c>
      <c r="AG455" s="8" t="s">
        <v>90</v>
      </c>
      <c r="AH455" s="8" t="s">
        <v>95</v>
      </c>
      <c r="AR455" s="8" t="s">
        <v>91</v>
      </c>
      <c r="AS455" s="8" t="s">
        <v>91</v>
      </c>
      <c r="AT455" s="8" t="s">
        <v>92</v>
      </c>
      <c r="AU455" s="8" t="s">
        <v>97</v>
      </c>
      <c r="BC455" s="8">
        <v>3.4</v>
      </c>
      <c r="BD455" s="8">
        <v>0</v>
      </c>
      <c r="BE455" s="8">
        <v>6</v>
      </c>
      <c r="BF455" s="8">
        <v>2023</v>
      </c>
      <c r="BG455" s="8" t="s">
        <v>92</v>
      </c>
      <c r="BH455" s="8" t="s">
        <v>92</v>
      </c>
      <c r="BI455" s="8" t="s">
        <v>92</v>
      </c>
      <c r="BJ455" s="8" t="s">
        <v>92</v>
      </c>
      <c r="BM455" s="8" t="s">
        <v>92</v>
      </c>
      <c r="BN455" s="8" t="s">
        <v>92</v>
      </c>
      <c r="BO455" s="8" t="s">
        <v>92</v>
      </c>
      <c r="BQ455" s="8" t="s">
        <v>92</v>
      </c>
      <c r="BR455" s="8" t="s">
        <v>92</v>
      </c>
      <c r="BS455" s="8" t="s">
        <v>91</v>
      </c>
      <c r="BT455" s="8" t="s">
        <v>91</v>
      </c>
      <c r="BU455" s="8" t="s">
        <v>91</v>
      </c>
      <c r="BV455" s="8">
        <v>55401</v>
      </c>
      <c r="BW455" s="8">
        <v>6086195</v>
      </c>
      <c r="BX455" s="9">
        <f t="shared" si="145"/>
        <v>195.5</v>
      </c>
      <c r="BY455" s="29">
        <v>566141</v>
      </c>
      <c r="BZ455" s="8">
        <v>10750.316617238401</v>
      </c>
      <c r="CA455" s="8">
        <v>38.399027776399898</v>
      </c>
      <c r="CB455" s="8">
        <v>2003</v>
      </c>
      <c r="CC455" s="8">
        <v>6</v>
      </c>
      <c r="CD455" s="8">
        <v>2061</v>
      </c>
      <c r="CE455" s="8">
        <v>11</v>
      </c>
      <c r="CF455" s="17" t="str">
        <f t="shared" si="140"/>
        <v/>
      </c>
      <c r="CG455" s="17"/>
      <c r="CH455" s="18" t="str">
        <f t="shared" si="150"/>
        <v/>
      </c>
      <c r="CI455" s="8">
        <f t="shared" si="147"/>
        <v>2053</v>
      </c>
      <c r="CJ455" s="8" t="str">
        <f t="shared" si="148"/>
        <v/>
      </c>
      <c r="CK455" s="6" t="str">
        <f t="shared" si="143"/>
        <v/>
      </c>
      <c r="CL455" s="26"/>
      <c r="CM455" s="8" t="str">
        <f t="shared" si="151"/>
        <v/>
      </c>
      <c r="CN455" s="38">
        <f t="shared" si="152"/>
        <v>712084.81499999599</v>
      </c>
      <c r="CO455" s="8" t="str">
        <f t="shared" si="153"/>
        <v/>
      </c>
      <c r="CP455" s="8">
        <f t="shared" si="144"/>
        <v>117</v>
      </c>
      <c r="CQ455" s="8">
        <f t="shared" si="154"/>
        <v>1257.7870442168928</v>
      </c>
      <c r="CR455" s="8">
        <f t="shared" si="155"/>
        <v>2035</v>
      </c>
    </row>
    <row r="456" spans="1:96" s="8" customFormat="1">
      <c r="A456" s="8">
        <v>56558</v>
      </c>
      <c r="B456" s="8" t="s">
        <v>738</v>
      </c>
      <c r="C456" s="8">
        <v>55401</v>
      </c>
      <c r="D456" s="8" t="s">
        <v>739</v>
      </c>
      <c r="E456" s="8" t="s">
        <v>166</v>
      </c>
      <c r="F456" s="8" t="s">
        <v>740</v>
      </c>
      <c r="G456" s="8" t="s">
        <v>636</v>
      </c>
      <c r="H456" s="8" t="s">
        <v>87</v>
      </c>
      <c r="I456" s="8" t="s">
        <v>88</v>
      </c>
      <c r="K456" s="8" t="s">
        <v>89</v>
      </c>
      <c r="L456" s="8" t="s">
        <v>90</v>
      </c>
      <c r="M456" s="8" t="s">
        <v>90</v>
      </c>
      <c r="N456" s="8" t="s">
        <v>744</v>
      </c>
      <c r="O456" s="8" t="s">
        <v>744</v>
      </c>
      <c r="P456" s="8">
        <v>195.5</v>
      </c>
      <c r="Q456" s="8">
        <v>0.85</v>
      </c>
      <c r="R456" s="8">
        <v>165.7</v>
      </c>
      <c r="S456" s="8">
        <v>197.8</v>
      </c>
      <c r="T456" s="8">
        <v>115.5</v>
      </c>
      <c r="U456" s="8" t="s">
        <v>91</v>
      </c>
      <c r="V456" s="8" t="s">
        <v>92</v>
      </c>
      <c r="W456" s="8" t="s">
        <v>92</v>
      </c>
      <c r="X456" s="8" t="s">
        <v>93</v>
      </c>
      <c r="Y456" s="8" t="s">
        <v>90</v>
      </c>
      <c r="Z456" s="8">
        <v>6</v>
      </c>
      <c r="AA456" s="8">
        <v>2023</v>
      </c>
      <c r="AB456" s="8" t="s">
        <v>92</v>
      </c>
      <c r="AC456" s="8" t="s">
        <v>92</v>
      </c>
      <c r="AD456" s="8" t="s">
        <v>91</v>
      </c>
      <c r="AE456" s="8" t="s">
        <v>113</v>
      </c>
      <c r="AF456" s="8">
        <v>2</v>
      </c>
      <c r="AG456" s="8" t="s">
        <v>90</v>
      </c>
      <c r="AH456" s="8" t="s">
        <v>95</v>
      </c>
      <c r="AR456" s="8" t="s">
        <v>91</v>
      </c>
      <c r="AS456" s="8" t="s">
        <v>91</v>
      </c>
      <c r="AT456" s="8" t="s">
        <v>92</v>
      </c>
      <c r="AU456" s="8" t="s">
        <v>97</v>
      </c>
      <c r="BC456" s="8">
        <v>19.3</v>
      </c>
      <c r="BD456" s="8">
        <v>11.2</v>
      </c>
      <c r="BE456" s="8">
        <v>6</v>
      </c>
      <c r="BF456" s="8">
        <v>2023</v>
      </c>
      <c r="BG456" s="8" t="s">
        <v>92</v>
      </c>
      <c r="BH456" s="8" t="s">
        <v>92</v>
      </c>
      <c r="BI456" s="8" t="s">
        <v>92</v>
      </c>
      <c r="BJ456" s="8" t="s">
        <v>92</v>
      </c>
      <c r="BM456" s="8" t="s">
        <v>92</v>
      </c>
      <c r="BN456" s="8" t="s">
        <v>92</v>
      </c>
      <c r="BO456" s="8" t="s">
        <v>92</v>
      </c>
      <c r="BQ456" s="8" t="s">
        <v>92</v>
      </c>
      <c r="BR456" s="8" t="s">
        <v>92</v>
      </c>
      <c r="BS456" s="8" t="s">
        <v>91</v>
      </c>
      <c r="BT456" s="8" t="s">
        <v>91</v>
      </c>
      <c r="BU456" s="8" t="s">
        <v>91</v>
      </c>
      <c r="BV456" s="8">
        <v>55401</v>
      </c>
      <c r="BW456" s="8">
        <v>6086195</v>
      </c>
      <c r="BX456" s="9">
        <f t="shared" si="145"/>
        <v>195.5</v>
      </c>
      <c r="BY456" s="29">
        <v>566141</v>
      </c>
      <c r="BZ456" s="8">
        <v>10750.316617238401</v>
      </c>
      <c r="CA456" s="8">
        <v>38.399027776399898</v>
      </c>
      <c r="CB456" s="8">
        <v>2003</v>
      </c>
      <c r="CC456" s="8">
        <v>6</v>
      </c>
      <c r="CD456" s="8">
        <v>2061</v>
      </c>
      <c r="CE456" s="8">
        <v>11</v>
      </c>
      <c r="CF456" s="17" t="str">
        <f t="shared" si="140"/>
        <v/>
      </c>
      <c r="CG456" s="17"/>
      <c r="CH456" s="18" t="str">
        <f t="shared" si="150"/>
        <v/>
      </c>
      <c r="CI456" s="8">
        <f t="shared" si="147"/>
        <v>2053</v>
      </c>
      <c r="CJ456" s="8" t="str">
        <f t="shared" si="148"/>
        <v/>
      </c>
      <c r="CK456" s="6" t="str">
        <f t="shared" si="143"/>
        <v/>
      </c>
      <c r="CL456" s="26"/>
      <c r="CM456" s="8" t="str">
        <f t="shared" si="151"/>
        <v/>
      </c>
      <c r="CN456" s="38">
        <f t="shared" si="152"/>
        <v>712084.81499999599</v>
      </c>
      <c r="CO456" s="8" t="str">
        <f t="shared" si="153"/>
        <v/>
      </c>
      <c r="CP456" s="8">
        <f t="shared" si="144"/>
        <v>117</v>
      </c>
      <c r="CQ456" s="8">
        <f t="shared" si="154"/>
        <v>1257.7870442168928</v>
      </c>
      <c r="CR456" s="8">
        <f t="shared" si="155"/>
        <v>2035</v>
      </c>
    </row>
    <row r="457" spans="1:96" s="8" customFormat="1">
      <c r="A457" s="8">
        <v>56558</v>
      </c>
      <c r="B457" s="8" t="s">
        <v>738</v>
      </c>
      <c r="C457" s="8">
        <v>55401</v>
      </c>
      <c r="D457" s="8" t="s">
        <v>739</v>
      </c>
      <c r="E457" s="8" t="s">
        <v>166</v>
      </c>
      <c r="F457" s="8" t="s">
        <v>740</v>
      </c>
      <c r="G457" s="8" t="s">
        <v>637</v>
      </c>
      <c r="H457" s="8" t="s">
        <v>87</v>
      </c>
      <c r="I457" s="8" t="s">
        <v>88</v>
      </c>
      <c r="K457" s="8" t="s">
        <v>89</v>
      </c>
      <c r="L457" s="8" t="s">
        <v>90</v>
      </c>
      <c r="M457" s="8" t="s">
        <v>90</v>
      </c>
      <c r="N457" s="8" t="s">
        <v>745</v>
      </c>
      <c r="O457" s="8" t="s">
        <v>745</v>
      </c>
      <c r="P457" s="8">
        <v>195.5</v>
      </c>
      <c r="Q457" s="8">
        <v>0.85</v>
      </c>
      <c r="R457" s="8">
        <v>182</v>
      </c>
      <c r="S457" s="8">
        <v>209</v>
      </c>
      <c r="T457" s="8">
        <v>115.5</v>
      </c>
      <c r="U457" s="8" t="s">
        <v>98</v>
      </c>
      <c r="V457" s="8">
        <v>11</v>
      </c>
      <c r="W457" s="8">
        <v>2022</v>
      </c>
      <c r="X457" s="8" t="s">
        <v>93</v>
      </c>
      <c r="Y457" s="8" t="s">
        <v>90</v>
      </c>
      <c r="Z457" s="8">
        <v>6</v>
      </c>
      <c r="AA457" s="8">
        <v>2023</v>
      </c>
      <c r="AB457" s="8" t="s">
        <v>92</v>
      </c>
      <c r="AC457" s="8" t="s">
        <v>92</v>
      </c>
      <c r="AD457" s="8" t="s">
        <v>91</v>
      </c>
      <c r="AE457" s="8" t="s">
        <v>113</v>
      </c>
      <c r="AF457" s="8">
        <v>2</v>
      </c>
      <c r="AG457" s="8" t="s">
        <v>90</v>
      </c>
      <c r="AH457" s="8" t="s">
        <v>95</v>
      </c>
      <c r="AR457" s="8" t="s">
        <v>91</v>
      </c>
      <c r="AS457" s="8" t="s">
        <v>91</v>
      </c>
      <c r="AT457" s="8" t="s">
        <v>92</v>
      </c>
      <c r="AU457" s="8" t="s">
        <v>97</v>
      </c>
      <c r="BC457" s="8">
        <v>3</v>
      </c>
      <c r="BD457" s="8">
        <v>0</v>
      </c>
      <c r="BE457" s="8">
        <v>6</v>
      </c>
      <c r="BF457" s="8">
        <v>2023</v>
      </c>
      <c r="BG457" s="8" t="s">
        <v>92</v>
      </c>
      <c r="BH457" s="8" t="s">
        <v>92</v>
      </c>
      <c r="BI457" s="8" t="s">
        <v>92</v>
      </c>
      <c r="BJ457" s="8" t="s">
        <v>92</v>
      </c>
      <c r="BM457" s="8" t="s">
        <v>92</v>
      </c>
      <c r="BN457" s="8" t="s">
        <v>92</v>
      </c>
      <c r="BO457" s="8" t="s">
        <v>92</v>
      </c>
      <c r="BQ457" s="8" t="s">
        <v>92</v>
      </c>
      <c r="BR457" s="8" t="s">
        <v>92</v>
      </c>
      <c r="BS457" s="8" t="s">
        <v>91</v>
      </c>
      <c r="BT457" s="8" t="s">
        <v>91</v>
      </c>
      <c r="BU457" s="8" t="s">
        <v>91</v>
      </c>
      <c r="BV457" s="8">
        <v>55401</v>
      </c>
      <c r="BW457" s="8">
        <v>6086195</v>
      </c>
      <c r="BX457" s="9">
        <f t="shared" si="145"/>
        <v>195.5</v>
      </c>
      <c r="BY457" s="29">
        <v>566141</v>
      </c>
      <c r="BZ457" s="8">
        <v>10750.316617238401</v>
      </c>
      <c r="CA457" s="8">
        <v>38.399027776399898</v>
      </c>
      <c r="CB457" s="8">
        <v>2003</v>
      </c>
      <c r="CC457" s="8">
        <v>6</v>
      </c>
      <c r="CD457" s="8">
        <v>2061</v>
      </c>
      <c r="CE457" s="8">
        <v>11</v>
      </c>
      <c r="CF457" s="17" t="str">
        <f t="shared" si="140"/>
        <v/>
      </c>
      <c r="CG457" s="17"/>
      <c r="CH457" s="18" t="str">
        <f t="shared" si="150"/>
        <v/>
      </c>
      <c r="CI457" s="8">
        <f t="shared" si="147"/>
        <v>2053</v>
      </c>
      <c r="CJ457" s="8" t="str">
        <f t="shared" si="148"/>
        <v/>
      </c>
      <c r="CK457" s="6" t="str">
        <f t="shared" si="143"/>
        <v/>
      </c>
      <c r="CL457" s="26"/>
      <c r="CM457" s="8" t="str">
        <f t="shared" si="151"/>
        <v/>
      </c>
      <c r="CN457" s="38">
        <f t="shared" si="152"/>
        <v>712084.81499999599</v>
      </c>
      <c r="CO457" s="8" t="str">
        <f t="shared" si="153"/>
        <v/>
      </c>
      <c r="CP457" s="8">
        <f t="shared" si="144"/>
        <v>117</v>
      </c>
      <c r="CQ457" s="8">
        <f t="shared" si="154"/>
        <v>1257.7870442168928</v>
      </c>
      <c r="CR457" s="8">
        <f t="shared" si="155"/>
        <v>2035</v>
      </c>
    </row>
    <row r="458" spans="1:96" s="8" customFormat="1">
      <c r="A458" s="8">
        <v>64030</v>
      </c>
      <c r="B458" s="8" t="s">
        <v>630</v>
      </c>
      <c r="C458" s="8">
        <v>55438</v>
      </c>
      <c r="D458" s="8" t="s">
        <v>746</v>
      </c>
      <c r="E458" s="8" t="s">
        <v>116</v>
      </c>
      <c r="F458" s="8" t="s">
        <v>266</v>
      </c>
      <c r="G458" s="8" t="s">
        <v>747</v>
      </c>
      <c r="H458" s="8" t="s">
        <v>87</v>
      </c>
      <c r="I458" s="8" t="s">
        <v>88</v>
      </c>
      <c r="K458" s="8" t="s">
        <v>112</v>
      </c>
      <c r="L458" s="8" t="s">
        <v>90</v>
      </c>
      <c r="M458" s="8" t="s">
        <v>90</v>
      </c>
      <c r="N458" s="8" t="s">
        <v>748</v>
      </c>
      <c r="O458" s="8" t="s">
        <v>748</v>
      </c>
      <c r="P458" s="8">
        <v>135</v>
      </c>
      <c r="Q458" s="8">
        <v>0.9</v>
      </c>
      <c r="R458" s="8">
        <v>121.1</v>
      </c>
      <c r="S458" s="8">
        <v>125</v>
      </c>
      <c r="T458" s="8">
        <v>92.1</v>
      </c>
      <c r="U458" s="8" t="s">
        <v>91</v>
      </c>
      <c r="V458" s="8" t="s">
        <v>92</v>
      </c>
      <c r="W458" s="8" t="s">
        <v>92</v>
      </c>
      <c r="X458" s="8" t="s">
        <v>93</v>
      </c>
      <c r="Y458" s="8" t="s">
        <v>90</v>
      </c>
      <c r="Z458" s="8">
        <v>9</v>
      </c>
      <c r="AA458" s="8">
        <v>2002</v>
      </c>
      <c r="AB458" s="8" t="s">
        <v>92</v>
      </c>
      <c r="AC458" s="8" t="s">
        <v>92</v>
      </c>
      <c r="AD458" s="8" t="s">
        <v>91</v>
      </c>
      <c r="AE458" s="8" t="s">
        <v>113</v>
      </c>
      <c r="AF458" s="8">
        <v>2</v>
      </c>
      <c r="AG458" s="8" t="s">
        <v>90</v>
      </c>
      <c r="AH458" s="8" t="s">
        <v>95</v>
      </c>
      <c r="AS458" s="8" t="s">
        <v>91</v>
      </c>
      <c r="AT458" s="8" t="s">
        <v>92</v>
      </c>
      <c r="AU458" s="8" t="s">
        <v>97</v>
      </c>
      <c r="BC458" s="8" t="s">
        <v>92</v>
      </c>
      <c r="BD458" s="8" t="s">
        <v>92</v>
      </c>
      <c r="BE458" s="8" t="s">
        <v>92</v>
      </c>
      <c r="BG458" s="8" t="s">
        <v>92</v>
      </c>
      <c r="BH458" s="8" t="s">
        <v>92</v>
      </c>
      <c r="BI458" s="8" t="s">
        <v>92</v>
      </c>
      <c r="BJ458" s="8" t="s">
        <v>92</v>
      </c>
      <c r="BM458" s="8" t="s">
        <v>92</v>
      </c>
      <c r="BN458" s="8" t="s">
        <v>92</v>
      </c>
      <c r="BO458" s="8" t="s">
        <v>92</v>
      </c>
      <c r="BQ458" s="8" t="s">
        <v>92</v>
      </c>
      <c r="BR458" s="8" t="s">
        <v>92</v>
      </c>
      <c r="BS458" s="8" t="s">
        <v>91</v>
      </c>
      <c r="BT458" s="8" t="s">
        <v>91</v>
      </c>
      <c r="BU458" s="8" t="s">
        <v>91</v>
      </c>
      <c r="BV458" s="8">
        <v>55438</v>
      </c>
      <c r="BW458" s="8">
        <v>5740032</v>
      </c>
      <c r="BX458" s="9">
        <f t="shared" si="145"/>
        <v>135</v>
      </c>
      <c r="BY458" s="29">
        <v>496717</v>
      </c>
      <c r="BZ458" s="8">
        <v>11555.940304036299</v>
      </c>
      <c r="CA458" s="8">
        <v>18.655624999523798</v>
      </c>
      <c r="CD458" s="8">
        <v>2021</v>
      </c>
      <c r="CE458" s="8">
        <v>5</v>
      </c>
      <c r="CF458" s="17">
        <f t="shared" si="140"/>
        <v>135</v>
      </c>
      <c r="CG458" s="19">
        <f>BY458</f>
        <v>496717</v>
      </c>
      <c r="CH458" s="18">
        <f t="shared" si="150"/>
        <v>671583.74399999983</v>
      </c>
      <c r="CI458" s="8">
        <f t="shared" si="147"/>
        <v>2032</v>
      </c>
      <c r="CJ458" s="8">
        <f t="shared" si="148"/>
        <v>135</v>
      </c>
      <c r="CK458" s="6">
        <f t="shared" si="143"/>
        <v>135</v>
      </c>
      <c r="CL458" s="26">
        <f t="shared" ref="CL458" si="156">IF(AND(CK458&lt;&gt;"", CO458 ="Y"),BY458,"")</f>
        <v>496717</v>
      </c>
      <c r="CM458" s="8">
        <f t="shared" si="151"/>
        <v>671583.74399999983</v>
      </c>
      <c r="CN458" s="38">
        <f t="shared" si="152"/>
        <v>671583.74399999983</v>
      </c>
      <c r="CO458" s="8" t="str">
        <f t="shared" si="153"/>
        <v>Y</v>
      </c>
      <c r="CP458" s="8">
        <f t="shared" si="144"/>
        <v>117</v>
      </c>
      <c r="CQ458" s="8">
        <f t="shared" si="154"/>
        <v>1352.0450155722472</v>
      </c>
      <c r="CR458" s="8">
        <f t="shared" si="155"/>
        <v>2027</v>
      </c>
    </row>
    <row r="459" spans="1:96" s="8" customFormat="1">
      <c r="A459" s="8">
        <v>64030</v>
      </c>
      <c r="B459" s="8" t="s">
        <v>630</v>
      </c>
      <c r="C459" s="8">
        <v>55438</v>
      </c>
      <c r="D459" s="8" t="s">
        <v>746</v>
      </c>
      <c r="E459" s="8" t="s">
        <v>116</v>
      </c>
      <c r="F459" s="8" t="s">
        <v>266</v>
      </c>
      <c r="G459" s="8" t="s">
        <v>749</v>
      </c>
      <c r="H459" s="8" t="s">
        <v>87</v>
      </c>
      <c r="I459" s="8" t="s">
        <v>88</v>
      </c>
      <c r="K459" s="8" t="s">
        <v>112</v>
      </c>
      <c r="L459" s="8" t="s">
        <v>90</v>
      </c>
      <c r="M459" s="8" t="s">
        <v>90</v>
      </c>
      <c r="N459" s="8" t="s">
        <v>750</v>
      </c>
      <c r="O459" s="8" t="s">
        <v>750</v>
      </c>
      <c r="P459" s="8">
        <v>135</v>
      </c>
      <c r="Q459" s="8">
        <v>0.9</v>
      </c>
      <c r="R459" s="8">
        <v>121.5</v>
      </c>
      <c r="S459" s="8">
        <v>125.1</v>
      </c>
      <c r="T459" s="8">
        <v>92.3</v>
      </c>
      <c r="U459" s="8" t="s">
        <v>91</v>
      </c>
      <c r="V459" s="8" t="s">
        <v>92</v>
      </c>
      <c r="W459" s="8" t="s">
        <v>92</v>
      </c>
      <c r="X459" s="8" t="s">
        <v>93</v>
      </c>
      <c r="Y459" s="8" t="s">
        <v>90</v>
      </c>
      <c r="Z459" s="8">
        <v>10</v>
      </c>
      <c r="AA459" s="8">
        <v>2002</v>
      </c>
      <c r="AB459" s="8" t="s">
        <v>92</v>
      </c>
      <c r="AC459" s="8" t="s">
        <v>92</v>
      </c>
      <c r="AD459" s="8" t="s">
        <v>91</v>
      </c>
      <c r="AE459" s="8" t="s">
        <v>113</v>
      </c>
      <c r="AF459" s="8">
        <v>2</v>
      </c>
      <c r="AG459" s="8" t="s">
        <v>90</v>
      </c>
      <c r="AH459" s="8" t="s">
        <v>95</v>
      </c>
      <c r="AS459" s="8" t="s">
        <v>91</v>
      </c>
      <c r="AT459" s="8" t="s">
        <v>92</v>
      </c>
      <c r="AU459" s="8" t="s">
        <v>97</v>
      </c>
      <c r="BC459" s="8" t="s">
        <v>92</v>
      </c>
      <c r="BD459" s="8" t="s">
        <v>92</v>
      </c>
      <c r="BE459" s="8" t="s">
        <v>92</v>
      </c>
      <c r="BG459" s="8" t="s">
        <v>92</v>
      </c>
      <c r="BH459" s="8" t="s">
        <v>92</v>
      </c>
      <c r="BI459" s="8" t="s">
        <v>92</v>
      </c>
      <c r="BJ459" s="8" t="s">
        <v>92</v>
      </c>
      <c r="BM459" s="8" t="s">
        <v>92</v>
      </c>
      <c r="BN459" s="8" t="s">
        <v>92</v>
      </c>
      <c r="BO459" s="8" t="s">
        <v>92</v>
      </c>
      <c r="BQ459" s="8" t="s">
        <v>92</v>
      </c>
      <c r="BR459" s="8" t="s">
        <v>92</v>
      </c>
      <c r="BS459" s="8" t="s">
        <v>91</v>
      </c>
      <c r="BT459" s="8" t="s">
        <v>91</v>
      </c>
      <c r="BU459" s="8" t="s">
        <v>91</v>
      </c>
      <c r="BV459" s="8">
        <v>55438</v>
      </c>
      <c r="BW459" s="8">
        <v>5740032</v>
      </c>
      <c r="BX459" s="9">
        <f t="shared" si="145"/>
        <v>135</v>
      </c>
      <c r="BY459" s="29">
        <v>496717</v>
      </c>
      <c r="BZ459" s="8">
        <v>11555.940304036299</v>
      </c>
      <c r="CA459" s="8">
        <v>18.655624999523798</v>
      </c>
      <c r="CD459" s="8">
        <v>2021</v>
      </c>
      <c r="CE459" s="8">
        <v>6</v>
      </c>
      <c r="CF459" s="17">
        <f t="shared" si="140"/>
        <v>135</v>
      </c>
      <c r="CG459" s="17"/>
      <c r="CH459" s="18" t="str">
        <f t="shared" si="150"/>
        <v/>
      </c>
      <c r="CI459" s="8">
        <f t="shared" si="147"/>
        <v>2032</v>
      </c>
      <c r="CJ459" s="8">
        <f t="shared" si="148"/>
        <v>135</v>
      </c>
      <c r="CK459" s="6">
        <f t="shared" si="143"/>
        <v>135</v>
      </c>
      <c r="CL459" s="26"/>
      <c r="CM459" s="8" t="str">
        <f t="shared" si="151"/>
        <v/>
      </c>
      <c r="CN459" s="38">
        <f t="shared" si="152"/>
        <v>671583.74399999983</v>
      </c>
      <c r="CO459" s="8" t="str">
        <f t="shared" si="153"/>
        <v/>
      </c>
      <c r="CP459" s="8">
        <f t="shared" si="144"/>
        <v>117</v>
      </c>
      <c r="CQ459" s="8">
        <f t="shared" si="154"/>
        <v>1352.0450155722472</v>
      </c>
      <c r="CR459" s="8">
        <f t="shared" si="155"/>
        <v>2027</v>
      </c>
    </row>
    <row r="460" spans="1:96" s="8" customFormat="1">
      <c r="A460" s="8">
        <v>64030</v>
      </c>
      <c r="B460" s="8" t="s">
        <v>630</v>
      </c>
      <c r="C460" s="8">
        <v>55438</v>
      </c>
      <c r="D460" s="8" t="s">
        <v>746</v>
      </c>
      <c r="E460" s="8" t="s">
        <v>116</v>
      </c>
      <c r="F460" s="8" t="s">
        <v>266</v>
      </c>
      <c r="G460" s="8" t="s">
        <v>751</v>
      </c>
      <c r="H460" s="8" t="s">
        <v>87</v>
      </c>
      <c r="I460" s="8" t="s">
        <v>88</v>
      </c>
      <c r="K460" s="8" t="s">
        <v>112</v>
      </c>
      <c r="L460" s="8" t="s">
        <v>90</v>
      </c>
      <c r="M460" s="8" t="s">
        <v>90</v>
      </c>
      <c r="N460" s="8" t="s">
        <v>752</v>
      </c>
      <c r="O460" s="8" t="s">
        <v>752</v>
      </c>
      <c r="P460" s="8">
        <v>135</v>
      </c>
      <c r="Q460" s="8">
        <v>0.9</v>
      </c>
      <c r="R460" s="8">
        <v>121.5</v>
      </c>
      <c r="S460" s="8">
        <v>125</v>
      </c>
      <c r="T460" s="8">
        <v>90.8</v>
      </c>
      <c r="U460" s="8" t="s">
        <v>91</v>
      </c>
      <c r="V460" s="8" t="s">
        <v>92</v>
      </c>
      <c r="W460" s="8" t="s">
        <v>92</v>
      </c>
      <c r="X460" s="8" t="s">
        <v>93</v>
      </c>
      <c r="Y460" s="8" t="s">
        <v>90</v>
      </c>
      <c r="Z460" s="8">
        <v>10</v>
      </c>
      <c r="AA460" s="8">
        <v>2002</v>
      </c>
      <c r="AB460" s="8" t="s">
        <v>92</v>
      </c>
      <c r="AC460" s="8" t="s">
        <v>92</v>
      </c>
      <c r="AD460" s="8" t="s">
        <v>91</v>
      </c>
      <c r="AE460" s="8" t="s">
        <v>113</v>
      </c>
      <c r="AF460" s="8">
        <v>2</v>
      </c>
      <c r="AG460" s="8" t="s">
        <v>90</v>
      </c>
      <c r="AH460" s="8" t="s">
        <v>95</v>
      </c>
      <c r="AS460" s="8" t="s">
        <v>91</v>
      </c>
      <c r="AT460" s="8" t="s">
        <v>92</v>
      </c>
      <c r="AU460" s="8" t="s">
        <v>97</v>
      </c>
      <c r="BC460" s="8" t="s">
        <v>92</v>
      </c>
      <c r="BD460" s="8" t="s">
        <v>92</v>
      </c>
      <c r="BE460" s="8" t="s">
        <v>92</v>
      </c>
      <c r="BG460" s="8" t="s">
        <v>92</v>
      </c>
      <c r="BH460" s="8" t="s">
        <v>92</v>
      </c>
      <c r="BI460" s="8" t="s">
        <v>92</v>
      </c>
      <c r="BJ460" s="8" t="s">
        <v>92</v>
      </c>
      <c r="BM460" s="8" t="s">
        <v>92</v>
      </c>
      <c r="BN460" s="8" t="s">
        <v>92</v>
      </c>
      <c r="BO460" s="8" t="s">
        <v>92</v>
      </c>
      <c r="BQ460" s="8" t="s">
        <v>92</v>
      </c>
      <c r="BR460" s="8" t="s">
        <v>92</v>
      </c>
      <c r="BS460" s="8" t="s">
        <v>91</v>
      </c>
      <c r="BT460" s="8" t="s">
        <v>91</v>
      </c>
      <c r="BU460" s="8" t="s">
        <v>91</v>
      </c>
      <c r="BV460" s="8">
        <v>55438</v>
      </c>
      <c r="BW460" s="8">
        <v>5740032</v>
      </c>
      <c r="BX460" s="9">
        <f t="shared" si="145"/>
        <v>135</v>
      </c>
      <c r="BY460" s="29">
        <v>496717</v>
      </c>
      <c r="BZ460" s="8">
        <v>11555.940304036299</v>
      </c>
      <c r="CA460" s="8">
        <v>18.655624999523798</v>
      </c>
      <c r="CD460" s="8">
        <v>2021</v>
      </c>
      <c r="CE460" s="8">
        <v>6</v>
      </c>
      <c r="CF460" s="17">
        <f t="shared" si="140"/>
        <v>135</v>
      </c>
      <c r="CG460" s="17"/>
      <c r="CH460" s="18" t="str">
        <f t="shared" si="150"/>
        <v/>
      </c>
      <c r="CI460" s="8">
        <f t="shared" si="147"/>
        <v>2032</v>
      </c>
      <c r="CJ460" s="8">
        <f t="shared" si="148"/>
        <v>135</v>
      </c>
      <c r="CK460" s="6">
        <f t="shared" si="143"/>
        <v>135</v>
      </c>
      <c r="CL460" s="26"/>
      <c r="CM460" s="8" t="str">
        <f t="shared" si="151"/>
        <v/>
      </c>
      <c r="CN460" s="38">
        <f t="shared" si="152"/>
        <v>671583.74399999983</v>
      </c>
      <c r="CO460" s="8" t="str">
        <f t="shared" si="153"/>
        <v/>
      </c>
      <c r="CP460" s="8">
        <f t="shared" si="144"/>
        <v>117</v>
      </c>
      <c r="CQ460" s="8">
        <f t="shared" si="154"/>
        <v>1352.0450155722472</v>
      </c>
      <c r="CR460" s="8">
        <f t="shared" si="155"/>
        <v>2027</v>
      </c>
    </row>
    <row r="461" spans="1:96" s="8" customFormat="1">
      <c r="A461" s="8">
        <v>64030</v>
      </c>
      <c r="B461" s="8" t="s">
        <v>630</v>
      </c>
      <c r="C461" s="8">
        <v>55438</v>
      </c>
      <c r="D461" s="8" t="s">
        <v>746</v>
      </c>
      <c r="E461" s="8" t="s">
        <v>116</v>
      </c>
      <c r="F461" s="8" t="s">
        <v>266</v>
      </c>
      <c r="G461" s="8" t="s">
        <v>753</v>
      </c>
      <c r="H461" s="8" t="s">
        <v>87</v>
      </c>
      <c r="I461" s="8" t="s">
        <v>88</v>
      </c>
      <c r="K461" s="8" t="s">
        <v>112</v>
      </c>
      <c r="L461" s="8" t="s">
        <v>90</v>
      </c>
      <c r="M461" s="8" t="s">
        <v>90</v>
      </c>
      <c r="N461" s="8" t="s">
        <v>754</v>
      </c>
      <c r="O461" s="8" t="s">
        <v>754</v>
      </c>
      <c r="P461" s="8">
        <v>135</v>
      </c>
      <c r="Q461" s="8">
        <v>0.9</v>
      </c>
      <c r="R461" s="8">
        <v>123.3</v>
      </c>
      <c r="S461" s="8">
        <v>123.3</v>
      </c>
      <c r="T461" s="8">
        <v>92.3</v>
      </c>
      <c r="U461" s="8" t="s">
        <v>91</v>
      </c>
      <c r="V461" s="8" t="s">
        <v>92</v>
      </c>
      <c r="W461" s="8" t="s">
        <v>92</v>
      </c>
      <c r="X461" s="8" t="s">
        <v>93</v>
      </c>
      <c r="Y461" s="8" t="s">
        <v>90</v>
      </c>
      <c r="Z461" s="8">
        <v>11</v>
      </c>
      <c r="AA461" s="8">
        <v>2002</v>
      </c>
      <c r="AB461" s="8" t="s">
        <v>92</v>
      </c>
      <c r="AC461" s="8" t="s">
        <v>92</v>
      </c>
      <c r="AD461" s="8" t="s">
        <v>91</v>
      </c>
      <c r="AE461" s="8" t="s">
        <v>113</v>
      </c>
      <c r="AF461" s="8">
        <v>2</v>
      </c>
      <c r="AG461" s="8" t="s">
        <v>90</v>
      </c>
      <c r="AH461" s="8" t="s">
        <v>95</v>
      </c>
      <c r="AR461" s="8" t="s">
        <v>91</v>
      </c>
      <c r="AT461" s="8" t="s">
        <v>92</v>
      </c>
      <c r="AU461" s="8" t="s">
        <v>97</v>
      </c>
      <c r="BC461" s="8" t="s">
        <v>92</v>
      </c>
      <c r="BD461" s="8" t="s">
        <v>92</v>
      </c>
      <c r="BE461" s="8" t="s">
        <v>92</v>
      </c>
      <c r="BG461" s="8" t="s">
        <v>92</v>
      </c>
      <c r="BH461" s="8" t="s">
        <v>92</v>
      </c>
      <c r="BI461" s="8" t="s">
        <v>92</v>
      </c>
      <c r="BJ461" s="8" t="s">
        <v>92</v>
      </c>
      <c r="BM461" s="8" t="s">
        <v>92</v>
      </c>
      <c r="BN461" s="8" t="s">
        <v>92</v>
      </c>
      <c r="BO461" s="8" t="s">
        <v>92</v>
      </c>
      <c r="BQ461" s="8" t="s">
        <v>92</v>
      </c>
      <c r="BR461" s="8" t="s">
        <v>92</v>
      </c>
      <c r="BS461" s="8" t="s">
        <v>91</v>
      </c>
      <c r="BT461" s="8" t="s">
        <v>91</v>
      </c>
      <c r="BU461" s="8" t="s">
        <v>91</v>
      </c>
      <c r="BV461" s="8">
        <v>55438</v>
      </c>
      <c r="BW461" s="8">
        <v>5740032</v>
      </c>
      <c r="BX461" s="9">
        <f t="shared" si="145"/>
        <v>135</v>
      </c>
      <c r="BY461" s="29">
        <v>496717</v>
      </c>
      <c r="BZ461" s="8">
        <v>11555.940304036299</v>
      </c>
      <c r="CA461" s="8">
        <v>18.655624999523798</v>
      </c>
      <c r="CD461" s="8">
        <v>2021</v>
      </c>
      <c r="CE461" s="8">
        <v>7</v>
      </c>
      <c r="CF461" s="17">
        <f t="shared" si="140"/>
        <v>135</v>
      </c>
      <c r="CG461" s="17"/>
      <c r="CH461" s="18" t="str">
        <f t="shared" si="150"/>
        <v/>
      </c>
      <c r="CI461" s="8">
        <f t="shared" si="147"/>
        <v>2032</v>
      </c>
      <c r="CJ461" s="8">
        <f t="shared" si="148"/>
        <v>135</v>
      </c>
      <c r="CK461" s="6">
        <f t="shared" si="143"/>
        <v>135</v>
      </c>
      <c r="CL461" s="26"/>
      <c r="CM461" s="8" t="str">
        <f t="shared" si="151"/>
        <v/>
      </c>
      <c r="CN461" s="38">
        <f t="shared" si="152"/>
        <v>671583.74399999983</v>
      </c>
      <c r="CO461" s="8" t="str">
        <f t="shared" si="153"/>
        <v/>
      </c>
      <c r="CP461" s="8">
        <f t="shared" si="144"/>
        <v>117</v>
      </c>
      <c r="CQ461" s="8">
        <f t="shared" si="154"/>
        <v>1352.0450155722472</v>
      </c>
      <c r="CR461" s="8">
        <f t="shared" si="155"/>
        <v>2027</v>
      </c>
    </row>
    <row r="462" spans="1:96" s="8" customFormat="1">
      <c r="A462" s="8">
        <v>56928</v>
      </c>
      <c r="B462" s="8" t="s">
        <v>755</v>
      </c>
      <c r="C462" s="8">
        <v>55640</v>
      </c>
      <c r="D462" s="8" t="s">
        <v>756</v>
      </c>
      <c r="E462" s="8" t="s">
        <v>116</v>
      </c>
      <c r="F462" s="8" t="s">
        <v>241</v>
      </c>
      <c r="G462" s="8">
        <v>1</v>
      </c>
      <c r="H462" s="8" t="s">
        <v>87</v>
      </c>
      <c r="I462" s="8" t="s">
        <v>88</v>
      </c>
      <c r="K462" s="8" t="s">
        <v>89</v>
      </c>
      <c r="L462" s="8" t="s">
        <v>90</v>
      </c>
      <c r="M462" s="8" t="s">
        <v>90</v>
      </c>
      <c r="N462" s="8" t="s">
        <v>757</v>
      </c>
      <c r="O462" s="8" t="s">
        <v>757</v>
      </c>
      <c r="P462" s="8">
        <v>60.5</v>
      </c>
      <c r="Q462" s="8">
        <v>0.85</v>
      </c>
      <c r="R462" s="8">
        <v>45</v>
      </c>
      <c r="S462" s="8">
        <v>45</v>
      </c>
      <c r="T462" s="8">
        <v>24</v>
      </c>
      <c r="U462" s="8" t="s">
        <v>91</v>
      </c>
      <c r="V462" s="8" t="s">
        <v>92</v>
      </c>
      <c r="W462" s="8" t="s">
        <v>92</v>
      </c>
      <c r="X462" s="8" t="s">
        <v>93</v>
      </c>
      <c r="Y462" s="8" t="s">
        <v>90</v>
      </c>
      <c r="Z462" s="8">
        <v>6</v>
      </c>
      <c r="AA462" s="8">
        <v>2002</v>
      </c>
      <c r="AB462" s="8" t="s">
        <v>92</v>
      </c>
      <c r="AC462" s="8" t="s">
        <v>92</v>
      </c>
      <c r="AD462" s="8" t="s">
        <v>91</v>
      </c>
      <c r="AE462" s="8" t="s">
        <v>113</v>
      </c>
      <c r="AF462" s="8">
        <v>2</v>
      </c>
      <c r="AG462" s="8" t="s">
        <v>90</v>
      </c>
      <c r="AH462" s="8" t="s">
        <v>95</v>
      </c>
      <c r="AR462" s="8" t="s">
        <v>91</v>
      </c>
      <c r="AS462" s="8" t="s">
        <v>91</v>
      </c>
      <c r="AT462" s="8" t="s">
        <v>92</v>
      </c>
      <c r="AU462" s="8" t="s">
        <v>97</v>
      </c>
      <c r="BC462" s="8" t="s">
        <v>92</v>
      </c>
      <c r="BD462" s="8" t="s">
        <v>92</v>
      </c>
      <c r="BE462" s="8" t="s">
        <v>92</v>
      </c>
      <c r="BG462" s="8" t="s">
        <v>92</v>
      </c>
      <c r="BH462" s="8" t="s">
        <v>92</v>
      </c>
      <c r="BI462" s="8" t="s">
        <v>92</v>
      </c>
      <c r="BJ462" s="8" t="s">
        <v>92</v>
      </c>
      <c r="BM462" s="8" t="s">
        <v>92</v>
      </c>
      <c r="BN462" s="8" t="s">
        <v>92</v>
      </c>
      <c r="BO462" s="8" t="s">
        <v>92</v>
      </c>
      <c r="BQ462" s="8" t="s">
        <v>92</v>
      </c>
      <c r="BR462" s="8" t="s">
        <v>92</v>
      </c>
      <c r="BS462" s="8" t="s">
        <v>91</v>
      </c>
      <c r="BT462" s="8" t="s">
        <v>91</v>
      </c>
      <c r="BU462" s="8" t="s">
        <v>91</v>
      </c>
      <c r="BV462" s="8">
        <v>55640</v>
      </c>
      <c r="BW462" s="8">
        <v>10224088</v>
      </c>
      <c r="BX462" s="9">
        <f t="shared" si="145"/>
        <v>60.5</v>
      </c>
      <c r="BY462" s="29">
        <v>841111</v>
      </c>
      <c r="BZ462" s="8">
        <v>12155.456295304601</v>
      </c>
      <c r="CA462" s="8">
        <v>19.5492003972121</v>
      </c>
      <c r="CD462" s="8">
        <v>2022</v>
      </c>
      <c r="CE462" s="8">
        <v>1</v>
      </c>
      <c r="CF462" s="17">
        <f t="shared" si="140"/>
        <v>60.5</v>
      </c>
      <c r="CG462" s="19">
        <f>BY462</f>
        <v>841111</v>
      </c>
      <c r="CH462" s="18">
        <f t="shared" si="150"/>
        <v>1196218.295999994</v>
      </c>
      <c r="CI462" s="8">
        <f t="shared" si="147"/>
        <v>2032</v>
      </c>
      <c r="CJ462" s="8">
        <f t="shared" si="148"/>
        <v>60.5</v>
      </c>
      <c r="CK462" s="6">
        <f t="shared" si="143"/>
        <v>60.5</v>
      </c>
      <c r="CL462" s="26">
        <f t="shared" ref="CL462" si="157">IF(AND(CK462&lt;&gt;"", CO462 ="Y"),BY462,"")</f>
        <v>841111</v>
      </c>
      <c r="CM462" s="8">
        <f t="shared" si="151"/>
        <v>1196218.295999994</v>
      </c>
      <c r="CN462" s="38">
        <f t="shared" si="152"/>
        <v>1196218.295999994</v>
      </c>
      <c r="CO462" s="8" t="str">
        <f t="shared" si="153"/>
        <v>Y</v>
      </c>
      <c r="CP462" s="8">
        <f t="shared" si="144"/>
        <v>117</v>
      </c>
      <c r="CQ462" s="8">
        <f t="shared" si="154"/>
        <v>1422.1883865506384</v>
      </c>
      <c r="CR462" s="8">
        <f t="shared" si="155"/>
        <v>2027</v>
      </c>
    </row>
    <row r="463" spans="1:96" s="8" customFormat="1">
      <c r="A463" s="8">
        <v>56928</v>
      </c>
      <c r="B463" s="8" t="s">
        <v>755</v>
      </c>
      <c r="C463" s="8">
        <v>55640</v>
      </c>
      <c r="D463" s="8" t="s">
        <v>756</v>
      </c>
      <c r="E463" s="8" t="s">
        <v>116</v>
      </c>
      <c r="F463" s="8" t="s">
        <v>241</v>
      </c>
      <c r="G463" s="8">
        <v>10</v>
      </c>
      <c r="H463" s="8" t="s">
        <v>87</v>
      </c>
      <c r="I463" s="8" t="s">
        <v>88</v>
      </c>
      <c r="K463" s="8" t="s">
        <v>89</v>
      </c>
      <c r="L463" s="8" t="s">
        <v>90</v>
      </c>
      <c r="M463" s="8" t="s">
        <v>90</v>
      </c>
      <c r="N463" s="8" t="s">
        <v>758</v>
      </c>
      <c r="O463" s="8" t="s">
        <v>758</v>
      </c>
      <c r="P463" s="8">
        <v>60.5</v>
      </c>
      <c r="Q463" s="8">
        <v>0.85</v>
      </c>
      <c r="R463" s="8">
        <v>45</v>
      </c>
      <c r="S463" s="8">
        <v>45</v>
      </c>
      <c r="T463" s="8">
        <v>24</v>
      </c>
      <c r="U463" s="8" t="s">
        <v>91</v>
      </c>
      <c r="V463" s="8" t="s">
        <v>92</v>
      </c>
      <c r="W463" s="8" t="s">
        <v>92</v>
      </c>
      <c r="X463" s="8" t="s">
        <v>93</v>
      </c>
      <c r="Y463" s="8" t="s">
        <v>90</v>
      </c>
      <c r="Z463" s="8">
        <v>7</v>
      </c>
      <c r="AA463" s="8">
        <v>2002</v>
      </c>
      <c r="AB463" s="8" t="s">
        <v>92</v>
      </c>
      <c r="AC463" s="8" t="s">
        <v>92</v>
      </c>
      <c r="AD463" s="8" t="s">
        <v>91</v>
      </c>
      <c r="AE463" s="8" t="s">
        <v>113</v>
      </c>
      <c r="AF463" s="8">
        <v>2</v>
      </c>
      <c r="AG463" s="8" t="s">
        <v>90</v>
      </c>
      <c r="AH463" s="8" t="s">
        <v>95</v>
      </c>
      <c r="AR463" s="8" t="s">
        <v>91</v>
      </c>
      <c r="AS463" s="8" t="s">
        <v>91</v>
      </c>
      <c r="AT463" s="8" t="s">
        <v>92</v>
      </c>
      <c r="AU463" s="8" t="s">
        <v>97</v>
      </c>
      <c r="BC463" s="8" t="s">
        <v>92</v>
      </c>
      <c r="BD463" s="8" t="s">
        <v>92</v>
      </c>
      <c r="BE463" s="8" t="s">
        <v>92</v>
      </c>
      <c r="BG463" s="8" t="s">
        <v>92</v>
      </c>
      <c r="BH463" s="8" t="s">
        <v>92</v>
      </c>
      <c r="BI463" s="8" t="s">
        <v>92</v>
      </c>
      <c r="BJ463" s="8" t="s">
        <v>92</v>
      </c>
      <c r="BM463" s="8" t="s">
        <v>92</v>
      </c>
      <c r="BN463" s="8" t="s">
        <v>92</v>
      </c>
      <c r="BO463" s="8" t="s">
        <v>92</v>
      </c>
      <c r="BQ463" s="8" t="s">
        <v>92</v>
      </c>
      <c r="BR463" s="8" t="s">
        <v>92</v>
      </c>
      <c r="BS463" s="8" t="s">
        <v>91</v>
      </c>
      <c r="BT463" s="8" t="s">
        <v>91</v>
      </c>
      <c r="BU463" s="8" t="s">
        <v>91</v>
      </c>
      <c r="BV463" s="8">
        <v>55640</v>
      </c>
      <c r="BW463" s="8">
        <v>10224088</v>
      </c>
      <c r="BX463" s="9">
        <f t="shared" si="145"/>
        <v>60.5</v>
      </c>
      <c r="BY463" s="29">
        <v>841111</v>
      </c>
      <c r="BZ463" s="8">
        <v>12155.456295304601</v>
      </c>
      <c r="CA463" s="8">
        <v>19.5492003972121</v>
      </c>
      <c r="CD463" s="8">
        <v>2022</v>
      </c>
      <c r="CE463" s="8">
        <v>2</v>
      </c>
      <c r="CF463" s="17">
        <f t="shared" si="140"/>
        <v>60.5</v>
      </c>
      <c r="CG463" s="17"/>
      <c r="CH463" s="18" t="str">
        <f t="shared" si="150"/>
        <v/>
      </c>
      <c r="CI463" s="8">
        <f t="shared" si="147"/>
        <v>2032</v>
      </c>
      <c r="CJ463" s="8">
        <f t="shared" si="148"/>
        <v>60.5</v>
      </c>
      <c r="CK463" s="6">
        <f t="shared" si="143"/>
        <v>60.5</v>
      </c>
      <c r="CL463" s="26"/>
      <c r="CM463" s="8" t="str">
        <f t="shared" si="151"/>
        <v/>
      </c>
      <c r="CN463" s="38">
        <f t="shared" si="152"/>
        <v>1196218.295999994</v>
      </c>
      <c r="CO463" s="8" t="str">
        <f t="shared" si="153"/>
        <v/>
      </c>
      <c r="CP463" s="8">
        <f t="shared" si="144"/>
        <v>117</v>
      </c>
      <c r="CQ463" s="8">
        <f t="shared" si="154"/>
        <v>1422.1883865506384</v>
      </c>
      <c r="CR463" s="8">
        <f t="shared" si="155"/>
        <v>2027</v>
      </c>
    </row>
    <row r="464" spans="1:96" s="8" customFormat="1">
      <c r="A464" s="8">
        <v>56928</v>
      </c>
      <c r="B464" s="8" t="s">
        <v>755</v>
      </c>
      <c r="C464" s="8">
        <v>55640</v>
      </c>
      <c r="D464" s="8" t="s">
        <v>756</v>
      </c>
      <c r="E464" s="8" t="s">
        <v>116</v>
      </c>
      <c r="F464" s="8" t="s">
        <v>241</v>
      </c>
      <c r="G464" s="8">
        <v>11</v>
      </c>
      <c r="H464" s="8" t="s">
        <v>87</v>
      </c>
      <c r="I464" s="8" t="s">
        <v>88</v>
      </c>
      <c r="K464" s="8" t="s">
        <v>89</v>
      </c>
      <c r="L464" s="8" t="s">
        <v>90</v>
      </c>
      <c r="M464" s="8" t="s">
        <v>90</v>
      </c>
      <c r="N464" s="8" t="s">
        <v>759</v>
      </c>
      <c r="O464" s="8" t="s">
        <v>759</v>
      </c>
      <c r="P464" s="8">
        <v>60.5</v>
      </c>
      <c r="Q464" s="8">
        <v>0.85</v>
      </c>
      <c r="R464" s="8">
        <v>45</v>
      </c>
      <c r="S464" s="8">
        <v>45</v>
      </c>
      <c r="T464" s="8">
        <v>24</v>
      </c>
      <c r="U464" s="8" t="s">
        <v>91</v>
      </c>
      <c r="V464" s="8" t="s">
        <v>92</v>
      </c>
      <c r="W464" s="8" t="s">
        <v>92</v>
      </c>
      <c r="X464" s="8" t="s">
        <v>93</v>
      </c>
      <c r="Y464" s="8" t="s">
        <v>90</v>
      </c>
      <c r="Z464" s="8">
        <v>7</v>
      </c>
      <c r="AA464" s="8">
        <v>2002</v>
      </c>
      <c r="AB464" s="8" t="s">
        <v>92</v>
      </c>
      <c r="AC464" s="8" t="s">
        <v>92</v>
      </c>
      <c r="AD464" s="8" t="s">
        <v>91</v>
      </c>
      <c r="AE464" s="8" t="s">
        <v>113</v>
      </c>
      <c r="AF464" s="8">
        <v>2</v>
      </c>
      <c r="AG464" s="8" t="s">
        <v>90</v>
      </c>
      <c r="AH464" s="8" t="s">
        <v>95</v>
      </c>
      <c r="AR464" s="8" t="s">
        <v>91</v>
      </c>
      <c r="AS464" s="8" t="s">
        <v>91</v>
      </c>
      <c r="AT464" s="8" t="s">
        <v>92</v>
      </c>
      <c r="AU464" s="8" t="s">
        <v>97</v>
      </c>
      <c r="BC464" s="8" t="s">
        <v>92</v>
      </c>
      <c r="BD464" s="8" t="s">
        <v>92</v>
      </c>
      <c r="BE464" s="8" t="s">
        <v>92</v>
      </c>
      <c r="BG464" s="8" t="s">
        <v>92</v>
      </c>
      <c r="BH464" s="8" t="s">
        <v>92</v>
      </c>
      <c r="BI464" s="8" t="s">
        <v>92</v>
      </c>
      <c r="BJ464" s="8" t="s">
        <v>92</v>
      </c>
      <c r="BM464" s="8" t="s">
        <v>92</v>
      </c>
      <c r="BN464" s="8" t="s">
        <v>92</v>
      </c>
      <c r="BO464" s="8" t="s">
        <v>92</v>
      </c>
      <c r="BQ464" s="8" t="s">
        <v>92</v>
      </c>
      <c r="BR464" s="8" t="s">
        <v>92</v>
      </c>
      <c r="BS464" s="8" t="s">
        <v>91</v>
      </c>
      <c r="BT464" s="8" t="s">
        <v>91</v>
      </c>
      <c r="BU464" s="8" t="s">
        <v>91</v>
      </c>
      <c r="BV464" s="8">
        <v>55640</v>
      </c>
      <c r="BW464" s="8">
        <v>10224088</v>
      </c>
      <c r="BX464" s="9">
        <f t="shared" si="145"/>
        <v>60.5</v>
      </c>
      <c r="BY464" s="29">
        <v>841111</v>
      </c>
      <c r="BZ464" s="8">
        <v>12155.456295304601</v>
      </c>
      <c r="CA464" s="8">
        <v>19.5492003972121</v>
      </c>
      <c r="CD464" s="8">
        <v>2022</v>
      </c>
      <c r="CE464" s="8">
        <v>2</v>
      </c>
      <c r="CF464" s="17">
        <f t="shared" si="140"/>
        <v>60.5</v>
      </c>
      <c r="CG464" s="17"/>
      <c r="CH464" s="18" t="str">
        <f t="shared" si="150"/>
        <v/>
      </c>
      <c r="CI464" s="8">
        <f t="shared" si="147"/>
        <v>2032</v>
      </c>
      <c r="CJ464" s="8">
        <f t="shared" si="148"/>
        <v>60.5</v>
      </c>
      <c r="CK464" s="6">
        <f t="shared" si="143"/>
        <v>60.5</v>
      </c>
      <c r="CL464" s="26"/>
      <c r="CM464" s="8" t="str">
        <f t="shared" si="151"/>
        <v/>
      </c>
      <c r="CN464" s="38">
        <f t="shared" si="152"/>
        <v>1196218.295999994</v>
      </c>
      <c r="CO464" s="8" t="str">
        <f t="shared" si="153"/>
        <v/>
      </c>
      <c r="CP464" s="8">
        <f t="shared" si="144"/>
        <v>117</v>
      </c>
      <c r="CQ464" s="8">
        <f t="shared" si="154"/>
        <v>1422.1883865506384</v>
      </c>
      <c r="CR464" s="8">
        <f t="shared" si="155"/>
        <v>2027</v>
      </c>
    </row>
    <row r="465" spans="1:96" s="8" customFormat="1">
      <c r="A465" s="8">
        <v>56928</v>
      </c>
      <c r="B465" s="8" t="s">
        <v>755</v>
      </c>
      <c r="C465" s="8">
        <v>55640</v>
      </c>
      <c r="D465" s="8" t="s">
        <v>756</v>
      </c>
      <c r="E465" s="8" t="s">
        <v>116</v>
      </c>
      <c r="F465" s="8" t="s">
        <v>241</v>
      </c>
      <c r="G465" s="8">
        <v>12</v>
      </c>
      <c r="H465" s="8" t="s">
        <v>87</v>
      </c>
      <c r="I465" s="8" t="s">
        <v>88</v>
      </c>
      <c r="K465" s="8" t="s">
        <v>89</v>
      </c>
      <c r="L465" s="8" t="s">
        <v>90</v>
      </c>
      <c r="M465" s="8" t="s">
        <v>90</v>
      </c>
      <c r="N465" s="8" t="s">
        <v>760</v>
      </c>
      <c r="O465" s="8" t="s">
        <v>760</v>
      </c>
      <c r="P465" s="8">
        <v>60.5</v>
      </c>
      <c r="Q465" s="8">
        <v>0.85</v>
      </c>
      <c r="R465" s="8">
        <v>45</v>
      </c>
      <c r="S465" s="8">
        <v>45</v>
      </c>
      <c r="T465" s="8">
        <v>24</v>
      </c>
      <c r="U465" s="8" t="s">
        <v>91</v>
      </c>
      <c r="V465" s="8" t="s">
        <v>92</v>
      </c>
      <c r="W465" s="8" t="s">
        <v>92</v>
      </c>
      <c r="X465" s="8" t="s">
        <v>93</v>
      </c>
      <c r="Y465" s="8" t="s">
        <v>90</v>
      </c>
      <c r="Z465" s="8">
        <v>7</v>
      </c>
      <c r="AA465" s="8">
        <v>2002</v>
      </c>
      <c r="AB465" s="8" t="s">
        <v>92</v>
      </c>
      <c r="AC465" s="8" t="s">
        <v>92</v>
      </c>
      <c r="AD465" s="8" t="s">
        <v>91</v>
      </c>
      <c r="AE465" s="8" t="s">
        <v>113</v>
      </c>
      <c r="AF465" s="8">
        <v>2</v>
      </c>
      <c r="AG465" s="8" t="s">
        <v>90</v>
      </c>
      <c r="AH465" s="8" t="s">
        <v>95</v>
      </c>
      <c r="AR465" s="8" t="s">
        <v>91</v>
      </c>
      <c r="AS465" s="8" t="s">
        <v>91</v>
      </c>
      <c r="AT465" s="8" t="s">
        <v>92</v>
      </c>
      <c r="AU465" s="8" t="s">
        <v>97</v>
      </c>
      <c r="BC465" s="8" t="s">
        <v>92</v>
      </c>
      <c r="BD465" s="8" t="s">
        <v>92</v>
      </c>
      <c r="BE465" s="8" t="s">
        <v>92</v>
      </c>
      <c r="BG465" s="8" t="s">
        <v>92</v>
      </c>
      <c r="BH465" s="8" t="s">
        <v>92</v>
      </c>
      <c r="BI465" s="8" t="s">
        <v>92</v>
      </c>
      <c r="BJ465" s="8" t="s">
        <v>92</v>
      </c>
      <c r="BM465" s="8" t="s">
        <v>92</v>
      </c>
      <c r="BN465" s="8" t="s">
        <v>92</v>
      </c>
      <c r="BO465" s="8" t="s">
        <v>92</v>
      </c>
      <c r="BQ465" s="8" t="s">
        <v>92</v>
      </c>
      <c r="BR465" s="8" t="s">
        <v>92</v>
      </c>
      <c r="BS465" s="8" t="s">
        <v>91</v>
      </c>
      <c r="BT465" s="8" t="s">
        <v>91</v>
      </c>
      <c r="BU465" s="8" t="s">
        <v>91</v>
      </c>
      <c r="BV465" s="8">
        <v>55640</v>
      </c>
      <c r="BW465" s="8">
        <v>10224088</v>
      </c>
      <c r="BX465" s="9">
        <f t="shared" si="145"/>
        <v>60.5</v>
      </c>
      <c r="BY465" s="29">
        <v>841111</v>
      </c>
      <c r="BZ465" s="8">
        <v>12155.456295304601</v>
      </c>
      <c r="CA465" s="8">
        <v>19.5492003972121</v>
      </c>
      <c r="CD465" s="8">
        <v>2022</v>
      </c>
      <c r="CE465" s="8">
        <v>2</v>
      </c>
      <c r="CF465" s="17">
        <f t="shared" si="140"/>
        <v>60.5</v>
      </c>
      <c r="CG465" s="17"/>
      <c r="CH465" s="18" t="str">
        <f t="shared" si="150"/>
        <v/>
      </c>
      <c r="CI465" s="8">
        <f t="shared" si="147"/>
        <v>2032</v>
      </c>
      <c r="CJ465" s="8">
        <f t="shared" si="148"/>
        <v>60.5</v>
      </c>
      <c r="CK465" s="6">
        <f t="shared" si="143"/>
        <v>60.5</v>
      </c>
      <c r="CL465" s="26"/>
      <c r="CM465" s="8" t="str">
        <f t="shared" si="151"/>
        <v/>
      </c>
      <c r="CN465" s="38">
        <f t="shared" si="152"/>
        <v>1196218.295999994</v>
      </c>
      <c r="CO465" s="8" t="str">
        <f t="shared" si="153"/>
        <v/>
      </c>
      <c r="CP465" s="8">
        <f t="shared" si="144"/>
        <v>117</v>
      </c>
      <c r="CQ465" s="8">
        <f t="shared" si="154"/>
        <v>1422.1883865506384</v>
      </c>
      <c r="CR465" s="8">
        <f t="shared" si="155"/>
        <v>2027</v>
      </c>
    </row>
    <row r="466" spans="1:96" s="8" customFormat="1">
      <c r="A466" s="8">
        <v>56928</v>
      </c>
      <c r="B466" s="8" t="s">
        <v>755</v>
      </c>
      <c r="C466" s="8">
        <v>55640</v>
      </c>
      <c r="D466" s="8" t="s">
        <v>756</v>
      </c>
      <c r="E466" s="8" t="s">
        <v>116</v>
      </c>
      <c r="F466" s="8" t="s">
        <v>241</v>
      </c>
      <c r="G466" s="8">
        <v>2</v>
      </c>
      <c r="H466" s="8" t="s">
        <v>87</v>
      </c>
      <c r="I466" s="8" t="s">
        <v>88</v>
      </c>
      <c r="K466" s="8" t="s">
        <v>89</v>
      </c>
      <c r="L466" s="8" t="s">
        <v>90</v>
      </c>
      <c r="M466" s="8" t="s">
        <v>90</v>
      </c>
      <c r="N466" s="8" t="s">
        <v>761</v>
      </c>
      <c r="O466" s="8" t="s">
        <v>761</v>
      </c>
      <c r="P466" s="8">
        <v>60.5</v>
      </c>
      <c r="Q466" s="8">
        <v>0.85</v>
      </c>
      <c r="R466" s="8">
        <v>45</v>
      </c>
      <c r="S466" s="8">
        <v>45</v>
      </c>
      <c r="T466" s="8">
        <v>24</v>
      </c>
      <c r="U466" s="8" t="s">
        <v>91</v>
      </c>
      <c r="V466" s="8" t="s">
        <v>92</v>
      </c>
      <c r="W466" s="8" t="s">
        <v>92</v>
      </c>
      <c r="X466" s="8" t="s">
        <v>93</v>
      </c>
      <c r="Y466" s="8" t="s">
        <v>90</v>
      </c>
      <c r="Z466" s="8">
        <v>6</v>
      </c>
      <c r="AA466" s="8">
        <v>2002</v>
      </c>
      <c r="AB466" s="8" t="s">
        <v>92</v>
      </c>
      <c r="AC466" s="8" t="s">
        <v>92</v>
      </c>
      <c r="AD466" s="8" t="s">
        <v>91</v>
      </c>
      <c r="AE466" s="8" t="s">
        <v>113</v>
      </c>
      <c r="AF466" s="8">
        <v>2</v>
      </c>
      <c r="AG466" s="8" t="s">
        <v>90</v>
      </c>
      <c r="AH466" s="8" t="s">
        <v>95</v>
      </c>
      <c r="AR466" s="8" t="s">
        <v>91</v>
      </c>
      <c r="AS466" s="8" t="s">
        <v>91</v>
      </c>
      <c r="AT466" s="8" t="s">
        <v>92</v>
      </c>
      <c r="AU466" s="8" t="s">
        <v>97</v>
      </c>
      <c r="BC466" s="8" t="s">
        <v>92</v>
      </c>
      <c r="BD466" s="8" t="s">
        <v>92</v>
      </c>
      <c r="BE466" s="8" t="s">
        <v>92</v>
      </c>
      <c r="BG466" s="8" t="s">
        <v>92</v>
      </c>
      <c r="BH466" s="8" t="s">
        <v>92</v>
      </c>
      <c r="BI466" s="8" t="s">
        <v>92</v>
      </c>
      <c r="BJ466" s="8" t="s">
        <v>92</v>
      </c>
      <c r="BM466" s="8" t="s">
        <v>92</v>
      </c>
      <c r="BN466" s="8" t="s">
        <v>92</v>
      </c>
      <c r="BO466" s="8" t="s">
        <v>92</v>
      </c>
      <c r="BQ466" s="8" t="s">
        <v>92</v>
      </c>
      <c r="BR466" s="8" t="s">
        <v>92</v>
      </c>
      <c r="BS466" s="8" t="s">
        <v>91</v>
      </c>
      <c r="BT466" s="8" t="s">
        <v>91</v>
      </c>
      <c r="BU466" s="8" t="s">
        <v>91</v>
      </c>
      <c r="BV466" s="8">
        <v>55640</v>
      </c>
      <c r="BW466" s="8">
        <v>10224088</v>
      </c>
      <c r="BX466" s="9">
        <f t="shared" si="145"/>
        <v>60.5</v>
      </c>
      <c r="BY466" s="29">
        <v>841111</v>
      </c>
      <c r="BZ466" s="8">
        <v>12155.456295304601</v>
      </c>
      <c r="CA466" s="8">
        <v>19.5492003972121</v>
      </c>
      <c r="CD466" s="8">
        <v>2022</v>
      </c>
      <c r="CE466" s="8">
        <v>1</v>
      </c>
      <c r="CF466" s="17">
        <f t="shared" si="140"/>
        <v>60.5</v>
      </c>
      <c r="CG466" s="17"/>
      <c r="CH466" s="18" t="str">
        <f t="shared" si="150"/>
        <v/>
      </c>
      <c r="CI466" s="8">
        <f t="shared" si="147"/>
        <v>2032</v>
      </c>
      <c r="CJ466" s="8">
        <f t="shared" si="148"/>
        <v>60.5</v>
      </c>
      <c r="CK466" s="6">
        <f t="shared" si="143"/>
        <v>60.5</v>
      </c>
      <c r="CL466" s="26"/>
      <c r="CM466" s="8" t="str">
        <f t="shared" si="151"/>
        <v/>
      </c>
      <c r="CN466" s="38">
        <f t="shared" si="152"/>
        <v>1196218.295999994</v>
      </c>
      <c r="CO466" s="8" t="str">
        <f t="shared" si="153"/>
        <v/>
      </c>
      <c r="CP466" s="8">
        <f t="shared" si="144"/>
        <v>117</v>
      </c>
      <c r="CQ466" s="8">
        <f t="shared" si="154"/>
        <v>1422.1883865506384</v>
      </c>
      <c r="CR466" s="8">
        <f t="shared" si="155"/>
        <v>2027</v>
      </c>
    </row>
    <row r="467" spans="1:96" s="8" customFormat="1">
      <c r="A467" s="8">
        <v>56928</v>
      </c>
      <c r="B467" s="8" t="s">
        <v>755</v>
      </c>
      <c r="C467" s="8">
        <v>55640</v>
      </c>
      <c r="D467" s="8" t="s">
        <v>756</v>
      </c>
      <c r="E467" s="8" t="s">
        <v>116</v>
      </c>
      <c r="F467" s="8" t="s">
        <v>241</v>
      </c>
      <c r="G467" s="8">
        <v>3</v>
      </c>
      <c r="H467" s="8" t="s">
        <v>87</v>
      </c>
      <c r="I467" s="8" t="s">
        <v>88</v>
      </c>
      <c r="K467" s="8" t="s">
        <v>89</v>
      </c>
      <c r="L467" s="8" t="s">
        <v>90</v>
      </c>
      <c r="M467" s="8" t="s">
        <v>90</v>
      </c>
      <c r="N467" s="8" t="s">
        <v>762</v>
      </c>
      <c r="O467" s="8" t="s">
        <v>762</v>
      </c>
      <c r="P467" s="8">
        <v>60.5</v>
      </c>
      <c r="Q467" s="8">
        <v>0.85</v>
      </c>
      <c r="R467" s="8">
        <v>45</v>
      </c>
      <c r="S467" s="8">
        <v>45</v>
      </c>
      <c r="T467" s="8">
        <v>24</v>
      </c>
      <c r="U467" s="8" t="s">
        <v>91</v>
      </c>
      <c r="V467" s="8" t="s">
        <v>92</v>
      </c>
      <c r="W467" s="8" t="s">
        <v>92</v>
      </c>
      <c r="X467" s="8" t="s">
        <v>93</v>
      </c>
      <c r="Y467" s="8" t="s">
        <v>90</v>
      </c>
      <c r="Z467" s="8">
        <v>6</v>
      </c>
      <c r="AA467" s="8">
        <v>2002</v>
      </c>
      <c r="AB467" s="8" t="s">
        <v>92</v>
      </c>
      <c r="AC467" s="8" t="s">
        <v>92</v>
      </c>
      <c r="AD467" s="8" t="s">
        <v>91</v>
      </c>
      <c r="AE467" s="8" t="s">
        <v>113</v>
      </c>
      <c r="AF467" s="8">
        <v>2</v>
      </c>
      <c r="AG467" s="8" t="s">
        <v>90</v>
      </c>
      <c r="AH467" s="8" t="s">
        <v>95</v>
      </c>
      <c r="AR467" s="8" t="s">
        <v>91</v>
      </c>
      <c r="AS467" s="8" t="s">
        <v>91</v>
      </c>
      <c r="AT467" s="8" t="s">
        <v>92</v>
      </c>
      <c r="AU467" s="8" t="s">
        <v>97</v>
      </c>
      <c r="BC467" s="8" t="s">
        <v>92</v>
      </c>
      <c r="BD467" s="8" t="s">
        <v>92</v>
      </c>
      <c r="BE467" s="8" t="s">
        <v>92</v>
      </c>
      <c r="BG467" s="8" t="s">
        <v>92</v>
      </c>
      <c r="BH467" s="8" t="s">
        <v>92</v>
      </c>
      <c r="BI467" s="8" t="s">
        <v>92</v>
      </c>
      <c r="BJ467" s="8" t="s">
        <v>92</v>
      </c>
      <c r="BM467" s="8" t="s">
        <v>92</v>
      </c>
      <c r="BN467" s="8" t="s">
        <v>92</v>
      </c>
      <c r="BO467" s="8" t="s">
        <v>92</v>
      </c>
      <c r="BQ467" s="8" t="s">
        <v>92</v>
      </c>
      <c r="BR467" s="8" t="s">
        <v>92</v>
      </c>
      <c r="BS467" s="8" t="s">
        <v>91</v>
      </c>
      <c r="BT467" s="8" t="s">
        <v>91</v>
      </c>
      <c r="BU467" s="8" t="s">
        <v>91</v>
      </c>
      <c r="BV467" s="8">
        <v>55640</v>
      </c>
      <c r="BW467" s="8">
        <v>10224088</v>
      </c>
      <c r="BX467" s="9">
        <f t="shared" si="145"/>
        <v>60.5</v>
      </c>
      <c r="BY467" s="29">
        <v>841111</v>
      </c>
      <c r="BZ467" s="8">
        <v>12155.456295304601</v>
      </c>
      <c r="CA467" s="8">
        <v>19.5492003972121</v>
      </c>
      <c r="CD467" s="8">
        <v>2022</v>
      </c>
      <c r="CE467" s="8">
        <v>1</v>
      </c>
      <c r="CF467" s="17">
        <f t="shared" si="140"/>
        <v>60.5</v>
      </c>
      <c r="CG467" s="17"/>
      <c r="CH467" s="18" t="str">
        <f t="shared" si="150"/>
        <v/>
      </c>
      <c r="CI467" s="8">
        <f t="shared" si="147"/>
        <v>2032</v>
      </c>
      <c r="CJ467" s="8">
        <f t="shared" si="148"/>
        <v>60.5</v>
      </c>
      <c r="CK467" s="6">
        <f t="shared" si="143"/>
        <v>60.5</v>
      </c>
      <c r="CL467" s="26"/>
      <c r="CM467" s="8" t="str">
        <f t="shared" si="151"/>
        <v/>
      </c>
      <c r="CN467" s="38">
        <f t="shared" si="152"/>
        <v>1196218.295999994</v>
      </c>
      <c r="CO467" s="8" t="str">
        <f t="shared" si="153"/>
        <v/>
      </c>
      <c r="CP467" s="8">
        <f t="shared" si="144"/>
        <v>117</v>
      </c>
      <c r="CQ467" s="8">
        <f t="shared" si="154"/>
        <v>1422.1883865506384</v>
      </c>
      <c r="CR467" s="8">
        <f t="shared" si="155"/>
        <v>2027</v>
      </c>
    </row>
    <row r="468" spans="1:96" s="8" customFormat="1">
      <c r="A468" s="8">
        <v>56928</v>
      </c>
      <c r="B468" s="8" t="s">
        <v>755</v>
      </c>
      <c r="C468" s="8">
        <v>55640</v>
      </c>
      <c r="D468" s="8" t="s">
        <v>756</v>
      </c>
      <c r="E468" s="8" t="s">
        <v>116</v>
      </c>
      <c r="F468" s="8" t="s">
        <v>241</v>
      </c>
      <c r="G468" s="8">
        <v>4</v>
      </c>
      <c r="H468" s="8" t="s">
        <v>87</v>
      </c>
      <c r="I468" s="8" t="s">
        <v>88</v>
      </c>
      <c r="K468" s="8" t="s">
        <v>89</v>
      </c>
      <c r="L468" s="8" t="s">
        <v>90</v>
      </c>
      <c r="M468" s="8" t="s">
        <v>90</v>
      </c>
      <c r="N468" s="8" t="s">
        <v>763</v>
      </c>
      <c r="O468" s="8" t="s">
        <v>763</v>
      </c>
      <c r="P468" s="8">
        <v>60.5</v>
      </c>
      <c r="Q468" s="8">
        <v>0.85</v>
      </c>
      <c r="R468" s="8">
        <v>45</v>
      </c>
      <c r="S468" s="8">
        <v>45</v>
      </c>
      <c r="T468" s="8">
        <v>24</v>
      </c>
      <c r="U468" s="8" t="s">
        <v>91</v>
      </c>
      <c r="V468" s="8" t="s">
        <v>92</v>
      </c>
      <c r="W468" s="8" t="s">
        <v>92</v>
      </c>
      <c r="X468" s="8" t="s">
        <v>93</v>
      </c>
      <c r="Y468" s="8" t="s">
        <v>90</v>
      </c>
      <c r="Z468" s="8">
        <v>6</v>
      </c>
      <c r="AA468" s="8">
        <v>2002</v>
      </c>
      <c r="AB468" s="8" t="s">
        <v>92</v>
      </c>
      <c r="AC468" s="8" t="s">
        <v>92</v>
      </c>
      <c r="AD468" s="8" t="s">
        <v>91</v>
      </c>
      <c r="AE468" s="8" t="s">
        <v>113</v>
      </c>
      <c r="AF468" s="8">
        <v>2</v>
      </c>
      <c r="AG468" s="8" t="s">
        <v>90</v>
      </c>
      <c r="AH468" s="8" t="s">
        <v>95</v>
      </c>
      <c r="AR468" s="8" t="s">
        <v>91</v>
      </c>
      <c r="AS468" s="8" t="s">
        <v>91</v>
      </c>
      <c r="AT468" s="8" t="s">
        <v>92</v>
      </c>
      <c r="AU468" s="8" t="s">
        <v>97</v>
      </c>
      <c r="BC468" s="8" t="s">
        <v>92</v>
      </c>
      <c r="BD468" s="8" t="s">
        <v>92</v>
      </c>
      <c r="BE468" s="8" t="s">
        <v>92</v>
      </c>
      <c r="BG468" s="8" t="s">
        <v>92</v>
      </c>
      <c r="BH468" s="8" t="s">
        <v>92</v>
      </c>
      <c r="BI468" s="8" t="s">
        <v>92</v>
      </c>
      <c r="BJ468" s="8" t="s">
        <v>92</v>
      </c>
      <c r="BM468" s="8" t="s">
        <v>92</v>
      </c>
      <c r="BN468" s="8" t="s">
        <v>92</v>
      </c>
      <c r="BO468" s="8" t="s">
        <v>92</v>
      </c>
      <c r="BQ468" s="8" t="s">
        <v>92</v>
      </c>
      <c r="BR468" s="8" t="s">
        <v>92</v>
      </c>
      <c r="BS468" s="8" t="s">
        <v>91</v>
      </c>
      <c r="BT468" s="8" t="s">
        <v>91</v>
      </c>
      <c r="BU468" s="8" t="s">
        <v>91</v>
      </c>
      <c r="BV468" s="8">
        <v>55640</v>
      </c>
      <c r="BW468" s="8">
        <v>10224088</v>
      </c>
      <c r="BX468" s="9">
        <f t="shared" si="145"/>
        <v>60.5</v>
      </c>
      <c r="BY468" s="29">
        <v>841111</v>
      </c>
      <c r="BZ468" s="8">
        <v>12155.456295304601</v>
      </c>
      <c r="CA468" s="8">
        <v>19.5492003972121</v>
      </c>
      <c r="CD468" s="8">
        <v>2022</v>
      </c>
      <c r="CE468" s="8">
        <v>1</v>
      </c>
      <c r="CF468" s="17">
        <f t="shared" si="140"/>
        <v>60.5</v>
      </c>
      <c r="CG468" s="17"/>
      <c r="CH468" s="18" t="str">
        <f t="shared" si="150"/>
        <v/>
      </c>
      <c r="CI468" s="8">
        <f t="shared" si="147"/>
        <v>2032</v>
      </c>
      <c r="CJ468" s="8">
        <f t="shared" si="148"/>
        <v>60.5</v>
      </c>
      <c r="CK468" s="6">
        <f t="shared" si="143"/>
        <v>60.5</v>
      </c>
      <c r="CL468" s="26"/>
      <c r="CM468" s="8" t="str">
        <f t="shared" si="151"/>
        <v/>
      </c>
      <c r="CN468" s="38">
        <f t="shared" si="152"/>
        <v>1196218.295999994</v>
      </c>
      <c r="CO468" s="8" t="str">
        <f t="shared" si="153"/>
        <v/>
      </c>
      <c r="CP468" s="8">
        <f t="shared" si="144"/>
        <v>117</v>
      </c>
      <c r="CQ468" s="8">
        <f t="shared" si="154"/>
        <v>1422.1883865506384</v>
      </c>
      <c r="CR468" s="8">
        <f t="shared" si="155"/>
        <v>2027</v>
      </c>
    </row>
    <row r="469" spans="1:96" s="8" customFormat="1">
      <c r="A469" s="8">
        <v>56928</v>
      </c>
      <c r="B469" s="8" t="s">
        <v>755</v>
      </c>
      <c r="C469" s="8">
        <v>55640</v>
      </c>
      <c r="D469" s="8" t="s">
        <v>756</v>
      </c>
      <c r="E469" s="8" t="s">
        <v>116</v>
      </c>
      <c r="F469" s="8" t="s">
        <v>241</v>
      </c>
      <c r="G469" s="8">
        <v>5</v>
      </c>
      <c r="H469" s="8" t="s">
        <v>87</v>
      </c>
      <c r="I469" s="8" t="s">
        <v>88</v>
      </c>
      <c r="K469" s="8" t="s">
        <v>89</v>
      </c>
      <c r="L469" s="8" t="s">
        <v>90</v>
      </c>
      <c r="M469" s="8" t="s">
        <v>90</v>
      </c>
      <c r="N469" s="8" t="s">
        <v>764</v>
      </c>
      <c r="O469" s="8" t="s">
        <v>764</v>
      </c>
      <c r="P469" s="8">
        <v>60.5</v>
      </c>
      <c r="Q469" s="8">
        <v>0.85</v>
      </c>
      <c r="R469" s="8">
        <v>45</v>
      </c>
      <c r="S469" s="8">
        <v>45</v>
      </c>
      <c r="T469" s="8">
        <v>24</v>
      </c>
      <c r="U469" s="8" t="s">
        <v>91</v>
      </c>
      <c r="V469" s="8" t="s">
        <v>92</v>
      </c>
      <c r="W469" s="8" t="s">
        <v>92</v>
      </c>
      <c r="X469" s="8" t="s">
        <v>93</v>
      </c>
      <c r="Y469" s="8" t="s">
        <v>90</v>
      </c>
      <c r="Z469" s="8">
        <v>6</v>
      </c>
      <c r="AA469" s="8">
        <v>2002</v>
      </c>
      <c r="AB469" s="8" t="s">
        <v>92</v>
      </c>
      <c r="AC469" s="8" t="s">
        <v>92</v>
      </c>
      <c r="AD469" s="8" t="s">
        <v>91</v>
      </c>
      <c r="AE469" s="8" t="s">
        <v>113</v>
      </c>
      <c r="AF469" s="8">
        <v>2</v>
      </c>
      <c r="AG469" s="8" t="s">
        <v>90</v>
      </c>
      <c r="AH469" s="8" t="s">
        <v>95</v>
      </c>
      <c r="AR469" s="8" t="s">
        <v>91</v>
      </c>
      <c r="AS469" s="8" t="s">
        <v>91</v>
      </c>
      <c r="AT469" s="8" t="s">
        <v>92</v>
      </c>
      <c r="AU469" s="8" t="s">
        <v>97</v>
      </c>
      <c r="BC469" s="8" t="s">
        <v>92</v>
      </c>
      <c r="BD469" s="8" t="s">
        <v>92</v>
      </c>
      <c r="BE469" s="8" t="s">
        <v>92</v>
      </c>
      <c r="BG469" s="8" t="s">
        <v>92</v>
      </c>
      <c r="BH469" s="8" t="s">
        <v>92</v>
      </c>
      <c r="BI469" s="8" t="s">
        <v>92</v>
      </c>
      <c r="BJ469" s="8" t="s">
        <v>92</v>
      </c>
      <c r="BM469" s="8" t="s">
        <v>92</v>
      </c>
      <c r="BN469" s="8" t="s">
        <v>92</v>
      </c>
      <c r="BO469" s="8" t="s">
        <v>92</v>
      </c>
      <c r="BQ469" s="8" t="s">
        <v>92</v>
      </c>
      <c r="BR469" s="8" t="s">
        <v>92</v>
      </c>
      <c r="BS469" s="8" t="s">
        <v>91</v>
      </c>
      <c r="BT469" s="8" t="s">
        <v>91</v>
      </c>
      <c r="BU469" s="8" t="s">
        <v>91</v>
      </c>
      <c r="BV469" s="8">
        <v>55640</v>
      </c>
      <c r="BW469" s="8">
        <v>10224088</v>
      </c>
      <c r="BX469" s="9">
        <f t="shared" si="145"/>
        <v>60.5</v>
      </c>
      <c r="BY469" s="29">
        <v>841111</v>
      </c>
      <c r="BZ469" s="8">
        <v>12155.456295304601</v>
      </c>
      <c r="CA469" s="8">
        <v>19.5492003972121</v>
      </c>
      <c r="CD469" s="8">
        <v>2022</v>
      </c>
      <c r="CE469" s="8">
        <v>1</v>
      </c>
      <c r="CF469" s="17">
        <f t="shared" si="140"/>
        <v>60.5</v>
      </c>
      <c r="CG469" s="17"/>
      <c r="CH469" s="18" t="str">
        <f t="shared" si="150"/>
        <v/>
      </c>
      <c r="CI469" s="8">
        <f t="shared" si="147"/>
        <v>2032</v>
      </c>
      <c r="CJ469" s="8">
        <f t="shared" si="148"/>
        <v>60.5</v>
      </c>
      <c r="CK469" s="6">
        <f t="shared" si="143"/>
        <v>60.5</v>
      </c>
      <c r="CL469" s="26"/>
      <c r="CM469" s="8" t="str">
        <f t="shared" si="151"/>
        <v/>
      </c>
      <c r="CN469" s="38">
        <f t="shared" si="152"/>
        <v>1196218.295999994</v>
      </c>
      <c r="CO469" s="8" t="str">
        <f t="shared" si="153"/>
        <v/>
      </c>
      <c r="CP469" s="8">
        <f t="shared" si="144"/>
        <v>117</v>
      </c>
      <c r="CQ469" s="8">
        <f t="shared" si="154"/>
        <v>1422.1883865506384</v>
      </c>
      <c r="CR469" s="8">
        <f t="shared" si="155"/>
        <v>2027</v>
      </c>
    </row>
    <row r="470" spans="1:96" s="8" customFormat="1">
      <c r="A470" s="8">
        <v>56928</v>
      </c>
      <c r="B470" s="8" t="s">
        <v>755</v>
      </c>
      <c r="C470" s="8">
        <v>55640</v>
      </c>
      <c r="D470" s="8" t="s">
        <v>756</v>
      </c>
      <c r="E470" s="8" t="s">
        <v>116</v>
      </c>
      <c r="F470" s="8" t="s">
        <v>241</v>
      </c>
      <c r="G470" s="8">
        <v>6</v>
      </c>
      <c r="H470" s="8" t="s">
        <v>87</v>
      </c>
      <c r="I470" s="8" t="s">
        <v>88</v>
      </c>
      <c r="K470" s="8" t="s">
        <v>89</v>
      </c>
      <c r="L470" s="8" t="s">
        <v>90</v>
      </c>
      <c r="M470" s="8" t="s">
        <v>90</v>
      </c>
      <c r="N470" s="8" t="s">
        <v>765</v>
      </c>
      <c r="O470" s="8" t="s">
        <v>765</v>
      </c>
      <c r="P470" s="8">
        <v>60.5</v>
      </c>
      <c r="Q470" s="8">
        <v>0.85</v>
      </c>
      <c r="R470" s="8">
        <v>45</v>
      </c>
      <c r="S470" s="8">
        <v>45</v>
      </c>
      <c r="T470" s="8">
        <v>24</v>
      </c>
      <c r="U470" s="8" t="s">
        <v>91</v>
      </c>
      <c r="V470" s="8" t="s">
        <v>92</v>
      </c>
      <c r="W470" s="8" t="s">
        <v>92</v>
      </c>
      <c r="X470" s="8" t="s">
        <v>93</v>
      </c>
      <c r="Y470" s="8" t="s">
        <v>90</v>
      </c>
      <c r="Z470" s="8">
        <v>6</v>
      </c>
      <c r="AA470" s="8">
        <v>2002</v>
      </c>
      <c r="AB470" s="8" t="s">
        <v>92</v>
      </c>
      <c r="AC470" s="8" t="s">
        <v>92</v>
      </c>
      <c r="AD470" s="8" t="s">
        <v>91</v>
      </c>
      <c r="AE470" s="8" t="s">
        <v>113</v>
      </c>
      <c r="AF470" s="8">
        <v>2</v>
      </c>
      <c r="AG470" s="8" t="s">
        <v>90</v>
      </c>
      <c r="AH470" s="8" t="s">
        <v>95</v>
      </c>
      <c r="AR470" s="8" t="s">
        <v>91</v>
      </c>
      <c r="AS470" s="8" t="s">
        <v>91</v>
      </c>
      <c r="AT470" s="8" t="s">
        <v>92</v>
      </c>
      <c r="AU470" s="8" t="s">
        <v>97</v>
      </c>
      <c r="BC470" s="8" t="s">
        <v>92</v>
      </c>
      <c r="BD470" s="8" t="s">
        <v>92</v>
      </c>
      <c r="BE470" s="8" t="s">
        <v>92</v>
      </c>
      <c r="BG470" s="8" t="s">
        <v>92</v>
      </c>
      <c r="BH470" s="8" t="s">
        <v>92</v>
      </c>
      <c r="BI470" s="8" t="s">
        <v>92</v>
      </c>
      <c r="BJ470" s="8" t="s">
        <v>92</v>
      </c>
      <c r="BM470" s="8" t="s">
        <v>92</v>
      </c>
      <c r="BN470" s="8" t="s">
        <v>92</v>
      </c>
      <c r="BO470" s="8" t="s">
        <v>92</v>
      </c>
      <c r="BQ470" s="8" t="s">
        <v>92</v>
      </c>
      <c r="BR470" s="8" t="s">
        <v>92</v>
      </c>
      <c r="BS470" s="8" t="s">
        <v>91</v>
      </c>
      <c r="BT470" s="8" t="s">
        <v>91</v>
      </c>
      <c r="BU470" s="8" t="s">
        <v>91</v>
      </c>
      <c r="BV470" s="8">
        <v>55640</v>
      </c>
      <c r="BW470" s="8">
        <v>10224088</v>
      </c>
      <c r="BX470" s="9">
        <f t="shared" si="145"/>
        <v>60.5</v>
      </c>
      <c r="BY470" s="29">
        <v>841111</v>
      </c>
      <c r="BZ470" s="8">
        <v>12155.456295304601</v>
      </c>
      <c r="CA470" s="8">
        <v>19.5492003972121</v>
      </c>
      <c r="CD470" s="8">
        <v>2022</v>
      </c>
      <c r="CE470" s="8">
        <v>1</v>
      </c>
      <c r="CF470" s="17">
        <f t="shared" si="140"/>
        <v>60.5</v>
      </c>
      <c r="CG470" s="17"/>
      <c r="CH470" s="18" t="str">
        <f t="shared" si="150"/>
        <v/>
      </c>
      <c r="CI470" s="8">
        <f t="shared" si="147"/>
        <v>2032</v>
      </c>
      <c r="CJ470" s="8">
        <f t="shared" si="148"/>
        <v>60.5</v>
      </c>
      <c r="CK470" s="6">
        <f t="shared" si="143"/>
        <v>60.5</v>
      </c>
      <c r="CL470" s="26"/>
      <c r="CM470" s="8" t="str">
        <f t="shared" si="151"/>
        <v/>
      </c>
      <c r="CN470" s="38">
        <f t="shared" si="152"/>
        <v>1196218.295999994</v>
      </c>
      <c r="CO470" s="8" t="str">
        <f t="shared" si="153"/>
        <v/>
      </c>
      <c r="CP470" s="8">
        <f t="shared" si="144"/>
        <v>117</v>
      </c>
      <c r="CQ470" s="8">
        <f t="shared" si="154"/>
        <v>1422.1883865506384</v>
      </c>
      <c r="CR470" s="8">
        <f t="shared" si="155"/>
        <v>2027</v>
      </c>
    </row>
    <row r="471" spans="1:96" s="8" customFormat="1">
      <c r="A471" s="8">
        <v>56928</v>
      </c>
      <c r="B471" s="8" t="s">
        <v>755</v>
      </c>
      <c r="C471" s="8">
        <v>55640</v>
      </c>
      <c r="D471" s="8" t="s">
        <v>756</v>
      </c>
      <c r="E471" s="8" t="s">
        <v>116</v>
      </c>
      <c r="F471" s="8" t="s">
        <v>241</v>
      </c>
      <c r="G471" s="8">
        <v>7</v>
      </c>
      <c r="H471" s="8" t="s">
        <v>87</v>
      </c>
      <c r="I471" s="8" t="s">
        <v>88</v>
      </c>
      <c r="K471" s="8" t="s">
        <v>89</v>
      </c>
      <c r="L471" s="8" t="s">
        <v>90</v>
      </c>
      <c r="M471" s="8" t="s">
        <v>90</v>
      </c>
      <c r="N471" s="8" t="s">
        <v>766</v>
      </c>
      <c r="O471" s="8" t="s">
        <v>766</v>
      </c>
      <c r="P471" s="8">
        <v>60.5</v>
      </c>
      <c r="Q471" s="8">
        <v>0.85</v>
      </c>
      <c r="R471" s="8">
        <v>45</v>
      </c>
      <c r="S471" s="8">
        <v>45</v>
      </c>
      <c r="T471" s="8">
        <v>24</v>
      </c>
      <c r="U471" s="8" t="s">
        <v>91</v>
      </c>
      <c r="V471" s="8" t="s">
        <v>92</v>
      </c>
      <c r="W471" s="8" t="s">
        <v>92</v>
      </c>
      <c r="X471" s="8" t="s">
        <v>93</v>
      </c>
      <c r="Y471" s="8" t="s">
        <v>90</v>
      </c>
      <c r="Z471" s="8">
        <v>6</v>
      </c>
      <c r="AA471" s="8">
        <v>2002</v>
      </c>
      <c r="AB471" s="8" t="s">
        <v>92</v>
      </c>
      <c r="AC471" s="8" t="s">
        <v>92</v>
      </c>
      <c r="AD471" s="8" t="s">
        <v>91</v>
      </c>
      <c r="AE471" s="8" t="s">
        <v>113</v>
      </c>
      <c r="AF471" s="8">
        <v>2</v>
      </c>
      <c r="AG471" s="8" t="s">
        <v>90</v>
      </c>
      <c r="AH471" s="8" t="s">
        <v>95</v>
      </c>
      <c r="AS471" s="8" t="s">
        <v>91</v>
      </c>
      <c r="AT471" s="8" t="s">
        <v>92</v>
      </c>
      <c r="AU471" s="8" t="s">
        <v>97</v>
      </c>
      <c r="BC471" s="8" t="s">
        <v>92</v>
      </c>
      <c r="BD471" s="8" t="s">
        <v>92</v>
      </c>
      <c r="BE471" s="8" t="s">
        <v>92</v>
      </c>
      <c r="BG471" s="8" t="s">
        <v>92</v>
      </c>
      <c r="BH471" s="8" t="s">
        <v>92</v>
      </c>
      <c r="BI471" s="8" t="s">
        <v>92</v>
      </c>
      <c r="BJ471" s="8" t="s">
        <v>92</v>
      </c>
      <c r="BM471" s="8" t="s">
        <v>92</v>
      </c>
      <c r="BN471" s="8" t="s">
        <v>92</v>
      </c>
      <c r="BO471" s="8" t="s">
        <v>92</v>
      </c>
      <c r="BQ471" s="8" t="s">
        <v>92</v>
      </c>
      <c r="BR471" s="8" t="s">
        <v>92</v>
      </c>
      <c r="BS471" s="8" t="s">
        <v>91</v>
      </c>
      <c r="BT471" s="8" t="s">
        <v>91</v>
      </c>
      <c r="BU471" s="8" t="s">
        <v>91</v>
      </c>
      <c r="BV471" s="8">
        <v>55640</v>
      </c>
      <c r="BW471" s="8">
        <v>10224088</v>
      </c>
      <c r="BX471" s="9">
        <f t="shared" si="145"/>
        <v>60.5</v>
      </c>
      <c r="BY471" s="29">
        <v>841111</v>
      </c>
      <c r="BZ471" s="8">
        <v>12155.456295304601</v>
      </c>
      <c r="CA471" s="8">
        <v>19.5492003972121</v>
      </c>
      <c r="CD471" s="8">
        <v>2022</v>
      </c>
      <c r="CE471" s="8">
        <v>1</v>
      </c>
      <c r="CF471" s="17">
        <f t="shared" si="140"/>
        <v>60.5</v>
      </c>
      <c r="CG471" s="17"/>
      <c r="CH471" s="18" t="str">
        <f t="shared" si="150"/>
        <v/>
      </c>
      <c r="CI471" s="8">
        <f t="shared" si="147"/>
        <v>2032</v>
      </c>
      <c r="CJ471" s="8">
        <f t="shared" si="148"/>
        <v>60.5</v>
      </c>
      <c r="CK471" s="6">
        <f t="shared" si="143"/>
        <v>60.5</v>
      </c>
      <c r="CL471" s="26"/>
      <c r="CM471" s="8" t="str">
        <f t="shared" si="151"/>
        <v/>
      </c>
      <c r="CN471" s="38">
        <f t="shared" si="152"/>
        <v>1196218.295999994</v>
      </c>
      <c r="CO471" s="8" t="str">
        <f t="shared" si="153"/>
        <v/>
      </c>
      <c r="CP471" s="8">
        <f t="shared" si="144"/>
        <v>117</v>
      </c>
      <c r="CQ471" s="8">
        <f t="shared" si="154"/>
        <v>1422.1883865506384</v>
      </c>
      <c r="CR471" s="8">
        <f t="shared" si="155"/>
        <v>2027</v>
      </c>
    </row>
    <row r="472" spans="1:96" s="8" customFormat="1">
      <c r="A472" s="8">
        <v>56928</v>
      </c>
      <c r="B472" s="8" t="s">
        <v>755</v>
      </c>
      <c r="C472" s="8">
        <v>55640</v>
      </c>
      <c r="D472" s="8" t="s">
        <v>756</v>
      </c>
      <c r="E472" s="8" t="s">
        <v>116</v>
      </c>
      <c r="F472" s="8" t="s">
        <v>241</v>
      </c>
      <c r="G472" s="8">
        <v>8</v>
      </c>
      <c r="H472" s="8" t="s">
        <v>87</v>
      </c>
      <c r="I472" s="8" t="s">
        <v>88</v>
      </c>
      <c r="K472" s="8" t="s">
        <v>89</v>
      </c>
      <c r="L472" s="8" t="s">
        <v>90</v>
      </c>
      <c r="M472" s="8" t="s">
        <v>90</v>
      </c>
      <c r="N472" s="8" t="s">
        <v>767</v>
      </c>
      <c r="O472" s="8" t="s">
        <v>767</v>
      </c>
      <c r="P472" s="8">
        <v>60.5</v>
      </c>
      <c r="Q472" s="8">
        <v>0.85</v>
      </c>
      <c r="R472" s="8">
        <v>45</v>
      </c>
      <c r="S472" s="8">
        <v>45</v>
      </c>
      <c r="T472" s="8">
        <v>24</v>
      </c>
      <c r="U472" s="8" t="s">
        <v>91</v>
      </c>
      <c r="V472" s="8" t="s">
        <v>92</v>
      </c>
      <c r="W472" s="8" t="s">
        <v>92</v>
      </c>
      <c r="X472" s="8" t="s">
        <v>93</v>
      </c>
      <c r="Y472" s="8" t="s">
        <v>90</v>
      </c>
      <c r="Z472" s="8">
        <v>6</v>
      </c>
      <c r="AA472" s="8">
        <v>2002</v>
      </c>
      <c r="AB472" s="8" t="s">
        <v>92</v>
      </c>
      <c r="AC472" s="8" t="s">
        <v>92</v>
      </c>
      <c r="AD472" s="8" t="s">
        <v>91</v>
      </c>
      <c r="AE472" s="8" t="s">
        <v>113</v>
      </c>
      <c r="AF472" s="8">
        <v>2</v>
      </c>
      <c r="AG472" s="8" t="s">
        <v>90</v>
      </c>
      <c r="AH472" s="8" t="s">
        <v>95</v>
      </c>
      <c r="AS472" s="8" t="s">
        <v>91</v>
      </c>
      <c r="AT472" s="8" t="s">
        <v>92</v>
      </c>
      <c r="AU472" s="8" t="s">
        <v>97</v>
      </c>
      <c r="BC472" s="8" t="s">
        <v>92</v>
      </c>
      <c r="BD472" s="8" t="s">
        <v>92</v>
      </c>
      <c r="BE472" s="8" t="s">
        <v>92</v>
      </c>
      <c r="BG472" s="8" t="s">
        <v>92</v>
      </c>
      <c r="BH472" s="8" t="s">
        <v>92</v>
      </c>
      <c r="BI472" s="8" t="s">
        <v>92</v>
      </c>
      <c r="BJ472" s="8" t="s">
        <v>92</v>
      </c>
      <c r="BM472" s="8" t="s">
        <v>92</v>
      </c>
      <c r="BN472" s="8" t="s">
        <v>92</v>
      </c>
      <c r="BO472" s="8" t="s">
        <v>92</v>
      </c>
      <c r="BQ472" s="8" t="s">
        <v>92</v>
      </c>
      <c r="BR472" s="8" t="s">
        <v>92</v>
      </c>
      <c r="BS472" s="8" t="s">
        <v>91</v>
      </c>
      <c r="BT472" s="8" t="s">
        <v>91</v>
      </c>
      <c r="BU472" s="8" t="s">
        <v>91</v>
      </c>
      <c r="BV472" s="8">
        <v>55640</v>
      </c>
      <c r="BW472" s="8">
        <v>10224088</v>
      </c>
      <c r="BX472" s="9">
        <f t="shared" si="145"/>
        <v>60.5</v>
      </c>
      <c r="BY472" s="29">
        <v>841111</v>
      </c>
      <c r="BZ472" s="8">
        <v>12155.456295304601</v>
      </c>
      <c r="CA472" s="8">
        <v>19.5492003972121</v>
      </c>
      <c r="CD472" s="8">
        <v>2022</v>
      </c>
      <c r="CE472" s="8">
        <v>1</v>
      </c>
      <c r="CF472" s="17">
        <f t="shared" si="140"/>
        <v>60.5</v>
      </c>
      <c r="CG472" s="17"/>
      <c r="CH472" s="18" t="str">
        <f t="shared" si="150"/>
        <v/>
      </c>
      <c r="CI472" s="8">
        <f t="shared" si="147"/>
        <v>2032</v>
      </c>
      <c r="CJ472" s="8">
        <f t="shared" si="148"/>
        <v>60.5</v>
      </c>
      <c r="CK472" s="6">
        <f t="shared" si="143"/>
        <v>60.5</v>
      </c>
      <c r="CL472" s="26"/>
      <c r="CM472" s="8" t="str">
        <f t="shared" si="151"/>
        <v/>
      </c>
      <c r="CN472" s="38">
        <f t="shared" si="152"/>
        <v>1196218.295999994</v>
      </c>
      <c r="CO472" s="8" t="str">
        <f t="shared" si="153"/>
        <v/>
      </c>
      <c r="CP472" s="8">
        <f t="shared" si="144"/>
        <v>117</v>
      </c>
      <c r="CQ472" s="8">
        <f t="shared" si="154"/>
        <v>1422.1883865506384</v>
      </c>
      <c r="CR472" s="8">
        <f t="shared" si="155"/>
        <v>2027</v>
      </c>
    </row>
    <row r="473" spans="1:96" s="8" customFormat="1">
      <c r="A473" s="8">
        <v>56928</v>
      </c>
      <c r="B473" s="8" t="s">
        <v>755</v>
      </c>
      <c r="C473" s="8">
        <v>55640</v>
      </c>
      <c r="D473" s="8" t="s">
        <v>756</v>
      </c>
      <c r="E473" s="8" t="s">
        <v>116</v>
      </c>
      <c r="F473" s="8" t="s">
        <v>241</v>
      </c>
      <c r="G473" s="8">
        <v>9</v>
      </c>
      <c r="H473" s="8" t="s">
        <v>87</v>
      </c>
      <c r="I473" s="8" t="s">
        <v>88</v>
      </c>
      <c r="K473" s="8" t="s">
        <v>89</v>
      </c>
      <c r="L473" s="8" t="s">
        <v>90</v>
      </c>
      <c r="M473" s="8" t="s">
        <v>90</v>
      </c>
      <c r="N473" s="8" t="s">
        <v>768</v>
      </c>
      <c r="O473" s="8" t="s">
        <v>768</v>
      </c>
      <c r="P473" s="8">
        <v>60.5</v>
      </c>
      <c r="Q473" s="8">
        <v>0.85</v>
      </c>
      <c r="R473" s="8">
        <v>45</v>
      </c>
      <c r="S473" s="8">
        <v>45</v>
      </c>
      <c r="T473" s="8">
        <v>24</v>
      </c>
      <c r="U473" s="8" t="s">
        <v>91</v>
      </c>
      <c r="V473" s="8" t="s">
        <v>92</v>
      </c>
      <c r="W473" s="8" t="s">
        <v>92</v>
      </c>
      <c r="X473" s="8" t="s">
        <v>93</v>
      </c>
      <c r="Y473" s="8" t="s">
        <v>90</v>
      </c>
      <c r="Z473" s="8">
        <v>6</v>
      </c>
      <c r="AA473" s="8">
        <v>2002</v>
      </c>
      <c r="AB473" s="8" t="s">
        <v>92</v>
      </c>
      <c r="AC473" s="8" t="s">
        <v>92</v>
      </c>
      <c r="AD473" s="8" t="s">
        <v>91</v>
      </c>
      <c r="AE473" s="8" t="s">
        <v>113</v>
      </c>
      <c r="AF473" s="8">
        <v>2</v>
      </c>
      <c r="AG473" s="8" t="s">
        <v>90</v>
      </c>
      <c r="AH473" s="8" t="s">
        <v>95</v>
      </c>
      <c r="AS473" s="8" t="s">
        <v>91</v>
      </c>
      <c r="AT473" s="8" t="s">
        <v>92</v>
      </c>
      <c r="AU473" s="8" t="s">
        <v>97</v>
      </c>
      <c r="BC473" s="8" t="s">
        <v>92</v>
      </c>
      <c r="BD473" s="8" t="s">
        <v>92</v>
      </c>
      <c r="BE473" s="8" t="s">
        <v>92</v>
      </c>
      <c r="BG473" s="8" t="s">
        <v>92</v>
      </c>
      <c r="BH473" s="8" t="s">
        <v>92</v>
      </c>
      <c r="BI473" s="8" t="s">
        <v>92</v>
      </c>
      <c r="BJ473" s="8" t="s">
        <v>92</v>
      </c>
      <c r="BM473" s="8" t="s">
        <v>92</v>
      </c>
      <c r="BN473" s="8" t="s">
        <v>92</v>
      </c>
      <c r="BO473" s="8" t="s">
        <v>92</v>
      </c>
      <c r="BQ473" s="8" t="s">
        <v>92</v>
      </c>
      <c r="BR473" s="8" t="s">
        <v>92</v>
      </c>
      <c r="BS473" s="8" t="s">
        <v>91</v>
      </c>
      <c r="BT473" s="8" t="s">
        <v>91</v>
      </c>
      <c r="BU473" s="8" t="s">
        <v>91</v>
      </c>
      <c r="BV473" s="8">
        <v>55640</v>
      </c>
      <c r="BW473" s="8">
        <v>10224088</v>
      </c>
      <c r="BX473" s="9">
        <f t="shared" si="145"/>
        <v>60.5</v>
      </c>
      <c r="BY473" s="29">
        <v>841111</v>
      </c>
      <c r="BZ473" s="8">
        <v>12155.456295304601</v>
      </c>
      <c r="CA473" s="8">
        <v>19.5492003972121</v>
      </c>
      <c r="CD473" s="8">
        <v>2022</v>
      </c>
      <c r="CE473" s="8">
        <v>1</v>
      </c>
      <c r="CF473" s="17">
        <f t="shared" si="140"/>
        <v>60.5</v>
      </c>
      <c r="CG473" s="17"/>
      <c r="CH473" s="18" t="str">
        <f t="shared" si="150"/>
        <v/>
      </c>
      <c r="CI473" s="8">
        <f t="shared" si="147"/>
        <v>2032</v>
      </c>
      <c r="CJ473" s="8">
        <f t="shared" si="148"/>
        <v>60.5</v>
      </c>
      <c r="CK473" s="6">
        <f t="shared" si="143"/>
        <v>60.5</v>
      </c>
      <c r="CL473" s="26"/>
      <c r="CM473" s="8" t="str">
        <f t="shared" si="151"/>
        <v/>
      </c>
      <c r="CN473" s="38">
        <f t="shared" si="152"/>
        <v>1196218.295999994</v>
      </c>
      <c r="CO473" s="8" t="str">
        <f t="shared" si="153"/>
        <v/>
      </c>
      <c r="CP473" s="8">
        <f t="shared" si="144"/>
        <v>117</v>
      </c>
      <c r="CQ473" s="8">
        <f t="shared" si="154"/>
        <v>1422.1883865506384</v>
      </c>
      <c r="CR473" s="8">
        <f t="shared" si="155"/>
        <v>2027</v>
      </c>
    </row>
    <row r="474" spans="1:96" s="8" customFormat="1">
      <c r="A474" s="8">
        <v>61320</v>
      </c>
      <c r="B474" s="8" t="s">
        <v>769</v>
      </c>
      <c r="C474" s="8">
        <v>55654</v>
      </c>
      <c r="D474" s="8" t="s">
        <v>770</v>
      </c>
      <c r="E474" s="8" t="s">
        <v>171</v>
      </c>
      <c r="F474" s="8" t="s">
        <v>771</v>
      </c>
      <c r="G474" s="8" t="s">
        <v>772</v>
      </c>
      <c r="H474" s="8" t="s">
        <v>87</v>
      </c>
      <c r="I474" s="8" t="s">
        <v>88</v>
      </c>
      <c r="K474" s="8" t="s">
        <v>89</v>
      </c>
      <c r="L474" s="8" t="s">
        <v>90</v>
      </c>
      <c r="M474" s="8" t="s">
        <v>90</v>
      </c>
      <c r="P474" s="8">
        <v>43.8</v>
      </c>
      <c r="Q474" s="8">
        <v>0.9</v>
      </c>
      <c r="R474" s="8">
        <v>49.7</v>
      </c>
      <c r="S474" s="8">
        <v>49.2</v>
      </c>
      <c r="T474" s="8">
        <v>4</v>
      </c>
      <c r="U474" s="8" t="s">
        <v>91</v>
      </c>
      <c r="V474" s="8" t="s">
        <v>92</v>
      </c>
      <c r="W474" s="8" t="s">
        <v>92</v>
      </c>
      <c r="X474" s="8" t="s">
        <v>93</v>
      </c>
      <c r="Y474" s="8" t="s">
        <v>90</v>
      </c>
      <c r="Z474" s="8">
        <v>11</v>
      </c>
      <c r="AA474" s="8">
        <v>2001</v>
      </c>
      <c r="AB474" s="8" t="s">
        <v>92</v>
      </c>
      <c r="AC474" s="8" t="s">
        <v>92</v>
      </c>
      <c r="AD474" s="8" t="s">
        <v>91</v>
      </c>
      <c r="AE474" s="8" t="s">
        <v>113</v>
      </c>
      <c r="AF474" s="8">
        <v>2</v>
      </c>
      <c r="AG474" s="8" t="s">
        <v>90</v>
      </c>
      <c r="AH474" s="8" t="s">
        <v>95</v>
      </c>
      <c r="AI474" s="8" t="s">
        <v>96</v>
      </c>
      <c r="AR474" s="8" t="s">
        <v>91</v>
      </c>
      <c r="AS474" s="8" t="s">
        <v>91</v>
      </c>
      <c r="AT474" s="8" t="s">
        <v>92</v>
      </c>
      <c r="AU474" s="8" t="s">
        <v>97</v>
      </c>
      <c r="BC474" s="8" t="s">
        <v>92</v>
      </c>
      <c r="BD474" s="8" t="s">
        <v>92</v>
      </c>
      <c r="BE474" s="8" t="s">
        <v>92</v>
      </c>
      <c r="BG474" s="8" t="s">
        <v>92</v>
      </c>
      <c r="BH474" s="8" t="s">
        <v>92</v>
      </c>
      <c r="BI474" s="8" t="s">
        <v>92</v>
      </c>
      <c r="BJ474" s="8" t="s">
        <v>92</v>
      </c>
      <c r="BM474" s="8" t="s">
        <v>92</v>
      </c>
      <c r="BN474" s="8" t="s">
        <v>92</v>
      </c>
      <c r="BO474" s="8" t="s">
        <v>92</v>
      </c>
      <c r="BQ474" s="8" t="s">
        <v>92</v>
      </c>
      <c r="BR474" s="8" t="s">
        <v>92</v>
      </c>
      <c r="BS474" s="8" t="s">
        <v>91</v>
      </c>
      <c r="BT474" s="8" t="s">
        <v>91</v>
      </c>
      <c r="BU474" s="8" t="s">
        <v>91</v>
      </c>
      <c r="BV474" s="8">
        <v>55654</v>
      </c>
      <c r="BW474" s="8">
        <v>1906109</v>
      </c>
      <c r="BX474" s="9">
        <f t="shared" si="145"/>
        <v>43.8</v>
      </c>
      <c r="BY474" s="29">
        <v>186798</v>
      </c>
      <c r="BZ474" s="8">
        <v>10204.118887782501</v>
      </c>
      <c r="CA474" s="8">
        <v>28.742499998900001</v>
      </c>
      <c r="CD474" s="8">
        <v>2030</v>
      </c>
      <c r="CE474" s="8">
        <v>8</v>
      </c>
      <c r="CF474" s="17">
        <f t="shared" si="140"/>
        <v>43.8</v>
      </c>
      <c r="CG474" s="19">
        <f>BY474</f>
        <v>186798</v>
      </c>
      <c r="CH474" s="18">
        <f t="shared" si="150"/>
        <v>223014.7529999995</v>
      </c>
      <c r="CI474" s="8">
        <f t="shared" si="147"/>
        <v>2031</v>
      </c>
      <c r="CJ474" s="8">
        <f t="shared" si="148"/>
        <v>43.8</v>
      </c>
      <c r="CK474" s="6" t="str">
        <f t="shared" si="143"/>
        <v/>
      </c>
      <c r="CL474" s="26" t="str">
        <f>IF(CK474&lt;&gt;"",BY474,"")</f>
        <v/>
      </c>
      <c r="CM474" s="8" t="str">
        <f t="shared" si="151"/>
        <v/>
      </c>
      <c r="CN474" s="38">
        <f t="shared" si="152"/>
        <v>223014.7529999995</v>
      </c>
      <c r="CO474" s="8" t="str">
        <f t="shared" si="153"/>
        <v>Y</v>
      </c>
      <c r="CP474" s="8">
        <f t="shared" si="144"/>
        <v>117</v>
      </c>
      <c r="CQ474" s="8">
        <f t="shared" si="154"/>
        <v>1193.8819098705526</v>
      </c>
      <c r="CR474" s="8">
        <f t="shared" si="155"/>
        <v>2035</v>
      </c>
    </row>
    <row r="475" spans="1:96" s="8" customFormat="1">
      <c r="A475" s="8">
        <v>61320</v>
      </c>
      <c r="B475" s="8" t="s">
        <v>769</v>
      </c>
      <c r="C475" s="8">
        <v>55654</v>
      </c>
      <c r="D475" s="8" t="s">
        <v>770</v>
      </c>
      <c r="E475" s="8" t="s">
        <v>171</v>
      </c>
      <c r="F475" s="8" t="s">
        <v>771</v>
      </c>
      <c r="G475" s="8" t="s">
        <v>773</v>
      </c>
      <c r="H475" s="8" t="s">
        <v>87</v>
      </c>
      <c r="I475" s="8" t="s">
        <v>88</v>
      </c>
      <c r="K475" s="8" t="s">
        <v>89</v>
      </c>
      <c r="L475" s="8" t="s">
        <v>90</v>
      </c>
      <c r="M475" s="8" t="s">
        <v>90</v>
      </c>
      <c r="P475" s="8">
        <v>43.8</v>
      </c>
      <c r="Q475" s="8">
        <v>0.9</v>
      </c>
      <c r="R475" s="8">
        <v>48.5</v>
      </c>
      <c r="S475" s="8">
        <v>49.3</v>
      </c>
      <c r="T475" s="8">
        <v>4</v>
      </c>
      <c r="U475" s="8" t="s">
        <v>91</v>
      </c>
      <c r="V475" s="8" t="s">
        <v>92</v>
      </c>
      <c r="W475" s="8" t="s">
        <v>92</v>
      </c>
      <c r="X475" s="8" t="s">
        <v>93</v>
      </c>
      <c r="Y475" s="8" t="s">
        <v>90</v>
      </c>
      <c r="Z475" s="8">
        <v>11</v>
      </c>
      <c r="AA475" s="8">
        <v>2001</v>
      </c>
      <c r="AB475" s="8" t="s">
        <v>92</v>
      </c>
      <c r="AC475" s="8" t="s">
        <v>92</v>
      </c>
      <c r="AD475" s="8" t="s">
        <v>91</v>
      </c>
      <c r="AE475" s="8" t="s">
        <v>113</v>
      </c>
      <c r="AF475" s="8">
        <v>2</v>
      </c>
      <c r="AG475" s="8" t="s">
        <v>90</v>
      </c>
      <c r="AH475" s="8" t="s">
        <v>95</v>
      </c>
      <c r="AI475" s="8" t="s">
        <v>96</v>
      </c>
      <c r="AR475" s="8" t="s">
        <v>91</v>
      </c>
      <c r="AS475" s="8" t="s">
        <v>91</v>
      </c>
      <c r="AT475" s="8" t="s">
        <v>92</v>
      </c>
      <c r="AU475" s="8" t="s">
        <v>97</v>
      </c>
      <c r="BC475" s="8" t="s">
        <v>92</v>
      </c>
      <c r="BD475" s="8" t="s">
        <v>92</v>
      </c>
      <c r="BE475" s="8" t="s">
        <v>92</v>
      </c>
      <c r="BG475" s="8" t="s">
        <v>92</v>
      </c>
      <c r="BH475" s="8" t="s">
        <v>92</v>
      </c>
      <c r="BI475" s="8" t="s">
        <v>92</v>
      </c>
      <c r="BJ475" s="8" t="s">
        <v>92</v>
      </c>
      <c r="BM475" s="8" t="s">
        <v>92</v>
      </c>
      <c r="BN475" s="8" t="s">
        <v>92</v>
      </c>
      <c r="BO475" s="8" t="s">
        <v>92</v>
      </c>
      <c r="BQ475" s="8" t="s">
        <v>92</v>
      </c>
      <c r="BR475" s="8" t="s">
        <v>92</v>
      </c>
      <c r="BS475" s="8" t="s">
        <v>91</v>
      </c>
      <c r="BT475" s="8" t="s">
        <v>91</v>
      </c>
      <c r="BU475" s="8" t="s">
        <v>91</v>
      </c>
      <c r="BV475" s="8">
        <v>55654</v>
      </c>
      <c r="BW475" s="8">
        <v>1906109</v>
      </c>
      <c r="BX475" s="9">
        <f t="shared" si="145"/>
        <v>43.8</v>
      </c>
      <c r="BY475" s="29">
        <v>186798</v>
      </c>
      <c r="BZ475" s="8">
        <v>10204.118887782501</v>
      </c>
      <c r="CA475" s="8">
        <v>28.742499998900001</v>
      </c>
      <c r="CD475" s="8">
        <v>2030</v>
      </c>
      <c r="CE475" s="8">
        <v>8</v>
      </c>
      <c r="CF475" s="17">
        <f t="shared" si="140"/>
        <v>43.8</v>
      </c>
      <c r="CG475" s="17"/>
      <c r="CH475" s="18" t="str">
        <f t="shared" si="150"/>
        <v/>
      </c>
      <c r="CI475" s="8">
        <f t="shared" si="147"/>
        <v>2031</v>
      </c>
      <c r="CJ475" s="8">
        <f t="shared" si="148"/>
        <v>43.8</v>
      </c>
      <c r="CK475" s="6" t="str">
        <f t="shared" si="143"/>
        <v/>
      </c>
      <c r="CL475" s="26"/>
      <c r="CM475" s="8" t="str">
        <f t="shared" si="151"/>
        <v/>
      </c>
      <c r="CN475" s="38">
        <f t="shared" si="152"/>
        <v>223014.7529999995</v>
      </c>
      <c r="CO475" s="8" t="str">
        <f t="shared" si="153"/>
        <v/>
      </c>
      <c r="CP475" s="8">
        <f t="shared" si="144"/>
        <v>117</v>
      </c>
      <c r="CQ475" s="8">
        <f t="shared" si="154"/>
        <v>1193.8819098705526</v>
      </c>
      <c r="CR475" s="8">
        <f t="shared" si="155"/>
        <v>2035</v>
      </c>
    </row>
    <row r="476" spans="1:96" s="8" customFormat="1">
      <c r="A476" s="8">
        <v>61318</v>
      </c>
      <c r="B476" s="8" t="s">
        <v>774</v>
      </c>
      <c r="C476" s="8">
        <v>55738</v>
      </c>
      <c r="D476" s="8" t="s">
        <v>775</v>
      </c>
      <c r="E476" s="8" t="s">
        <v>178</v>
      </c>
      <c r="F476" s="8" t="s">
        <v>776</v>
      </c>
      <c r="G476" s="8">
        <v>1</v>
      </c>
      <c r="H476" s="8" t="s">
        <v>87</v>
      </c>
      <c r="I476" s="8" t="s">
        <v>88</v>
      </c>
      <c r="K476" s="8" t="s">
        <v>158</v>
      </c>
      <c r="L476" s="8" t="s">
        <v>90</v>
      </c>
      <c r="M476" s="8" t="s">
        <v>90</v>
      </c>
      <c r="P476" s="8">
        <v>44</v>
      </c>
      <c r="Q476" s="8">
        <v>0.9</v>
      </c>
      <c r="R476" s="8">
        <v>43</v>
      </c>
      <c r="S476" s="8">
        <v>45.7</v>
      </c>
      <c r="T476" s="8">
        <v>4</v>
      </c>
      <c r="U476" s="8" t="s">
        <v>91</v>
      </c>
      <c r="V476" s="8" t="s">
        <v>92</v>
      </c>
      <c r="W476" s="8" t="s">
        <v>92</v>
      </c>
      <c r="X476" s="8" t="s">
        <v>93</v>
      </c>
      <c r="Y476" s="8" t="s">
        <v>90</v>
      </c>
      <c r="Z476" s="8">
        <v>6</v>
      </c>
      <c r="AA476" s="8">
        <v>2002</v>
      </c>
      <c r="AB476" s="8" t="s">
        <v>92</v>
      </c>
      <c r="AC476" s="8" t="s">
        <v>92</v>
      </c>
      <c r="AD476" s="8" t="s">
        <v>91</v>
      </c>
      <c r="AE476" s="8" t="s">
        <v>113</v>
      </c>
      <c r="AF476" s="8">
        <v>2</v>
      </c>
      <c r="AG476" s="8" t="s">
        <v>90</v>
      </c>
      <c r="AH476" s="8" t="s">
        <v>95</v>
      </c>
      <c r="AR476" s="8" t="s">
        <v>91</v>
      </c>
      <c r="AS476" s="8" t="s">
        <v>91</v>
      </c>
      <c r="AT476" s="8" t="s">
        <v>92</v>
      </c>
      <c r="AU476" s="8" t="s">
        <v>97</v>
      </c>
      <c r="BC476" s="8" t="s">
        <v>92</v>
      </c>
      <c r="BD476" s="8" t="s">
        <v>92</v>
      </c>
      <c r="BE476" s="8" t="s">
        <v>92</v>
      </c>
      <c r="BG476" s="8" t="s">
        <v>92</v>
      </c>
      <c r="BH476" s="8" t="s">
        <v>92</v>
      </c>
      <c r="BI476" s="8" t="s">
        <v>92</v>
      </c>
      <c r="BJ476" s="8" t="s">
        <v>92</v>
      </c>
      <c r="BM476" s="8" t="s">
        <v>92</v>
      </c>
      <c r="BN476" s="8" t="s">
        <v>92</v>
      </c>
      <c r="BO476" s="8" t="s">
        <v>92</v>
      </c>
      <c r="BQ476" s="8" t="s">
        <v>92</v>
      </c>
      <c r="BR476" s="8" t="s">
        <v>92</v>
      </c>
      <c r="BS476" s="8" t="s">
        <v>91</v>
      </c>
      <c r="BT476" s="8" t="s">
        <v>91</v>
      </c>
      <c r="BU476" s="8" t="s">
        <v>91</v>
      </c>
      <c r="BV476" s="8">
        <v>55738</v>
      </c>
      <c r="BW476" s="8">
        <v>4065451</v>
      </c>
      <c r="BX476" s="9">
        <f t="shared" si="145"/>
        <v>44</v>
      </c>
      <c r="BY476" s="29">
        <v>396502</v>
      </c>
      <c r="BZ476" s="8">
        <v>10253.292543291</v>
      </c>
      <c r="CA476" s="8">
        <v>28.742499998900001</v>
      </c>
      <c r="CD476" s="8">
        <v>2031</v>
      </c>
      <c r="CE476" s="8">
        <v>3</v>
      </c>
      <c r="CF476" s="17">
        <f t="shared" si="140"/>
        <v>44</v>
      </c>
      <c r="CG476" s="19">
        <f>BY476</f>
        <v>396502</v>
      </c>
      <c r="CH476" s="18">
        <f t="shared" si="150"/>
        <v>475657.76699999621</v>
      </c>
      <c r="CI476" s="8">
        <f t="shared" si="147"/>
        <v>2032</v>
      </c>
      <c r="CJ476" s="8">
        <f t="shared" si="148"/>
        <v>44</v>
      </c>
      <c r="CK476" s="6" t="str">
        <f t="shared" si="143"/>
        <v/>
      </c>
      <c r="CL476" s="26" t="str">
        <f>IF(CK476&lt;&gt;"",BY476,"")</f>
        <v/>
      </c>
      <c r="CM476" s="8" t="str">
        <f t="shared" si="151"/>
        <v/>
      </c>
      <c r="CN476" s="38">
        <f t="shared" si="152"/>
        <v>475657.76699999621</v>
      </c>
      <c r="CO476" s="8" t="str">
        <f t="shared" si="153"/>
        <v>Y</v>
      </c>
      <c r="CP476" s="8">
        <f t="shared" si="144"/>
        <v>117</v>
      </c>
      <c r="CQ476" s="8">
        <f t="shared" si="154"/>
        <v>1199.6352275650468</v>
      </c>
      <c r="CR476" s="8">
        <f t="shared" si="155"/>
        <v>2035</v>
      </c>
    </row>
    <row r="477" spans="1:96" s="8" customFormat="1">
      <c r="A477" s="8">
        <v>61318</v>
      </c>
      <c r="B477" s="8" t="s">
        <v>774</v>
      </c>
      <c r="C477" s="8">
        <v>55738</v>
      </c>
      <c r="D477" s="8" t="s">
        <v>775</v>
      </c>
      <c r="E477" s="8" t="s">
        <v>178</v>
      </c>
      <c r="F477" s="8" t="s">
        <v>776</v>
      </c>
      <c r="G477" s="8">
        <v>2</v>
      </c>
      <c r="H477" s="8" t="s">
        <v>87</v>
      </c>
      <c r="I477" s="8" t="s">
        <v>88</v>
      </c>
      <c r="K477" s="8" t="s">
        <v>158</v>
      </c>
      <c r="L477" s="8" t="s">
        <v>90</v>
      </c>
      <c r="M477" s="8" t="s">
        <v>90</v>
      </c>
      <c r="P477" s="8">
        <v>44</v>
      </c>
      <c r="Q477" s="8">
        <v>0.9</v>
      </c>
      <c r="R477" s="8">
        <v>41</v>
      </c>
      <c r="S477" s="8">
        <v>44.3</v>
      </c>
      <c r="T477" s="8">
        <v>4</v>
      </c>
      <c r="U477" s="8" t="s">
        <v>91</v>
      </c>
      <c r="V477" s="8" t="s">
        <v>92</v>
      </c>
      <c r="W477" s="8" t="s">
        <v>92</v>
      </c>
      <c r="X477" s="8" t="s">
        <v>93</v>
      </c>
      <c r="Y477" s="8" t="s">
        <v>90</v>
      </c>
      <c r="Z477" s="8">
        <v>6</v>
      </c>
      <c r="AA477" s="8">
        <v>2002</v>
      </c>
      <c r="AB477" s="8" t="s">
        <v>92</v>
      </c>
      <c r="AC477" s="8" t="s">
        <v>92</v>
      </c>
      <c r="AD477" s="8" t="s">
        <v>91</v>
      </c>
      <c r="AE477" s="8" t="s">
        <v>113</v>
      </c>
      <c r="AF477" s="8">
        <v>2</v>
      </c>
      <c r="AG477" s="8" t="s">
        <v>90</v>
      </c>
      <c r="AH477" s="8" t="s">
        <v>95</v>
      </c>
      <c r="AR477" s="8" t="s">
        <v>91</v>
      </c>
      <c r="AS477" s="8" t="s">
        <v>91</v>
      </c>
      <c r="AT477" s="8" t="s">
        <v>92</v>
      </c>
      <c r="AU477" s="8" t="s">
        <v>97</v>
      </c>
      <c r="BC477" s="8" t="s">
        <v>92</v>
      </c>
      <c r="BD477" s="8" t="s">
        <v>92</v>
      </c>
      <c r="BE477" s="8" t="s">
        <v>92</v>
      </c>
      <c r="BG477" s="8" t="s">
        <v>92</v>
      </c>
      <c r="BH477" s="8" t="s">
        <v>92</v>
      </c>
      <c r="BI477" s="8" t="s">
        <v>92</v>
      </c>
      <c r="BJ477" s="8" t="s">
        <v>92</v>
      </c>
      <c r="BM477" s="8" t="s">
        <v>92</v>
      </c>
      <c r="BN477" s="8" t="s">
        <v>92</v>
      </c>
      <c r="BO477" s="8" t="s">
        <v>92</v>
      </c>
      <c r="BQ477" s="8" t="s">
        <v>92</v>
      </c>
      <c r="BR477" s="8" t="s">
        <v>92</v>
      </c>
      <c r="BS477" s="8" t="s">
        <v>91</v>
      </c>
      <c r="BT477" s="8" t="s">
        <v>91</v>
      </c>
      <c r="BU477" s="8" t="s">
        <v>91</v>
      </c>
      <c r="BV477" s="8">
        <v>55738</v>
      </c>
      <c r="BW477" s="8">
        <v>4065451</v>
      </c>
      <c r="BX477" s="9">
        <f t="shared" si="145"/>
        <v>44</v>
      </c>
      <c r="BY477" s="29">
        <v>396502</v>
      </c>
      <c r="BZ477" s="8">
        <v>10253.292543291</v>
      </c>
      <c r="CA477" s="8">
        <v>28.742499998900001</v>
      </c>
      <c r="CD477" s="8">
        <v>2031</v>
      </c>
      <c r="CE477" s="8">
        <v>3</v>
      </c>
      <c r="CF477" s="17">
        <f t="shared" si="140"/>
        <v>44</v>
      </c>
      <c r="CG477" s="17"/>
      <c r="CH477" s="18" t="str">
        <f t="shared" si="150"/>
        <v/>
      </c>
      <c r="CI477" s="8">
        <f t="shared" si="147"/>
        <v>2032</v>
      </c>
      <c r="CJ477" s="8">
        <f t="shared" si="148"/>
        <v>44</v>
      </c>
      <c r="CK477" s="6" t="str">
        <f t="shared" si="143"/>
        <v/>
      </c>
      <c r="CL477" s="26"/>
      <c r="CM477" s="8" t="str">
        <f t="shared" si="151"/>
        <v/>
      </c>
      <c r="CN477" s="38">
        <f t="shared" si="152"/>
        <v>475657.76699999621</v>
      </c>
      <c r="CO477" s="8" t="str">
        <f t="shared" si="153"/>
        <v/>
      </c>
      <c r="CP477" s="8">
        <f t="shared" si="144"/>
        <v>117</v>
      </c>
      <c r="CQ477" s="8">
        <f t="shared" si="154"/>
        <v>1199.6352275650468</v>
      </c>
      <c r="CR477" s="8">
        <f t="shared" si="155"/>
        <v>2035</v>
      </c>
    </row>
    <row r="478" spans="1:96" s="8" customFormat="1">
      <c r="A478" s="8">
        <v>20183</v>
      </c>
      <c r="B478" s="8" t="s">
        <v>777</v>
      </c>
      <c r="C478" s="8">
        <v>55765</v>
      </c>
      <c r="D478" s="8" t="s">
        <v>778</v>
      </c>
      <c r="E478" s="8" t="s">
        <v>171</v>
      </c>
      <c r="F478" s="8" t="s">
        <v>172</v>
      </c>
      <c r="G478" s="8" t="s">
        <v>329</v>
      </c>
      <c r="H478" s="8" t="s">
        <v>224</v>
      </c>
      <c r="I478" s="8" t="s">
        <v>88</v>
      </c>
      <c r="K478" s="8" t="s">
        <v>112</v>
      </c>
      <c r="L478" s="8" t="s">
        <v>90</v>
      </c>
      <c r="M478" s="8" t="s">
        <v>90</v>
      </c>
      <c r="P478" s="8">
        <v>3.3</v>
      </c>
      <c r="Q478" s="8">
        <v>0.98</v>
      </c>
      <c r="R478" s="8">
        <v>2.4</v>
      </c>
      <c r="S478" s="8">
        <v>2.9</v>
      </c>
      <c r="T478" s="8">
        <v>0.6</v>
      </c>
      <c r="U478" s="8" t="s">
        <v>91</v>
      </c>
      <c r="V478" s="8" t="s">
        <v>92</v>
      </c>
      <c r="W478" s="8" t="s">
        <v>92</v>
      </c>
      <c r="X478" s="8" t="s">
        <v>93</v>
      </c>
      <c r="Y478" s="8" t="s">
        <v>90</v>
      </c>
      <c r="Z478" s="8">
        <v>2</v>
      </c>
      <c r="AA478" s="8">
        <v>2001</v>
      </c>
      <c r="AB478" s="8" t="s">
        <v>92</v>
      </c>
      <c r="AC478" s="8" t="s">
        <v>92</v>
      </c>
      <c r="AD478" s="8" t="s">
        <v>91</v>
      </c>
      <c r="AE478" s="8" t="s">
        <v>113</v>
      </c>
      <c r="AF478" s="8">
        <v>2</v>
      </c>
      <c r="AG478" s="8" t="s">
        <v>90</v>
      </c>
      <c r="AH478" s="8" t="s">
        <v>226</v>
      </c>
      <c r="AR478" s="8" t="s">
        <v>91</v>
      </c>
      <c r="AS478" s="8" t="s">
        <v>91</v>
      </c>
      <c r="AT478" s="8">
        <v>0</v>
      </c>
      <c r="AU478" s="8" t="s">
        <v>97</v>
      </c>
      <c r="BC478" s="8" t="s">
        <v>92</v>
      </c>
      <c r="BD478" s="8" t="s">
        <v>92</v>
      </c>
      <c r="BE478" s="8" t="s">
        <v>92</v>
      </c>
      <c r="BG478" s="8" t="s">
        <v>92</v>
      </c>
      <c r="BH478" s="8" t="s">
        <v>92</v>
      </c>
      <c r="BI478" s="8" t="s">
        <v>92</v>
      </c>
      <c r="BJ478" s="8" t="s">
        <v>92</v>
      </c>
      <c r="BM478" s="8" t="s">
        <v>92</v>
      </c>
      <c r="BN478" s="8" t="s">
        <v>92</v>
      </c>
      <c r="BO478" s="8" t="s">
        <v>92</v>
      </c>
      <c r="BQ478" s="8" t="s">
        <v>92</v>
      </c>
      <c r="BR478" s="8" t="s">
        <v>92</v>
      </c>
      <c r="BS478" s="8" t="s">
        <v>91</v>
      </c>
      <c r="BT478" s="8" t="s">
        <v>91</v>
      </c>
      <c r="BU478" s="8" t="s">
        <v>91</v>
      </c>
      <c r="BV478" s="8">
        <v>55765</v>
      </c>
      <c r="BW478" s="8">
        <v>696407</v>
      </c>
      <c r="BX478" s="9">
        <f t="shared" si="145"/>
        <v>3.3</v>
      </c>
      <c r="BY478" s="29">
        <v>35344</v>
      </c>
      <c r="BZ478" s="8">
        <v>19703.683793571701</v>
      </c>
      <c r="CA478" s="8">
        <v>25.768611109091601</v>
      </c>
      <c r="CD478" s="8">
        <v>2026</v>
      </c>
      <c r="CE478" s="8">
        <v>11</v>
      </c>
      <c r="CF478" s="17">
        <f t="shared" si="140"/>
        <v>3.3</v>
      </c>
      <c r="CG478" s="19">
        <f>BY478</f>
        <v>35344</v>
      </c>
      <c r="CH478" s="18">
        <f t="shared" si="150"/>
        <v>81479.618999999788</v>
      </c>
      <c r="CI478" s="8">
        <f t="shared" si="147"/>
        <v>2031</v>
      </c>
      <c r="CJ478" s="8">
        <f t="shared" si="148"/>
        <v>3.3</v>
      </c>
      <c r="CK478" s="6">
        <f t="shared" si="143"/>
        <v>3.3</v>
      </c>
      <c r="CL478" s="26">
        <f t="shared" ref="CL478" si="158">IF(AND(CK478&lt;&gt;"", CO478 ="Y"),BY478,"")</f>
        <v>35344</v>
      </c>
      <c r="CM478" s="8">
        <f t="shared" si="151"/>
        <v>81479.618999999788</v>
      </c>
      <c r="CN478" s="38">
        <f t="shared" si="152"/>
        <v>81479.618999999788</v>
      </c>
      <c r="CO478" s="8" t="str">
        <f t="shared" si="153"/>
        <v>Y</v>
      </c>
      <c r="CP478" s="8">
        <f t="shared" si="144"/>
        <v>117</v>
      </c>
      <c r="CQ478" s="8">
        <f t="shared" si="154"/>
        <v>2305.331003847889</v>
      </c>
      <c r="CR478" s="8">
        <f t="shared" si="155"/>
        <v>2024</v>
      </c>
    </row>
    <row r="479" spans="1:96" s="8" customFormat="1">
      <c r="A479" s="8">
        <v>20183</v>
      </c>
      <c r="B479" s="8" t="s">
        <v>777</v>
      </c>
      <c r="C479" s="8">
        <v>55765</v>
      </c>
      <c r="D479" s="8" t="s">
        <v>778</v>
      </c>
      <c r="E479" s="8" t="s">
        <v>171</v>
      </c>
      <c r="F479" s="8" t="s">
        <v>172</v>
      </c>
      <c r="G479" s="8" t="s">
        <v>330</v>
      </c>
      <c r="H479" s="8" t="s">
        <v>224</v>
      </c>
      <c r="I479" s="8" t="s">
        <v>88</v>
      </c>
      <c r="K479" s="8" t="s">
        <v>112</v>
      </c>
      <c r="L479" s="8" t="s">
        <v>90</v>
      </c>
      <c r="M479" s="8" t="s">
        <v>90</v>
      </c>
      <c r="P479" s="8">
        <v>3.3</v>
      </c>
      <c r="Q479" s="8">
        <v>0.98</v>
      </c>
      <c r="R479" s="8">
        <v>2.4</v>
      </c>
      <c r="S479" s="8">
        <v>2.9</v>
      </c>
      <c r="T479" s="8">
        <v>0.6</v>
      </c>
      <c r="U479" s="8" t="s">
        <v>91</v>
      </c>
      <c r="V479" s="8" t="s">
        <v>92</v>
      </c>
      <c r="W479" s="8" t="s">
        <v>92</v>
      </c>
      <c r="X479" s="8" t="s">
        <v>93</v>
      </c>
      <c r="Y479" s="8" t="s">
        <v>90</v>
      </c>
      <c r="Z479" s="8">
        <v>2</v>
      </c>
      <c r="AA479" s="8">
        <v>2001</v>
      </c>
      <c r="AB479" s="8" t="s">
        <v>92</v>
      </c>
      <c r="AC479" s="8" t="s">
        <v>92</v>
      </c>
      <c r="AD479" s="8" t="s">
        <v>91</v>
      </c>
      <c r="AE479" s="8" t="s">
        <v>113</v>
      </c>
      <c r="AF479" s="8">
        <v>2</v>
      </c>
      <c r="AG479" s="8" t="s">
        <v>90</v>
      </c>
      <c r="AH479" s="8" t="s">
        <v>226</v>
      </c>
      <c r="AR479" s="8" t="s">
        <v>91</v>
      </c>
      <c r="AS479" s="8" t="s">
        <v>91</v>
      </c>
      <c r="AT479" s="8">
        <v>0</v>
      </c>
      <c r="AU479" s="8" t="s">
        <v>97</v>
      </c>
      <c r="BC479" s="8" t="s">
        <v>92</v>
      </c>
      <c r="BD479" s="8" t="s">
        <v>92</v>
      </c>
      <c r="BE479" s="8" t="s">
        <v>92</v>
      </c>
      <c r="BG479" s="8" t="s">
        <v>92</v>
      </c>
      <c r="BH479" s="8" t="s">
        <v>92</v>
      </c>
      <c r="BI479" s="8" t="s">
        <v>92</v>
      </c>
      <c r="BJ479" s="8" t="s">
        <v>92</v>
      </c>
      <c r="BM479" s="8" t="s">
        <v>92</v>
      </c>
      <c r="BN479" s="8" t="s">
        <v>92</v>
      </c>
      <c r="BO479" s="8" t="s">
        <v>92</v>
      </c>
      <c r="BQ479" s="8" t="s">
        <v>92</v>
      </c>
      <c r="BR479" s="8" t="s">
        <v>92</v>
      </c>
      <c r="BS479" s="8" t="s">
        <v>91</v>
      </c>
      <c r="BT479" s="8" t="s">
        <v>91</v>
      </c>
      <c r="BU479" s="8" t="s">
        <v>91</v>
      </c>
      <c r="BV479" s="8">
        <v>55765</v>
      </c>
      <c r="BW479" s="8">
        <v>696407</v>
      </c>
      <c r="BX479" s="9">
        <f t="shared" si="145"/>
        <v>3.3</v>
      </c>
      <c r="BY479" s="29">
        <v>35344</v>
      </c>
      <c r="BZ479" s="8">
        <v>19703.683793571701</v>
      </c>
      <c r="CA479" s="8">
        <v>25.768611109091601</v>
      </c>
      <c r="CD479" s="8">
        <v>2026</v>
      </c>
      <c r="CE479" s="8">
        <v>11</v>
      </c>
      <c r="CF479" s="17">
        <f t="shared" si="140"/>
        <v>3.3</v>
      </c>
      <c r="CG479" s="17"/>
      <c r="CH479" s="18" t="str">
        <f t="shared" si="150"/>
        <v/>
      </c>
      <c r="CI479" s="8">
        <f t="shared" si="147"/>
        <v>2031</v>
      </c>
      <c r="CJ479" s="8">
        <f t="shared" si="148"/>
        <v>3.3</v>
      </c>
      <c r="CK479" s="6">
        <f t="shared" si="143"/>
        <v>3.3</v>
      </c>
      <c r="CL479" s="26"/>
      <c r="CM479" s="8" t="str">
        <f t="shared" si="151"/>
        <v/>
      </c>
      <c r="CN479" s="38">
        <f t="shared" si="152"/>
        <v>81479.618999999788</v>
      </c>
      <c r="CO479" s="8" t="str">
        <f t="shared" si="153"/>
        <v/>
      </c>
      <c r="CP479" s="8">
        <f t="shared" si="144"/>
        <v>117</v>
      </c>
      <c r="CQ479" s="8">
        <f t="shared" si="154"/>
        <v>2305.331003847889</v>
      </c>
      <c r="CR479" s="8">
        <f t="shared" si="155"/>
        <v>2024</v>
      </c>
    </row>
    <row r="480" spans="1:96" s="8" customFormat="1">
      <c r="A480" s="8">
        <v>20183</v>
      </c>
      <c r="B480" s="8" t="s">
        <v>777</v>
      </c>
      <c r="C480" s="8">
        <v>55765</v>
      </c>
      <c r="D480" s="8" t="s">
        <v>778</v>
      </c>
      <c r="E480" s="8" t="s">
        <v>171</v>
      </c>
      <c r="F480" s="8" t="s">
        <v>172</v>
      </c>
      <c r="G480" s="8" t="s">
        <v>633</v>
      </c>
      <c r="H480" s="8" t="s">
        <v>224</v>
      </c>
      <c r="I480" s="8" t="s">
        <v>88</v>
      </c>
      <c r="K480" s="8" t="s">
        <v>112</v>
      </c>
      <c r="L480" s="8" t="s">
        <v>90</v>
      </c>
      <c r="M480" s="8" t="s">
        <v>90</v>
      </c>
      <c r="P480" s="8">
        <v>3.3</v>
      </c>
      <c r="Q480" s="8">
        <v>0.98</v>
      </c>
      <c r="R480" s="8">
        <v>2.4</v>
      </c>
      <c r="S480" s="8">
        <v>2.9</v>
      </c>
      <c r="T480" s="8">
        <v>0.6</v>
      </c>
      <c r="U480" s="8" t="s">
        <v>91</v>
      </c>
      <c r="V480" s="8" t="s">
        <v>92</v>
      </c>
      <c r="W480" s="8" t="s">
        <v>92</v>
      </c>
      <c r="X480" s="8" t="s">
        <v>93</v>
      </c>
      <c r="Y480" s="8" t="s">
        <v>90</v>
      </c>
      <c r="Z480" s="8">
        <v>2</v>
      </c>
      <c r="AA480" s="8">
        <v>2001</v>
      </c>
      <c r="AB480" s="8" t="s">
        <v>92</v>
      </c>
      <c r="AC480" s="8" t="s">
        <v>92</v>
      </c>
      <c r="AD480" s="8" t="s">
        <v>91</v>
      </c>
      <c r="AE480" s="8" t="s">
        <v>113</v>
      </c>
      <c r="AF480" s="8">
        <v>2</v>
      </c>
      <c r="AG480" s="8" t="s">
        <v>90</v>
      </c>
      <c r="AH480" s="8" t="s">
        <v>226</v>
      </c>
      <c r="AR480" s="8" t="s">
        <v>91</v>
      </c>
      <c r="AS480" s="8" t="s">
        <v>91</v>
      </c>
      <c r="AT480" s="8">
        <v>0</v>
      </c>
      <c r="AU480" s="8" t="s">
        <v>97</v>
      </c>
      <c r="BC480" s="8" t="s">
        <v>92</v>
      </c>
      <c r="BD480" s="8" t="s">
        <v>92</v>
      </c>
      <c r="BE480" s="8" t="s">
        <v>92</v>
      </c>
      <c r="BG480" s="8" t="s">
        <v>92</v>
      </c>
      <c r="BH480" s="8" t="s">
        <v>92</v>
      </c>
      <c r="BI480" s="8" t="s">
        <v>92</v>
      </c>
      <c r="BJ480" s="8" t="s">
        <v>92</v>
      </c>
      <c r="BM480" s="8" t="s">
        <v>92</v>
      </c>
      <c r="BN480" s="8" t="s">
        <v>92</v>
      </c>
      <c r="BO480" s="8" t="s">
        <v>92</v>
      </c>
      <c r="BQ480" s="8" t="s">
        <v>92</v>
      </c>
      <c r="BR480" s="8" t="s">
        <v>92</v>
      </c>
      <c r="BS480" s="8" t="s">
        <v>91</v>
      </c>
      <c r="BT480" s="8" t="s">
        <v>91</v>
      </c>
      <c r="BU480" s="8" t="s">
        <v>91</v>
      </c>
      <c r="BV480" s="8">
        <v>55765</v>
      </c>
      <c r="BW480" s="8">
        <v>696407</v>
      </c>
      <c r="BX480" s="9">
        <f t="shared" si="145"/>
        <v>3.3</v>
      </c>
      <c r="BY480" s="29">
        <v>35344</v>
      </c>
      <c r="BZ480" s="8">
        <v>19703.683793571701</v>
      </c>
      <c r="CA480" s="8">
        <v>25.768611109091601</v>
      </c>
      <c r="CD480" s="8">
        <v>2026</v>
      </c>
      <c r="CE480" s="8">
        <v>11</v>
      </c>
      <c r="CF480" s="17">
        <f t="shared" si="140"/>
        <v>3.3</v>
      </c>
      <c r="CG480" s="17"/>
      <c r="CH480" s="18" t="str">
        <f t="shared" si="150"/>
        <v/>
      </c>
      <c r="CI480" s="8">
        <f t="shared" si="147"/>
        <v>2031</v>
      </c>
      <c r="CJ480" s="8">
        <f t="shared" si="148"/>
        <v>3.3</v>
      </c>
      <c r="CK480" s="6">
        <f t="shared" si="143"/>
        <v>3.3</v>
      </c>
      <c r="CL480" s="26"/>
      <c r="CM480" s="8" t="str">
        <f t="shared" si="151"/>
        <v/>
      </c>
      <c r="CN480" s="38">
        <f t="shared" si="152"/>
        <v>81479.618999999788</v>
      </c>
      <c r="CO480" s="8" t="str">
        <f t="shared" si="153"/>
        <v/>
      </c>
      <c r="CP480" s="8">
        <f t="shared" si="144"/>
        <v>117</v>
      </c>
      <c r="CQ480" s="8">
        <f t="shared" si="154"/>
        <v>2305.331003847889</v>
      </c>
      <c r="CR480" s="8">
        <f t="shared" si="155"/>
        <v>2024</v>
      </c>
    </row>
    <row r="481" spans="1:96" s="8" customFormat="1">
      <c r="A481" s="8">
        <v>60504</v>
      </c>
      <c r="B481" s="8" t="s">
        <v>672</v>
      </c>
      <c r="C481" s="8">
        <v>55936</v>
      </c>
      <c r="D481" s="8" t="s">
        <v>779</v>
      </c>
      <c r="E481" s="8" t="s">
        <v>116</v>
      </c>
      <c r="F481" s="8" t="s">
        <v>674</v>
      </c>
      <c r="G481" s="8" t="s">
        <v>101</v>
      </c>
      <c r="H481" s="8" t="s">
        <v>87</v>
      </c>
      <c r="I481" s="8" t="s">
        <v>88</v>
      </c>
      <c r="K481" s="8" t="s">
        <v>89</v>
      </c>
      <c r="L481" s="8" t="s">
        <v>90</v>
      </c>
      <c r="M481" s="8" t="s">
        <v>90</v>
      </c>
      <c r="P481" s="8">
        <v>168</v>
      </c>
      <c r="Q481" s="8">
        <v>0.85</v>
      </c>
      <c r="R481" s="8">
        <v>179.1</v>
      </c>
      <c r="S481" s="8">
        <v>188</v>
      </c>
      <c r="T481" s="8">
        <v>115</v>
      </c>
      <c r="U481" s="8" t="s">
        <v>91</v>
      </c>
      <c r="V481" s="8" t="s">
        <v>92</v>
      </c>
      <c r="W481" s="8" t="s">
        <v>92</v>
      </c>
      <c r="X481" s="8" t="s">
        <v>93</v>
      </c>
      <c r="Y481" s="8" t="s">
        <v>90</v>
      </c>
      <c r="Z481" s="8">
        <v>6</v>
      </c>
      <c r="AA481" s="8">
        <v>2002</v>
      </c>
      <c r="AB481" s="8" t="s">
        <v>92</v>
      </c>
      <c r="AC481" s="8" t="s">
        <v>92</v>
      </c>
      <c r="AD481" s="8" t="s">
        <v>91</v>
      </c>
      <c r="AE481" s="8" t="s">
        <v>113</v>
      </c>
      <c r="AF481" s="8">
        <v>2</v>
      </c>
      <c r="AG481" s="8" t="s">
        <v>90</v>
      </c>
      <c r="AH481" s="8" t="s">
        <v>95</v>
      </c>
      <c r="AR481" s="8" t="s">
        <v>91</v>
      </c>
      <c r="AS481" s="8" t="s">
        <v>91</v>
      </c>
      <c r="AT481" s="8" t="s">
        <v>92</v>
      </c>
      <c r="AU481" s="8" t="s">
        <v>97</v>
      </c>
      <c r="BC481" s="8" t="s">
        <v>92</v>
      </c>
      <c r="BD481" s="8" t="s">
        <v>92</v>
      </c>
      <c r="BE481" s="8" t="s">
        <v>92</v>
      </c>
      <c r="BG481" s="8" t="s">
        <v>92</v>
      </c>
      <c r="BH481" s="8" t="s">
        <v>92</v>
      </c>
      <c r="BI481" s="8" t="s">
        <v>92</v>
      </c>
      <c r="BJ481" s="8" t="s">
        <v>92</v>
      </c>
      <c r="BM481" s="8" t="s">
        <v>92</v>
      </c>
      <c r="BN481" s="8" t="s">
        <v>92</v>
      </c>
      <c r="BO481" s="8" t="s">
        <v>92</v>
      </c>
      <c r="BQ481" s="8" t="s">
        <v>92</v>
      </c>
      <c r="BR481" s="8" t="s">
        <v>92</v>
      </c>
      <c r="BS481" s="8" t="s">
        <v>91</v>
      </c>
      <c r="BT481" s="8" t="s">
        <v>91</v>
      </c>
      <c r="BU481" s="8" t="s">
        <v>91</v>
      </c>
      <c r="BV481" s="8">
        <v>55936</v>
      </c>
      <c r="BW481" s="8">
        <v>1754874</v>
      </c>
      <c r="BX481" s="9">
        <f t="shared" si="145"/>
        <v>168</v>
      </c>
      <c r="BY481" s="29">
        <v>167822</v>
      </c>
      <c r="BZ481" s="8">
        <v>10456.7577552406</v>
      </c>
      <c r="CA481" s="8">
        <v>38.586527776499899</v>
      </c>
      <c r="CD481" s="8">
        <v>2041</v>
      </c>
      <c r="CE481" s="8">
        <v>1</v>
      </c>
      <c r="CF481" s="17" t="str">
        <f t="shared" si="140"/>
        <v/>
      </c>
      <c r="CG481" s="17"/>
      <c r="CH481" s="18" t="str">
        <f t="shared" si="150"/>
        <v/>
      </c>
      <c r="CI481" s="8">
        <f t="shared" si="147"/>
        <v>2032</v>
      </c>
      <c r="CJ481" s="8">
        <f t="shared" si="148"/>
        <v>168</v>
      </c>
      <c r="CK481" s="6" t="str">
        <f t="shared" si="143"/>
        <v/>
      </c>
      <c r="CL481" s="26" t="str">
        <f t="shared" ref="CL481:CL482" si="159">IF(CK481&lt;&gt;"",BY481,"")</f>
        <v/>
      </c>
      <c r="CM481" s="8" t="str">
        <f t="shared" si="151"/>
        <v/>
      </c>
      <c r="CN481" s="38">
        <f t="shared" si="152"/>
        <v>205320.2579999986</v>
      </c>
      <c r="CO481" s="8" t="str">
        <f t="shared" si="153"/>
        <v>Y</v>
      </c>
      <c r="CP481" s="8">
        <f t="shared" si="144"/>
        <v>117</v>
      </c>
      <c r="CQ481" s="8">
        <f t="shared" si="154"/>
        <v>1223.4406573631502</v>
      </c>
      <c r="CR481" s="8">
        <f t="shared" si="155"/>
        <v>2035</v>
      </c>
    </row>
    <row r="482" spans="1:96" s="8" customFormat="1">
      <c r="A482" s="8">
        <v>60789</v>
      </c>
      <c r="B482" s="8" t="s">
        <v>780</v>
      </c>
      <c r="C482" s="8">
        <v>55938</v>
      </c>
      <c r="D482" s="8" t="s">
        <v>781</v>
      </c>
      <c r="E482" s="8" t="s">
        <v>152</v>
      </c>
      <c r="F482" s="8" t="s">
        <v>545</v>
      </c>
      <c r="G482" s="8" t="s">
        <v>782</v>
      </c>
      <c r="H482" s="8" t="s">
        <v>87</v>
      </c>
      <c r="I482" s="8" t="s">
        <v>88</v>
      </c>
      <c r="K482" s="8" t="s">
        <v>112</v>
      </c>
      <c r="L482" s="8" t="s">
        <v>90</v>
      </c>
      <c r="M482" s="8" t="s">
        <v>90</v>
      </c>
      <c r="P482" s="8">
        <v>191.5</v>
      </c>
      <c r="Q482" s="8">
        <v>0.85</v>
      </c>
      <c r="R482" s="8">
        <v>162.80000000000001</v>
      </c>
      <c r="S482" s="8">
        <v>187.7</v>
      </c>
      <c r="T482" s="8">
        <v>120</v>
      </c>
      <c r="U482" s="8" t="s">
        <v>91</v>
      </c>
      <c r="V482" s="8" t="s">
        <v>92</v>
      </c>
      <c r="W482" s="8" t="s">
        <v>92</v>
      </c>
      <c r="X482" s="8" t="s">
        <v>93</v>
      </c>
      <c r="Y482" s="8" t="s">
        <v>90</v>
      </c>
      <c r="Z482" s="8">
        <v>5</v>
      </c>
      <c r="AA482" s="8">
        <v>2003</v>
      </c>
      <c r="AB482" s="8" t="s">
        <v>92</v>
      </c>
      <c r="AC482" s="8" t="s">
        <v>92</v>
      </c>
      <c r="AD482" s="8" t="s">
        <v>91</v>
      </c>
      <c r="AE482" s="8" t="s">
        <v>113</v>
      </c>
      <c r="AF482" s="8">
        <v>2</v>
      </c>
      <c r="AG482" s="8" t="s">
        <v>90</v>
      </c>
      <c r="AH482" s="8" t="s">
        <v>95</v>
      </c>
      <c r="AR482" s="8" t="s">
        <v>91</v>
      </c>
      <c r="AS482" s="8" t="s">
        <v>91</v>
      </c>
      <c r="AT482" s="8" t="s">
        <v>92</v>
      </c>
      <c r="AU482" s="8" t="s">
        <v>97</v>
      </c>
      <c r="BC482" s="8" t="s">
        <v>92</v>
      </c>
      <c r="BD482" s="8" t="s">
        <v>92</v>
      </c>
      <c r="BE482" s="8" t="s">
        <v>92</v>
      </c>
      <c r="BG482" s="8" t="s">
        <v>92</v>
      </c>
      <c r="BH482" s="8" t="s">
        <v>92</v>
      </c>
      <c r="BI482" s="8" t="s">
        <v>92</v>
      </c>
      <c r="BJ482" s="8" t="s">
        <v>92</v>
      </c>
      <c r="BM482" s="8" t="s">
        <v>92</v>
      </c>
      <c r="BN482" s="8" t="s">
        <v>92</v>
      </c>
      <c r="BO482" s="8" t="s">
        <v>92</v>
      </c>
      <c r="BQ482" s="8" t="s">
        <v>92</v>
      </c>
      <c r="BR482" s="8" t="s">
        <v>92</v>
      </c>
      <c r="BS482" s="8" t="s">
        <v>91</v>
      </c>
      <c r="BV482" s="8">
        <v>55938</v>
      </c>
      <c r="BW482" s="8">
        <v>2179205</v>
      </c>
      <c r="BX482" s="9">
        <f t="shared" si="145"/>
        <v>191.5</v>
      </c>
      <c r="BY482" s="29">
        <v>207902</v>
      </c>
      <c r="BZ482" s="8">
        <v>10481.8856961452</v>
      </c>
      <c r="CA482" s="8">
        <v>38.586527776499899</v>
      </c>
      <c r="CD482" s="8">
        <v>2041</v>
      </c>
      <c r="CE482" s="8">
        <v>12</v>
      </c>
      <c r="CF482" s="17" t="str">
        <f t="shared" si="140"/>
        <v/>
      </c>
      <c r="CG482" s="17"/>
      <c r="CH482" s="18" t="str">
        <f t="shared" si="150"/>
        <v/>
      </c>
      <c r="CI482" s="8">
        <f t="shared" si="147"/>
        <v>2033</v>
      </c>
      <c r="CJ482" s="8">
        <f t="shared" si="148"/>
        <v>191.5</v>
      </c>
      <c r="CK482" s="6" t="str">
        <f t="shared" si="143"/>
        <v/>
      </c>
      <c r="CL482" s="26" t="str">
        <f t="shared" si="159"/>
        <v/>
      </c>
      <c r="CM482" s="8" t="str">
        <f t="shared" si="151"/>
        <v/>
      </c>
      <c r="CN482" s="38">
        <f t="shared" si="152"/>
        <v>254966.98499999763</v>
      </c>
      <c r="CO482" s="8" t="str">
        <f t="shared" si="153"/>
        <v>Y</v>
      </c>
      <c r="CP482" s="8">
        <f t="shared" si="144"/>
        <v>117</v>
      </c>
      <c r="CQ482" s="8">
        <f t="shared" si="154"/>
        <v>1226.3806264489886</v>
      </c>
      <c r="CR482" s="8">
        <f t="shared" si="155"/>
        <v>2035</v>
      </c>
    </row>
    <row r="483" spans="1:96" s="8" customFormat="1">
      <c r="A483" s="8">
        <v>60789</v>
      </c>
      <c r="B483" s="8" t="s">
        <v>780</v>
      </c>
      <c r="C483" s="8">
        <v>55938</v>
      </c>
      <c r="D483" s="8" t="s">
        <v>781</v>
      </c>
      <c r="E483" s="8" t="s">
        <v>152</v>
      </c>
      <c r="F483" s="8" t="s">
        <v>545</v>
      </c>
      <c r="G483" s="8" t="s">
        <v>783</v>
      </c>
      <c r="H483" s="8" t="s">
        <v>87</v>
      </c>
      <c r="I483" s="8" t="s">
        <v>88</v>
      </c>
      <c r="K483" s="8" t="s">
        <v>112</v>
      </c>
      <c r="L483" s="8" t="s">
        <v>90</v>
      </c>
      <c r="M483" s="8" t="s">
        <v>90</v>
      </c>
      <c r="P483" s="8">
        <v>191.5</v>
      </c>
      <c r="Q483" s="8">
        <v>0.85</v>
      </c>
      <c r="R483" s="8">
        <v>162.80000000000001</v>
      </c>
      <c r="S483" s="8">
        <v>187.7</v>
      </c>
      <c r="T483" s="8">
        <v>120</v>
      </c>
      <c r="U483" s="8" t="s">
        <v>91</v>
      </c>
      <c r="V483" s="8" t="s">
        <v>92</v>
      </c>
      <c r="W483" s="8" t="s">
        <v>92</v>
      </c>
      <c r="X483" s="8" t="s">
        <v>93</v>
      </c>
      <c r="Y483" s="8" t="s">
        <v>90</v>
      </c>
      <c r="Z483" s="8">
        <v>5</v>
      </c>
      <c r="AA483" s="8">
        <v>2003</v>
      </c>
      <c r="AB483" s="8" t="s">
        <v>92</v>
      </c>
      <c r="AC483" s="8" t="s">
        <v>92</v>
      </c>
      <c r="AD483" s="8" t="s">
        <v>91</v>
      </c>
      <c r="AE483" s="8" t="s">
        <v>113</v>
      </c>
      <c r="AF483" s="8">
        <v>2</v>
      </c>
      <c r="AG483" s="8" t="s">
        <v>90</v>
      </c>
      <c r="AH483" s="8" t="s">
        <v>95</v>
      </c>
      <c r="AR483" s="8" t="s">
        <v>91</v>
      </c>
      <c r="AS483" s="8" t="s">
        <v>91</v>
      </c>
      <c r="AT483" s="8" t="s">
        <v>92</v>
      </c>
      <c r="AU483" s="8" t="s">
        <v>97</v>
      </c>
      <c r="BC483" s="8" t="s">
        <v>92</v>
      </c>
      <c r="BD483" s="8" t="s">
        <v>92</v>
      </c>
      <c r="BE483" s="8" t="s">
        <v>92</v>
      </c>
      <c r="BG483" s="8" t="s">
        <v>92</v>
      </c>
      <c r="BH483" s="8" t="s">
        <v>92</v>
      </c>
      <c r="BI483" s="8" t="s">
        <v>92</v>
      </c>
      <c r="BJ483" s="8" t="s">
        <v>92</v>
      </c>
      <c r="BM483" s="8" t="s">
        <v>92</v>
      </c>
      <c r="BN483" s="8" t="s">
        <v>92</v>
      </c>
      <c r="BO483" s="8" t="s">
        <v>92</v>
      </c>
      <c r="BQ483" s="8" t="s">
        <v>92</v>
      </c>
      <c r="BR483" s="8" t="s">
        <v>92</v>
      </c>
      <c r="BS483" s="8" t="s">
        <v>91</v>
      </c>
      <c r="BV483" s="8">
        <v>55938</v>
      </c>
      <c r="BW483" s="8">
        <v>2179205</v>
      </c>
      <c r="BX483" s="9">
        <f t="shared" si="145"/>
        <v>191.5</v>
      </c>
      <c r="BY483" s="29">
        <v>207902</v>
      </c>
      <c r="BZ483" s="8">
        <v>10481.8856961452</v>
      </c>
      <c r="CA483" s="8">
        <v>38.586527776499899</v>
      </c>
      <c r="CD483" s="8">
        <v>2041</v>
      </c>
      <c r="CE483" s="8">
        <v>12</v>
      </c>
      <c r="CF483" s="17" t="str">
        <f t="shared" si="140"/>
        <v/>
      </c>
      <c r="CG483" s="17"/>
      <c r="CH483" s="18" t="str">
        <f t="shared" si="150"/>
        <v/>
      </c>
      <c r="CI483" s="8">
        <f t="shared" si="147"/>
        <v>2033</v>
      </c>
      <c r="CJ483" s="8">
        <f t="shared" si="148"/>
        <v>191.5</v>
      </c>
      <c r="CK483" s="6" t="str">
        <f t="shared" si="143"/>
        <v/>
      </c>
      <c r="CL483" s="26"/>
      <c r="CM483" s="8" t="str">
        <f t="shared" si="151"/>
        <v/>
      </c>
      <c r="CN483" s="38">
        <f t="shared" si="152"/>
        <v>254966.98499999763</v>
      </c>
      <c r="CO483" s="8" t="str">
        <f t="shared" si="153"/>
        <v/>
      </c>
      <c r="CP483" s="8">
        <f t="shared" si="144"/>
        <v>117</v>
      </c>
      <c r="CQ483" s="8">
        <f t="shared" si="154"/>
        <v>1226.3806264489886</v>
      </c>
      <c r="CR483" s="8">
        <f t="shared" si="155"/>
        <v>2035</v>
      </c>
    </row>
    <row r="484" spans="1:96" s="8" customFormat="1">
      <c r="A484" s="8">
        <v>8198</v>
      </c>
      <c r="B484" s="8" t="s">
        <v>784</v>
      </c>
      <c r="C484" s="8">
        <v>56004</v>
      </c>
      <c r="D484" s="8" t="s">
        <v>785</v>
      </c>
      <c r="E484" s="8" t="s">
        <v>178</v>
      </c>
      <c r="F484" s="8" t="s">
        <v>332</v>
      </c>
      <c r="G484" s="8" t="s">
        <v>786</v>
      </c>
      <c r="H484" s="8" t="s">
        <v>111</v>
      </c>
      <c r="I484" s="8" t="s">
        <v>88</v>
      </c>
      <c r="K484" s="8" t="s">
        <v>89</v>
      </c>
      <c r="L484" s="8" t="s">
        <v>90</v>
      </c>
      <c r="M484" s="8" t="s">
        <v>90</v>
      </c>
      <c r="P484" s="8">
        <v>14</v>
      </c>
      <c r="Q484" s="8">
        <v>0.8</v>
      </c>
      <c r="R484" s="8">
        <v>9</v>
      </c>
      <c r="S484" s="8">
        <v>12</v>
      </c>
      <c r="T484" s="8">
        <v>0.5</v>
      </c>
      <c r="U484" s="8" t="s">
        <v>91</v>
      </c>
      <c r="V484" s="8" t="s">
        <v>92</v>
      </c>
      <c r="W484" s="8" t="s">
        <v>92</v>
      </c>
      <c r="X484" s="8" t="s">
        <v>93</v>
      </c>
      <c r="Y484" s="8" t="s">
        <v>90</v>
      </c>
      <c r="Z484" s="8">
        <v>5</v>
      </c>
      <c r="AA484" s="8">
        <v>1999</v>
      </c>
      <c r="AB484" s="8" t="s">
        <v>92</v>
      </c>
      <c r="AC484" s="8" t="s">
        <v>92</v>
      </c>
      <c r="AD484" s="8" t="s">
        <v>91</v>
      </c>
      <c r="AE484" s="8" t="s">
        <v>94</v>
      </c>
      <c r="AF484" s="8">
        <v>1</v>
      </c>
      <c r="AG484" s="8" t="s">
        <v>90</v>
      </c>
      <c r="AH484" s="8" t="s">
        <v>96</v>
      </c>
      <c r="AR484" s="8" t="s">
        <v>91</v>
      </c>
      <c r="AS484" s="8" t="s">
        <v>91</v>
      </c>
      <c r="AT484" s="8" t="s">
        <v>92</v>
      </c>
      <c r="AU484" s="8" t="s">
        <v>97</v>
      </c>
      <c r="BC484" s="8" t="s">
        <v>92</v>
      </c>
      <c r="BD484" s="8" t="s">
        <v>92</v>
      </c>
      <c r="BE484" s="8" t="s">
        <v>92</v>
      </c>
      <c r="BG484" s="8" t="s">
        <v>92</v>
      </c>
      <c r="BH484" s="8" t="s">
        <v>92</v>
      </c>
      <c r="BI484" s="8" t="s">
        <v>92</v>
      </c>
      <c r="BJ484" s="8" t="s">
        <v>92</v>
      </c>
      <c r="BM484" s="8" t="s">
        <v>92</v>
      </c>
      <c r="BN484" s="8" t="s">
        <v>92</v>
      </c>
      <c r="BO484" s="8" t="s">
        <v>92</v>
      </c>
      <c r="BQ484" s="8" t="s">
        <v>92</v>
      </c>
      <c r="BR484" s="8" t="s">
        <v>92</v>
      </c>
      <c r="BS484" s="8" t="s">
        <v>91</v>
      </c>
      <c r="BT484" s="8" t="s">
        <v>91</v>
      </c>
      <c r="BU484" s="8" t="s">
        <v>91</v>
      </c>
      <c r="BV484" s="8">
        <v>56004</v>
      </c>
      <c r="BW484" s="8">
        <v>15428</v>
      </c>
      <c r="BX484" s="9">
        <f t="shared" si="145"/>
        <v>14</v>
      </c>
      <c r="BY484" s="29">
        <v>963.34</v>
      </c>
      <c r="BZ484" s="8">
        <v>16015.114082255401</v>
      </c>
      <c r="CA484" s="8">
        <v>54.0633283741684</v>
      </c>
      <c r="CD484" s="8">
        <v>2053</v>
      </c>
      <c r="CE484" s="8">
        <v>6</v>
      </c>
      <c r="CF484" s="17" t="str">
        <f t="shared" si="140"/>
        <v/>
      </c>
      <c r="CG484" s="17"/>
      <c r="CH484" s="18" t="str">
        <f t="shared" si="150"/>
        <v/>
      </c>
      <c r="CI484" s="8">
        <f t="shared" si="147"/>
        <v>2029</v>
      </c>
      <c r="CJ484" s="8">
        <f t="shared" si="148"/>
        <v>14</v>
      </c>
      <c r="CK484" s="6" t="str">
        <f t="shared" si="143"/>
        <v/>
      </c>
      <c r="CL484" s="26" t="str">
        <f t="shared" ref="CL484:CL485" si="160">IF(CK484&lt;&gt;"",BY484,"")</f>
        <v/>
      </c>
      <c r="CM484" s="8" t="str">
        <f t="shared" si="151"/>
        <v/>
      </c>
      <c r="CN484" s="38">
        <f t="shared" si="152"/>
        <v>2521.7065999999868</v>
      </c>
      <c r="CO484" s="8" t="str">
        <f t="shared" si="153"/>
        <v>Y</v>
      </c>
      <c r="CP484" s="8">
        <f t="shared" si="144"/>
        <v>163.44999999999999</v>
      </c>
      <c r="CQ484" s="8">
        <f t="shared" si="154"/>
        <v>2617.6703967446451</v>
      </c>
      <c r="CR484" s="8">
        <f t="shared" si="155"/>
        <v>2024</v>
      </c>
    </row>
    <row r="485" spans="1:96" s="8" customFormat="1">
      <c r="A485" s="8">
        <v>8198</v>
      </c>
      <c r="B485" s="8" t="s">
        <v>784</v>
      </c>
      <c r="C485" s="8">
        <v>56005</v>
      </c>
      <c r="D485" s="8" t="s">
        <v>787</v>
      </c>
      <c r="E485" s="8" t="s">
        <v>178</v>
      </c>
      <c r="F485" s="8" t="s">
        <v>332</v>
      </c>
      <c r="G485" s="8" t="s">
        <v>788</v>
      </c>
      <c r="H485" s="8" t="s">
        <v>111</v>
      </c>
      <c r="I485" s="8" t="s">
        <v>88</v>
      </c>
      <c r="K485" s="8" t="s">
        <v>89</v>
      </c>
      <c r="L485" s="8" t="s">
        <v>90</v>
      </c>
      <c r="M485" s="8" t="s">
        <v>90</v>
      </c>
      <c r="P485" s="8">
        <v>16.5</v>
      </c>
      <c r="Q485" s="8">
        <v>0.8</v>
      </c>
      <c r="R485" s="8">
        <v>9</v>
      </c>
      <c r="S485" s="8">
        <v>13</v>
      </c>
      <c r="T485" s="8">
        <v>0.5</v>
      </c>
      <c r="U485" s="8" t="s">
        <v>91</v>
      </c>
      <c r="V485" s="8" t="s">
        <v>92</v>
      </c>
      <c r="W485" s="8" t="s">
        <v>92</v>
      </c>
      <c r="X485" s="8" t="s">
        <v>93</v>
      </c>
      <c r="Y485" s="8" t="s">
        <v>90</v>
      </c>
      <c r="Z485" s="8">
        <v>4</v>
      </c>
      <c r="AA485" s="8">
        <v>1997</v>
      </c>
      <c r="AB485" s="8" t="s">
        <v>92</v>
      </c>
      <c r="AC485" s="8" t="s">
        <v>92</v>
      </c>
      <c r="AD485" s="8" t="s">
        <v>91</v>
      </c>
      <c r="AE485" s="8" t="s">
        <v>94</v>
      </c>
      <c r="AF485" s="8">
        <v>1</v>
      </c>
      <c r="AG485" s="8" t="s">
        <v>90</v>
      </c>
      <c r="AH485" s="8" t="s">
        <v>96</v>
      </c>
      <c r="AR485" s="8" t="s">
        <v>91</v>
      </c>
      <c r="AS485" s="8" t="s">
        <v>91</v>
      </c>
      <c r="AT485" s="8" t="s">
        <v>92</v>
      </c>
      <c r="AU485" s="8" t="s">
        <v>97</v>
      </c>
      <c r="BC485" s="8" t="s">
        <v>92</v>
      </c>
      <c r="BD485" s="8" t="s">
        <v>92</v>
      </c>
      <c r="BE485" s="8" t="s">
        <v>92</v>
      </c>
      <c r="BG485" s="8" t="s">
        <v>92</v>
      </c>
      <c r="BH485" s="8" t="s">
        <v>92</v>
      </c>
      <c r="BI485" s="8" t="s">
        <v>92</v>
      </c>
      <c r="BJ485" s="8" t="s">
        <v>92</v>
      </c>
      <c r="BM485" s="8" t="s">
        <v>92</v>
      </c>
      <c r="BN485" s="8" t="s">
        <v>92</v>
      </c>
      <c r="BO485" s="8" t="s">
        <v>92</v>
      </c>
      <c r="BQ485" s="8" t="s">
        <v>92</v>
      </c>
      <c r="BR485" s="8" t="s">
        <v>92</v>
      </c>
      <c r="BS485" s="8" t="s">
        <v>91</v>
      </c>
      <c r="BT485" s="8" t="s">
        <v>91</v>
      </c>
      <c r="BU485" s="8" t="s">
        <v>91</v>
      </c>
      <c r="BV485" s="8">
        <v>56005</v>
      </c>
      <c r="BW485" s="8">
        <v>13872</v>
      </c>
      <c r="BX485" s="9">
        <f t="shared" si="145"/>
        <v>16.5</v>
      </c>
      <c r="BY485" s="29">
        <v>866.32</v>
      </c>
      <c r="BZ485" s="8">
        <v>16012.558869701699</v>
      </c>
      <c r="CA485" s="8">
        <v>45.472166669079897</v>
      </c>
      <c r="CD485" s="8">
        <v>2042</v>
      </c>
      <c r="CE485" s="8">
        <v>10</v>
      </c>
      <c r="CF485" s="17" t="str">
        <f t="shared" si="140"/>
        <v/>
      </c>
      <c r="CG485" s="17"/>
      <c r="CH485" s="18" t="str">
        <f t="shared" si="150"/>
        <v/>
      </c>
      <c r="CI485" s="8">
        <f t="shared" si="147"/>
        <v>2027</v>
      </c>
      <c r="CJ485" s="8">
        <f t="shared" si="148"/>
        <v>16.5</v>
      </c>
      <c r="CK485" s="6" t="str">
        <f t="shared" si="143"/>
        <v/>
      </c>
      <c r="CL485" s="26" t="str">
        <f t="shared" si="160"/>
        <v/>
      </c>
      <c r="CM485" s="8" t="str">
        <f t="shared" si="151"/>
        <v/>
      </c>
      <c r="CN485" s="38">
        <f t="shared" si="152"/>
        <v>2267.378399999996</v>
      </c>
      <c r="CO485" s="8" t="str">
        <f t="shared" si="153"/>
        <v>Y</v>
      </c>
      <c r="CP485" s="8">
        <f t="shared" si="144"/>
        <v>163.44999999999999</v>
      </c>
      <c r="CQ485" s="8">
        <f t="shared" si="154"/>
        <v>2617.2527472527427</v>
      </c>
      <c r="CR485" s="8">
        <f t="shared" si="155"/>
        <v>2024</v>
      </c>
    </row>
    <row r="486" spans="1:96" s="8" customFormat="1">
      <c r="A486" s="8">
        <v>61319</v>
      </c>
      <c r="B486" s="8" t="s">
        <v>789</v>
      </c>
      <c r="C486" s="8">
        <v>56397</v>
      </c>
      <c r="D486" s="8" t="s">
        <v>790</v>
      </c>
      <c r="E486" s="8" t="s">
        <v>171</v>
      </c>
      <c r="F486" s="8" t="s">
        <v>599</v>
      </c>
      <c r="G486" s="8">
        <v>4</v>
      </c>
      <c r="H486" s="8" t="s">
        <v>87</v>
      </c>
      <c r="I486" s="8" t="s">
        <v>88</v>
      </c>
      <c r="K486" s="8" t="s">
        <v>89</v>
      </c>
      <c r="L486" s="8" t="s">
        <v>90</v>
      </c>
      <c r="M486" s="8" t="s">
        <v>90</v>
      </c>
      <c r="P486" s="8">
        <v>44</v>
      </c>
      <c r="Q486" s="8">
        <v>0.9</v>
      </c>
      <c r="R486" s="8">
        <v>44.8</v>
      </c>
      <c r="S486" s="8">
        <v>50.5</v>
      </c>
      <c r="T486" s="8">
        <v>4</v>
      </c>
      <c r="U486" s="8" t="s">
        <v>91</v>
      </c>
      <c r="V486" s="8" t="s">
        <v>92</v>
      </c>
      <c r="W486" s="8" t="s">
        <v>92</v>
      </c>
      <c r="X486" s="8" t="s">
        <v>93</v>
      </c>
      <c r="Y486" s="8" t="s">
        <v>90</v>
      </c>
      <c r="Z486" s="8">
        <v>12</v>
      </c>
      <c r="AA486" s="8">
        <v>2000</v>
      </c>
      <c r="AB486" s="8" t="s">
        <v>92</v>
      </c>
      <c r="AC486" s="8" t="s">
        <v>92</v>
      </c>
      <c r="AD486" s="8" t="s">
        <v>91</v>
      </c>
      <c r="AE486" s="8" t="s">
        <v>113</v>
      </c>
      <c r="AF486" s="8">
        <v>2</v>
      </c>
      <c r="AG486" s="8" t="s">
        <v>90</v>
      </c>
      <c r="AH486" s="8" t="s">
        <v>95</v>
      </c>
      <c r="AR486" s="8" t="s">
        <v>91</v>
      </c>
      <c r="AS486" s="8" t="s">
        <v>91</v>
      </c>
      <c r="AT486" s="8" t="s">
        <v>92</v>
      </c>
      <c r="AU486" s="8" t="s">
        <v>97</v>
      </c>
      <c r="BC486" s="8" t="s">
        <v>92</v>
      </c>
      <c r="BD486" s="8" t="s">
        <v>92</v>
      </c>
      <c r="BE486" s="8" t="s">
        <v>92</v>
      </c>
      <c r="BG486" s="8" t="s">
        <v>92</v>
      </c>
      <c r="BH486" s="8" t="s">
        <v>92</v>
      </c>
      <c r="BI486" s="8" t="s">
        <v>92</v>
      </c>
      <c r="BJ486" s="8" t="s">
        <v>92</v>
      </c>
      <c r="BM486" s="8" t="s">
        <v>92</v>
      </c>
      <c r="BN486" s="8" t="s">
        <v>92</v>
      </c>
      <c r="BO486" s="8" t="s">
        <v>92</v>
      </c>
      <c r="BQ486" s="8" t="s">
        <v>92</v>
      </c>
      <c r="BR486" s="8" t="s">
        <v>92</v>
      </c>
      <c r="BS486" s="8" t="s">
        <v>91</v>
      </c>
      <c r="BV486" s="8">
        <v>56397</v>
      </c>
      <c r="BW486" s="8">
        <v>349250</v>
      </c>
      <c r="BX486" s="9">
        <f t="shared" si="145"/>
        <v>44</v>
      </c>
      <c r="BY486" s="29">
        <v>34870.999000000003</v>
      </c>
      <c r="BZ486" s="8">
        <v>10015.4859343146</v>
      </c>
      <c r="CA486" s="8">
        <v>28.584999998699999</v>
      </c>
      <c r="CD486" s="8">
        <v>2029</v>
      </c>
      <c r="CE486" s="8">
        <v>7</v>
      </c>
      <c r="CF486" s="17">
        <f t="shared" si="140"/>
        <v>44</v>
      </c>
      <c r="CG486" s="19">
        <f>BY486</f>
        <v>34870.999000000003</v>
      </c>
      <c r="CH486" s="18">
        <f t="shared" si="150"/>
        <v>40862.249999999825</v>
      </c>
      <c r="CI486" s="8">
        <f t="shared" si="147"/>
        <v>2030</v>
      </c>
      <c r="CJ486" s="8">
        <f t="shared" si="148"/>
        <v>44</v>
      </c>
      <c r="CK486" s="6">
        <f t="shared" si="143"/>
        <v>44</v>
      </c>
      <c r="CL486" s="26">
        <f t="shared" ref="CL486:CL487" si="161">IF(AND(CK486&lt;&gt;"", CO486 ="Y"),BY486,"")</f>
        <v>34870.999000000003</v>
      </c>
      <c r="CM486" s="8">
        <f t="shared" si="151"/>
        <v>40862.249999999825</v>
      </c>
      <c r="CN486" s="38">
        <f t="shared" si="152"/>
        <v>40862.249999999825</v>
      </c>
      <c r="CO486" s="8" t="str">
        <f t="shared" si="153"/>
        <v>Y</v>
      </c>
      <c r="CP486" s="8">
        <f t="shared" si="144"/>
        <v>117</v>
      </c>
      <c r="CQ486" s="8">
        <f t="shared" si="154"/>
        <v>1171.8118543148082</v>
      </c>
      <c r="CR486" s="8">
        <f t="shared" si="155"/>
        <v>2035</v>
      </c>
    </row>
    <row r="487" spans="1:96" s="8" customFormat="1">
      <c r="A487" s="8">
        <v>19391</v>
      </c>
      <c r="B487" s="8" t="s">
        <v>791</v>
      </c>
      <c r="C487" s="8">
        <v>56911</v>
      </c>
      <c r="D487" s="8" t="s">
        <v>792</v>
      </c>
      <c r="E487" s="8" t="s">
        <v>171</v>
      </c>
      <c r="F487" s="8" t="s">
        <v>793</v>
      </c>
      <c r="G487" s="8" t="s">
        <v>237</v>
      </c>
      <c r="H487" s="8" t="s">
        <v>224</v>
      </c>
      <c r="I487" s="8" t="s">
        <v>88</v>
      </c>
      <c r="K487" s="8" t="s">
        <v>89</v>
      </c>
      <c r="L487" s="8" t="s">
        <v>90</v>
      </c>
      <c r="M487" s="8" t="s">
        <v>90</v>
      </c>
      <c r="P487" s="8">
        <v>5.5</v>
      </c>
      <c r="Q487" s="8">
        <v>0.85</v>
      </c>
      <c r="R487" s="8">
        <v>4.0999999999999996</v>
      </c>
      <c r="S487" s="8">
        <v>4.9000000000000004</v>
      </c>
      <c r="T487" s="8">
        <v>1</v>
      </c>
      <c r="U487" s="8" t="s">
        <v>91</v>
      </c>
      <c r="V487" s="8" t="s">
        <v>92</v>
      </c>
      <c r="W487" s="8" t="s">
        <v>92</v>
      </c>
      <c r="X487" s="8" t="s">
        <v>93</v>
      </c>
      <c r="Y487" s="8" t="s">
        <v>90</v>
      </c>
      <c r="Z487" s="8">
        <v>1</v>
      </c>
      <c r="AA487" s="8">
        <v>2009</v>
      </c>
      <c r="AB487" s="8" t="s">
        <v>92</v>
      </c>
      <c r="AC487" s="8" t="s">
        <v>92</v>
      </c>
      <c r="AD487" s="8" t="s">
        <v>91</v>
      </c>
      <c r="AE487" s="8" t="s">
        <v>113</v>
      </c>
      <c r="AF487" s="8">
        <v>2</v>
      </c>
      <c r="AG487" s="8" t="s">
        <v>90</v>
      </c>
      <c r="AH487" s="8" t="s">
        <v>226</v>
      </c>
      <c r="AR487" s="8" t="s">
        <v>91</v>
      </c>
      <c r="AS487" s="8" t="s">
        <v>91</v>
      </c>
      <c r="AT487" s="8" t="s">
        <v>92</v>
      </c>
      <c r="AU487" s="8" t="s">
        <v>97</v>
      </c>
      <c r="BC487" s="8" t="s">
        <v>92</v>
      </c>
      <c r="BD487" s="8" t="s">
        <v>92</v>
      </c>
      <c r="BE487" s="8" t="s">
        <v>92</v>
      </c>
      <c r="BG487" s="8" t="s">
        <v>92</v>
      </c>
      <c r="BH487" s="8" t="s">
        <v>92</v>
      </c>
      <c r="BI487" s="8" t="s">
        <v>92</v>
      </c>
      <c r="BJ487" s="8" t="s">
        <v>92</v>
      </c>
      <c r="BM487" s="8" t="s">
        <v>92</v>
      </c>
      <c r="BN487" s="8" t="s">
        <v>92</v>
      </c>
      <c r="BO487" s="8" t="s">
        <v>92</v>
      </c>
      <c r="BQ487" s="8" t="s">
        <v>92</v>
      </c>
      <c r="BR487" s="8" t="s">
        <v>92</v>
      </c>
      <c r="BS487" s="8" t="s">
        <v>91</v>
      </c>
      <c r="BT487" s="8" t="s">
        <v>91</v>
      </c>
      <c r="BU487" s="8" t="s">
        <v>91</v>
      </c>
      <c r="BV487" s="8">
        <v>56911</v>
      </c>
      <c r="BW487" s="8">
        <v>894628</v>
      </c>
      <c r="BX487" s="9">
        <f t="shared" si="145"/>
        <v>5.5</v>
      </c>
      <c r="BY487" s="29">
        <v>47152</v>
      </c>
      <c r="BZ487" s="8">
        <v>18973.277909738699</v>
      </c>
      <c r="CA487" s="8">
        <v>32.4104424607578</v>
      </c>
      <c r="CD487" s="8">
        <v>2041</v>
      </c>
      <c r="CE487" s="8">
        <v>6</v>
      </c>
      <c r="CF487" s="17" t="str">
        <f t="shared" ref="CF487:CF505" si="162">IF(CD487&lt;2040,P487,"")</f>
        <v/>
      </c>
      <c r="CG487" s="17"/>
      <c r="CH487" s="18" t="str">
        <f t="shared" si="150"/>
        <v/>
      </c>
      <c r="CI487" s="8">
        <f t="shared" si="147"/>
        <v>2039</v>
      </c>
      <c r="CJ487" s="8">
        <f t="shared" si="148"/>
        <v>5.5</v>
      </c>
      <c r="CK487" s="6" t="str">
        <f t="shared" ref="CK487:CK505" si="163">IF(CD487&lt;2030,BX487,"")</f>
        <v/>
      </c>
      <c r="CL487" s="26" t="str">
        <f t="shared" si="161"/>
        <v/>
      </c>
      <c r="CM487" s="8" t="str">
        <f t="shared" si="151"/>
        <v/>
      </c>
      <c r="CN487" s="38">
        <f t="shared" si="152"/>
        <v>104671.47599999991</v>
      </c>
      <c r="CO487" s="8" t="str">
        <f t="shared" si="153"/>
        <v>Y</v>
      </c>
      <c r="CP487" s="8">
        <f t="shared" ref="CP487:CP505" si="164">VLOOKUP(AH487,Fuel_CO2,2,FALSE)</f>
        <v>117</v>
      </c>
      <c r="CQ487" s="8">
        <f t="shared" si="154"/>
        <v>2219.873515439428</v>
      </c>
      <c r="CR487" s="8">
        <f t="shared" si="155"/>
        <v>2024</v>
      </c>
    </row>
    <row r="488" spans="1:96" s="8" customFormat="1">
      <c r="A488" s="8">
        <v>19391</v>
      </c>
      <c r="B488" s="8" t="s">
        <v>791</v>
      </c>
      <c r="C488" s="8">
        <v>56911</v>
      </c>
      <c r="D488" s="8" t="s">
        <v>792</v>
      </c>
      <c r="E488" s="8" t="s">
        <v>171</v>
      </c>
      <c r="F488" s="8" t="s">
        <v>793</v>
      </c>
      <c r="G488" s="8" t="s">
        <v>238</v>
      </c>
      <c r="H488" s="8" t="s">
        <v>224</v>
      </c>
      <c r="I488" s="8" t="s">
        <v>88</v>
      </c>
      <c r="K488" s="8" t="s">
        <v>89</v>
      </c>
      <c r="L488" s="8" t="s">
        <v>90</v>
      </c>
      <c r="M488" s="8" t="s">
        <v>90</v>
      </c>
      <c r="P488" s="8">
        <v>5.5</v>
      </c>
      <c r="Q488" s="8">
        <v>0.85</v>
      </c>
      <c r="R488" s="8">
        <v>4.0999999999999996</v>
      </c>
      <c r="S488" s="8">
        <v>4.9000000000000004</v>
      </c>
      <c r="T488" s="8">
        <v>1</v>
      </c>
      <c r="U488" s="8" t="s">
        <v>91</v>
      </c>
      <c r="V488" s="8" t="s">
        <v>92</v>
      </c>
      <c r="W488" s="8" t="s">
        <v>92</v>
      </c>
      <c r="X488" s="8" t="s">
        <v>93</v>
      </c>
      <c r="Y488" s="8" t="s">
        <v>90</v>
      </c>
      <c r="Z488" s="8">
        <v>1</v>
      </c>
      <c r="AA488" s="8">
        <v>2009</v>
      </c>
      <c r="AB488" s="8" t="s">
        <v>92</v>
      </c>
      <c r="AC488" s="8" t="s">
        <v>92</v>
      </c>
      <c r="AD488" s="8" t="s">
        <v>91</v>
      </c>
      <c r="AE488" s="8" t="s">
        <v>113</v>
      </c>
      <c r="AF488" s="8">
        <v>2</v>
      </c>
      <c r="AG488" s="8" t="s">
        <v>90</v>
      </c>
      <c r="AH488" s="8" t="s">
        <v>226</v>
      </c>
      <c r="AR488" s="8" t="s">
        <v>91</v>
      </c>
      <c r="AS488" s="8" t="s">
        <v>91</v>
      </c>
      <c r="AT488" s="8" t="s">
        <v>92</v>
      </c>
      <c r="AU488" s="8" t="s">
        <v>97</v>
      </c>
      <c r="BC488" s="8" t="s">
        <v>92</v>
      </c>
      <c r="BD488" s="8" t="s">
        <v>92</v>
      </c>
      <c r="BE488" s="8" t="s">
        <v>92</v>
      </c>
      <c r="BG488" s="8" t="s">
        <v>92</v>
      </c>
      <c r="BH488" s="8" t="s">
        <v>92</v>
      </c>
      <c r="BI488" s="8" t="s">
        <v>92</v>
      </c>
      <c r="BJ488" s="8" t="s">
        <v>92</v>
      </c>
      <c r="BM488" s="8" t="s">
        <v>92</v>
      </c>
      <c r="BN488" s="8" t="s">
        <v>92</v>
      </c>
      <c r="BO488" s="8" t="s">
        <v>92</v>
      </c>
      <c r="BQ488" s="8" t="s">
        <v>92</v>
      </c>
      <c r="BR488" s="8" t="s">
        <v>92</v>
      </c>
      <c r="BS488" s="8" t="s">
        <v>91</v>
      </c>
      <c r="BT488" s="8" t="s">
        <v>91</v>
      </c>
      <c r="BU488" s="8" t="s">
        <v>91</v>
      </c>
      <c r="BV488" s="8">
        <v>56911</v>
      </c>
      <c r="BW488" s="8">
        <v>894628</v>
      </c>
      <c r="BX488" s="9">
        <f t="shared" ref="BX488:BX505" si="165">P488</f>
        <v>5.5</v>
      </c>
      <c r="BY488" s="29">
        <v>47152</v>
      </c>
      <c r="BZ488" s="8">
        <v>18973.277909738699</v>
      </c>
      <c r="CA488" s="8">
        <v>32.4104424607578</v>
      </c>
      <c r="CD488" s="8">
        <v>2041</v>
      </c>
      <c r="CE488" s="8">
        <v>6</v>
      </c>
      <c r="CF488" s="17" t="str">
        <f t="shared" si="162"/>
        <v/>
      </c>
      <c r="CG488" s="17"/>
      <c r="CH488" s="18" t="str">
        <f t="shared" si="150"/>
        <v/>
      </c>
      <c r="CI488" s="8">
        <f t="shared" si="147"/>
        <v>2039</v>
      </c>
      <c r="CJ488" s="8">
        <f t="shared" si="148"/>
        <v>5.5</v>
      </c>
      <c r="CK488" s="6" t="str">
        <f t="shared" si="163"/>
        <v/>
      </c>
      <c r="CL488" s="26"/>
      <c r="CM488" s="8" t="str">
        <f t="shared" si="151"/>
        <v/>
      </c>
      <c r="CN488" s="38">
        <f t="shared" si="152"/>
        <v>104671.47599999991</v>
      </c>
      <c r="CO488" s="8" t="str">
        <f t="shared" si="153"/>
        <v/>
      </c>
      <c r="CP488" s="8">
        <f t="shared" si="164"/>
        <v>117</v>
      </c>
      <c r="CQ488" s="8">
        <f t="shared" si="154"/>
        <v>2219.873515439428</v>
      </c>
      <c r="CR488" s="8">
        <f t="shared" si="155"/>
        <v>2024</v>
      </c>
    </row>
    <row r="489" spans="1:96" s="8" customFormat="1">
      <c r="A489" s="8">
        <v>58089</v>
      </c>
      <c r="B489" s="8" t="s">
        <v>794</v>
      </c>
      <c r="C489" s="8">
        <v>58136</v>
      </c>
      <c r="D489" s="8" t="s">
        <v>794</v>
      </c>
      <c r="E489" s="8" t="s">
        <v>116</v>
      </c>
      <c r="F489" s="8" t="s">
        <v>795</v>
      </c>
      <c r="G489" s="8" t="s">
        <v>796</v>
      </c>
      <c r="H489" s="8" t="s">
        <v>87</v>
      </c>
      <c r="I489" s="8" t="s">
        <v>88</v>
      </c>
      <c r="K489" s="8" t="s">
        <v>89</v>
      </c>
      <c r="L489" s="8" t="s">
        <v>90</v>
      </c>
      <c r="M489" s="8" t="s">
        <v>90</v>
      </c>
      <c r="P489" s="8">
        <v>5</v>
      </c>
      <c r="Q489" s="8">
        <v>0.8</v>
      </c>
      <c r="R489" s="8">
        <v>4</v>
      </c>
      <c r="S489" s="8">
        <v>5</v>
      </c>
      <c r="T489" s="8">
        <v>3</v>
      </c>
      <c r="U489" s="8" t="s">
        <v>91</v>
      </c>
      <c r="V489" s="8" t="s">
        <v>92</v>
      </c>
      <c r="W489" s="8" t="s">
        <v>92</v>
      </c>
      <c r="X489" s="8" t="s">
        <v>93</v>
      </c>
      <c r="Y489" s="8" t="s">
        <v>90</v>
      </c>
      <c r="Z489" s="8">
        <v>8</v>
      </c>
      <c r="AA489" s="8">
        <v>2002</v>
      </c>
      <c r="AB489" s="8" t="s">
        <v>92</v>
      </c>
      <c r="AC489" s="8" t="s">
        <v>92</v>
      </c>
      <c r="AD489" s="8" t="s">
        <v>98</v>
      </c>
      <c r="AE489" s="8" t="s">
        <v>213</v>
      </c>
      <c r="AF489" s="8">
        <v>7</v>
      </c>
      <c r="AG489" s="8" t="s">
        <v>208</v>
      </c>
      <c r="AH489" s="8" t="s">
        <v>95</v>
      </c>
      <c r="AN489" s="8" t="s">
        <v>95</v>
      </c>
      <c r="AR489" s="8" t="s">
        <v>91</v>
      </c>
      <c r="AS489" s="8" t="s">
        <v>91</v>
      </c>
      <c r="AT489" s="8" t="s">
        <v>92</v>
      </c>
      <c r="AU489" s="8" t="s">
        <v>97</v>
      </c>
      <c r="BC489" s="8" t="s">
        <v>92</v>
      </c>
      <c r="BD489" s="8" t="s">
        <v>92</v>
      </c>
      <c r="BE489" s="8" t="s">
        <v>92</v>
      </c>
      <c r="BG489" s="8" t="s">
        <v>92</v>
      </c>
      <c r="BH489" s="8" t="s">
        <v>92</v>
      </c>
      <c r="BI489" s="8" t="s">
        <v>92</v>
      </c>
      <c r="BJ489" s="8" t="s">
        <v>92</v>
      </c>
      <c r="BM489" s="8" t="s">
        <v>92</v>
      </c>
      <c r="BN489" s="8" t="s">
        <v>92</v>
      </c>
      <c r="BO489" s="8" t="s">
        <v>92</v>
      </c>
      <c r="BQ489" s="8" t="s">
        <v>92</v>
      </c>
      <c r="BR489" s="8" t="s">
        <v>92</v>
      </c>
      <c r="BS489" s="8" t="s">
        <v>91</v>
      </c>
      <c r="BT489" s="8" t="s">
        <v>91</v>
      </c>
      <c r="BU489" s="8" t="s">
        <v>91</v>
      </c>
      <c r="BV489" s="8">
        <v>58136</v>
      </c>
      <c r="BW489" s="8">
        <v>133287</v>
      </c>
      <c r="BX489" s="9">
        <f t="shared" si="165"/>
        <v>5</v>
      </c>
      <c r="BY489" s="29">
        <v>30861</v>
      </c>
      <c r="BZ489" s="8">
        <v>4318.9462428307497</v>
      </c>
      <c r="CA489" s="8">
        <v>21.1928472208883</v>
      </c>
      <c r="CD489" s="8">
        <v>2023</v>
      </c>
      <c r="CE489" s="8">
        <v>10</v>
      </c>
      <c r="CF489" s="17">
        <f t="shared" si="162"/>
        <v>5</v>
      </c>
      <c r="CG489" s="19">
        <f t="shared" ref="CG489:CG490" si="166">BY489</f>
        <v>30861</v>
      </c>
      <c r="CH489" s="18">
        <f t="shared" si="150"/>
        <v>15594.578999999974</v>
      </c>
      <c r="CI489" s="8">
        <f t="shared" si="147"/>
        <v>2032</v>
      </c>
      <c r="CJ489" s="8">
        <f t="shared" si="148"/>
        <v>5</v>
      </c>
      <c r="CK489" s="6">
        <f t="shared" si="163"/>
        <v>5</v>
      </c>
      <c r="CL489" s="26">
        <f t="shared" ref="CL489:CL490" si="167">IF(AND(CK489&lt;&gt;"", CO489 ="Y"),BY489,"")</f>
        <v>30861</v>
      </c>
      <c r="CM489" s="8">
        <f t="shared" si="151"/>
        <v>15594.578999999974</v>
      </c>
      <c r="CN489" s="38">
        <f t="shared" si="152"/>
        <v>15594.578999999974</v>
      </c>
      <c r="CO489" s="8" t="str">
        <f t="shared" si="153"/>
        <v>Y</v>
      </c>
      <c r="CP489" s="8">
        <f t="shared" si="164"/>
        <v>117</v>
      </c>
      <c r="CQ489" s="8">
        <f t="shared" si="154"/>
        <v>505.31671041119773</v>
      </c>
      <c r="CR489" s="8" t="str">
        <f t="shared" si="155"/>
        <v/>
      </c>
    </row>
    <row r="490" spans="1:96" s="8" customFormat="1">
      <c r="A490" s="8">
        <v>58151</v>
      </c>
      <c r="B490" s="8" t="s">
        <v>797</v>
      </c>
      <c r="C490" s="8">
        <v>58181</v>
      </c>
      <c r="D490" s="8" t="s">
        <v>798</v>
      </c>
      <c r="E490" s="8" t="s">
        <v>116</v>
      </c>
      <c r="F490" s="8" t="s">
        <v>266</v>
      </c>
      <c r="G490" s="8" t="s">
        <v>799</v>
      </c>
      <c r="H490" s="8" t="s">
        <v>87</v>
      </c>
      <c r="I490" s="8" t="s">
        <v>88</v>
      </c>
      <c r="K490" s="8" t="s">
        <v>89</v>
      </c>
      <c r="L490" s="8" t="s">
        <v>90</v>
      </c>
      <c r="M490" s="8" t="s">
        <v>90</v>
      </c>
      <c r="P490" s="8">
        <v>5.3</v>
      </c>
      <c r="Q490" s="8">
        <v>0.9</v>
      </c>
      <c r="R490" s="8">
        <v>3.9</v>
      </c>
      <c r="S490" s="8">
        <v>5.6</v>
      </c>
      <c r="T490" s="8">
        <v>0</v>
      </c>
      <c r="U490" s="8" t="s">
        <v>91</v>
      </c>
      <c r="V490" s="8" t="s">
        <v>92</v>
      </c>
      <c r="W490" s="8" t="s">
        <v>92</v>
      </c>
      <c r="X490" s="8" t="s">
        <v>93</v>
      </c>
      <c r="Y490" s="8" t="s">
        <v>90</v>
      </c>
      <c r="Z490" s="8">
        <v>9</v>
      </c>
      <c r="AA490" s="8">
        <v>2005</v>
      </c>
      <c r="AB490" s="8" t="s">
        <v>92</v>
      </c>
      <c r="AC490" s="8" t="s">
        <v>92</v>
      </c>
      <c r="AD490" s="8" t="s">
        <v>98</v>
      </c>
      <c r="AE490" s="8" t="s">
        <v>207</v>
      </c>
      <c r="AF490" s="8">
        <v>5</v>
      </c>
      <c r="AG490" s="8" t="s">
        <v>208</v>
      </c>
      <c r="AH490" s="8" t="s">
        <v>95</v>
      </c>
      <c r="AR490" s="8" t="s">
        <v>91</v>
      </c>
      <c r="AS490" s="8" t="s">
        <v>91</v>
      </c>
      <c r="AT490" s="8" t="s">
        <v>92</v>
      </c>
      <c r="AU490" s="8" t="s">
        <v>97</v>
      </c>
      <c r="BC490" s="8" t="s">
        <v>92</v>
      </c>
      <c r="BD490" s="8" t="s">
        <v>92</v>
      </c>
      <c r="BE490" s="8" t="s">
        <v>92</v>
      </c>
      <c r="BG490" s="8" t="s">
        <v>92</v>
      </c>
      <c r="BH490" s="8" t="s">
        <v>92</v>
      </c>
      <c r="BI490" s="8" t="s">
        <v>92</v>
      </c>
      <c r="BJ490" s="8" t="s">
        <v>92</v>
      </c>
      <c r="BM490" s="8" t="s">
        <v>92</v>
      </c>
      <c r="BN490" s="8" t="s">
        <v>92</v>
      </c>
      <c r="BO490" s="8" t="s">
        <v>92</v>
      </c>
      <c r="BQ490" s="8" t="s">
        <v>92</v>
      </c>
      <c r="BR490" s="8" t="s">
        <v>92</v>
      </c>
      <c r="BS490" s="8" t="s">
        <v>91</v>
      </c>
      <c r="BT490" s="8" t="s">
        <v>91</v>
      </c>
      <c r="BU490" s="8" t="s">
        <v>91</v>
      </c>
      <c r="BV490" s="8">
        <v>58181</v>
      </c>
      <c r="BW490" s="8">
        <v>30253</v>
      </c>
      <c r="BX490" s="9">
        <f t="shared" si="165"/>
        <v>5.3</v>
      </c>
      <c r="BY490" s="29">
        <v>2660</v>
      </c>
      <c r="BZ490" s="8">
        <v>11373.3082706766</v>
      </c>
      <c r="CA490" s="8">
        <v>22.777083334450001</v>
      </c>
      <c r="CD490" s="8">
        <v>2028</v>
      </c>
      <c r="CE490" s="8">
        <v>6</v>
      </c>
      <c r="CF490" s="17">
        <f t="shared" si="162"/>
        <v>5.3</v>
      </c>
      <c r="CG490" s="19">
        <f t="shared" si="166"/>
        <v>2660</v>
      </c>
      <c r="CH490" s="18">
        <f t="shared" si="150"/>
        <v>3539.6009999999719</v>
      </c>
      <c r="CI490" s="8">
        <f t="shared" si="147"/>
        <v>2035</v>
      </c>
      <c r="CJ490" s="8">
        <f t="shared" si="148"/>
        <v>5.3</v>
      </c>
      <c r="CK490" s="6">
        <f t="shared" si="163"/>
        <v>5.3</v>
      </c>
      <c r="CL490" s="26">
        <f t="shared" si="167"/>
        <v>2660</v>
      </c>
      <c r="CM490" s="8">
        <f t="shared" si="151"/>
        <v>3539.6009999999719</v>
      </c>
      <c r="CN490" s="38">
        <f t="shared" si="152"/>
        <v>3539.6009999999719</v>
      </c>
      <c r="CO490" s="8" t="str">
        <f t="shared" si="153"/>
        <v>Y</v>
      </c>
      <c r="CP490" s="8">
        <f t="shared" si="164"/>
        <v>117</v>
      </c>
      <c r="CQ490" s="8">
        <f t="shared" si="154"/>
        <v>1330.6770676691624</v>
      </c>
      <c r="CR490" s="8">
        <f t="shared" si="155"/>
        <v>2027</v>
      </c>
    </row>
    <row r="491" spans="1:96" s="8" customFormat="1">
      <c r="A491" s="8">
        <v>58151</v>
      </c>
      <c r="B491" s="8" t="s">
        <v>797</v>
      </c>
      <c r="C491" s="8">
        <v>58181</v>
      </c>
      <c r="D491" s="8" t="s">
        <v>798</v>
      </c>
      <c r="E491" s="8" t="s">
        <v>116</v>
      </c>
      <c r="F491" s="8" t="s">
        <v>266</v>
      </c>
      <c r="G491" s="8" t="s">
        <v>800</v>
      </c>
      <c r="H491" s="8" t="s">
        <v>87</v>
      </c>
      <c r="I491" s="8" t="s">
        <v>88</v>
      </c>
      <c r="K491" s="8" t="s">
        <v>89</v>
      </c>
      <c r="L491" s="8" t="s">
        <v>90</v>
      </c>
      <c r="M491" s="8" t="s">
        <v>90</v>
      </c>
      <c r="P491" s="8">
        <v>5.3</v>
      </c>
      <c r="Q491" s="8">
        <v>0.9</v>
      </c>
      <c r="R491" s="8">
        <v>3.9</v>
      </c>
      <c r="S491" s="8">
        <v>5.6</v>
      </c>
      <c r="T491" s="8">
        <v>0</v>
      </c>
      <c r="U491" s="8" t="s">
        <v>91</v>
      </c>
      <c r="V491" s="8" t="s">
        <v>92</v>
      </c>
      <c r="W491" s="8" t="s">
        <v>92</v>
      </c>
      <c r="X491" s="8" t="s">
        <v>93</v>
      </c>
      <c r="Y491" s="8" t="s">
        <v>90</v>
      </c>
      <c r="Z491" s="8">
        <v>9</v>
      </c>
      <c r="AA491" s="8">
        <v>2005</v>
      </c>
      <c r="AB491" s="8" t="s">
        <v>92</v>
      </c>
      <c r="AC491" s="8" t="s">
        <v>92</v>
      </c>
      <c r="AD491" s="8" t="s">
        <v>98</v>
      </c>
      <c r="AE491" s="8" t="s">
        <v>207</v>
      </c>
      <c r="AF491" s="8">
        <v>5</v>
      </c>
      <c r="AG491" s="8" t="s">
        <v>208</v>
      </c>
      <c r="AH491" s="8" t="s">
        <v>95</v>
      </c>
      <c r="AR491" s="8" t="s">
        <v>91</v>
      </c>
      <c r="AS491" s="8" t="s">
        <v>91</v>
      </c>
      <c r="AT491" s="8" t="s">
        <v>92</v>
      </c>
      <c r="AU491" s="8" t="s">
        <v>97</v>
      </c>
      <c r="BC491" s="8" t="s">
        <v>92</v>
      </c>
      <c r="BD491" s="8" t="s">
        <v>92</v>
      </c>
      <c r="BE491" s="8" t="s">
        <v>92</v>
      </c>
      <c r="BG491" s="8" t="s">
        <v>92</v>
      </c>
      <c r="BH491" s="8" t="s">
        <v>92</v>
      </c>
      <c r="BI491" s="8" t="s">
        <v>92</v>
      </c>
      <c r="BJ491" s="8" t="s">
        <v>92</v>
      </c>
      <c r="BM491" s="8" t="s">
        <v>92</v>
      </c>
      <c r="BN491" s="8" t="s">
        <v>92</v>
      </c>
      <c r="BO491" s="8" t="s">
        <v>92</v>
      </c>
      <c r="BQ491" s="8" t="s">
        <v>92</v>
      </c>
      <c r="BR491" s="8" t="s">
        <v>92</v>
      </c>
      <c r="BS491" s="8" t="s">
        <v>91</v>
      </c>
      <c r="BT491" s="8" t="s">
        <v>91</v>
      </c>
      <c r="BU491" s="8" t="s">
        <v>91</v>
      </c>
      <c r="BV491" s="8">
        <v>58181</v>
      </c>
      <c r="BW491" s="8">
        <v>30253</v>
      </c>
      <c r="BX491" s="9">
        <f t="shared" si="165"/>
        <v>5.3</v>
      </c>
      <c r="BY491" s="29">
        <v>2660</v>
      </c>
      <c r="BZ491" s="8">
        <v>11373.3082706766</v>
      </c>
      <c r="CA491" s="8">
        <v>22.777083334450001</v>
      </c>
      <c r="CD491" s="8">
        <v>2028</v>
      </c>
      <c r="CE491" s="8">
        <v>6</v>
      </c>
      <c r="CF491" s="17">
        <f t="shared" si="162"/>
        <v>5.3</v>
      </c>
      <c r="CG491" s="17"/>
      <c r="CH491" s="18" t="str">
        <f t="shared" si="150"/>
        <v/>
      </c>
      <c r="CI491" s="8">
        <f t="shared" si="147"/>
        <v>2035</v>
      </c>
      <c r="CJ491" s="8">
        <f t="shared" si="148"/>
        <v>5.3</v>
      </c>
      <c r="CK491" s="6">
        <f t="shared" si="163"/>
        <v>5.3</v>
      </c>
      <c r="CL491" s="26"/>
      <c r="CM491" s="8" t="str">
        <f t="shared" si="151"/>
        <v/>
      </c>
      <c r="CN491" s="38">
        <f t="shared" si="152"/>
        <v>3539.6009999999719</v>
      </c>
      <c r="CO491" s="8" t="str">
        <f t="shared" si="153"/>
        <v/>
      </c>
      <c r="CP491" s="8">
        <f t="shared" si="164"/>
        <v>117</v>
      </c>
      <c r="CQ491" s="8">
        <f t="shared" si="154"/>
        <v>1330.6770676691624</v>
      </c>
      <c r="CR491" s="8">
        <f t="shared" si="155"/>
        <v>2027</v>
      </c>
    </row>
    <row r="492" spans="1:96" s="8" customFormat="1">
      <c r="A492" s="8">
        <v>19856</v>
      </c>
      <c r="B492" s="8" t="s">
        <v>160</v>
      </c>
      <c r="C492" s="8">
        <v>58235</v>
      </c>
      <c r="D492" s="8" t="s">
        <v>801</v>
      </c>
      <c r="E492" s="8" t="s">
        <v>152</v>
      </c>
      <c r="F492" s="8" t="s">
        <v>162</v>
      </c>
      <c r="G492" s="8">
        <v>1</v>
      </c>
      <c r="H492" s="8" t="s">
        <v>87</v>
      </c>
      <c r="I492" s="8" t="s">
        <v>88</v>
      </c>
      <c r="K492" s="8" t="s">
        <v>89</v>
      </c>
      <c r="L492" s="8" t="s">
        <v>90</v>
      </c>
      <c r="M492" s="8" t="s">
        <v>90</v>
      </c>
      <c r="N492" s="8" t="s">
        <v>802</v>
      </c>
      <c r="P492" s="8">
        <v>73</v>
      </c>
      <c r="Q492" s="8">
        <v>0.85</v>
      </c>
      <c r="R492" s="8">
        <v>55</v>
      </c>
      <c r="S492" s="8">
        <v>61</v>
      </c>
      <c r="T492" s="8">
        <v>52</v>
      </c>
      <c r="U492" s="8" t="s">
        <v>91</v>
      </c>
      <c r="V492" s="8" t="s">
        <v>92</v>
      </c>
      <c r="W492" s="8" t="s">
        <v>92</v>
      </c>
      <c r="X492" s="8" t="s">
        <v>93</v>
      </c>
      <c r="Y492" s="8" t="s">
        <v>90</v>
      </c>
      <c r="Z492" s="8">
        <v>11</v>
      </c>
      <c r="AA492" s="8">
        <v>2015</v>
      </c>
      <c r="AB492" s="8" t="s">
        <v>92</v>
      </c>
      <c r="AC492" s="8" t="s">
        <v>92</v>
      </c>
      <c r="AD492" s="8" t="s">
        <v>91</v>
      </c>
      <c r="AE492" s="8" t="s">
        <v>94</v>
      </c>
      <c r="AF492" s="8">
        <v>1</v>
      </c>
      <c r="AG492" s="8" t="s">
        <v>90</v>
      </c>
      <c r="AH492" s="8" t="s">
        <v>95</v>
      </c>
      <c r="AR492" s="8" t="s">
        <v>91</v>
      </c>
      <c r="AS492" s="8" t="s">
        <v>91</v>
      </c>
      <c r="AT492" s="8" t="s">
        <v>92</v>
      </c>
      <c r="AU492" s="8" t="s">
        <v>119</v>
      </c>
      <c r="AW492" s="8" t="s">
        <v>91</v>
      </c>
      <c r="AZ492" s="8" t="s">
        <v>91</v>
      </c>
      <c r="BC492" s="8" t="s">
        <v>92</v>
      </c>
      <c r="BD492" s="8" t="s">
        <v>92</v>
      </c>
      <c r="BE492" s="8" t="s">
        <v>92</v>
      </c>
      <c r="BG492" s="8" t="s">
        <v>92</v>
      </c>
      <c r="BH492" s="8" t="s">
        <v>92</v>
      </c>
      <c r="BI492" s="8" t="s">
        <v>92</v>
      </c>
      <c r="BJ492" s="8" t="s">
        <v>92</v>
      </c>
      <c r="BM492" s="8" t="s">
        <v>92</v>
      </c>
      <c r="BN492" s="8" t="s">
        <v>92</v>
      </c>
      <c r="BO492" s="8" t="s">
        <v>92</v>
      </c>
      <c r="BQ492" s="8" t="s">
        <v>92</v>
      </c>
      <c r="BR492" s="8" t="s">
        <v>92</v>
      </c>
      <c r="BS492" s="8" t="s">
        <v>91</v>
      </c>
      <c r="BT492" s="8" t="s">
        <v>91</v>
      </c>
      <c r="BU492" s="8" t="s">
        <v>91</v>
      </c>
      <c r="BV492" s="8">
        <v>58235</v>
      </c>
      <c r="BW492" s="8">
        <v>563677</v>
      </c>
      <c r="BX492" s="9">
        <f t="shared" si="165"/>
        <v>73</v>
      </c>
      <c r="BY492" s="29">
        <v>54110</v>
      </c>
      <c r="BZ492" s="8">
        <v>10417.2426538532</v>
      </c>
      <c r="CA492" s="8">
        <v>24.222916668786599</v>
      </c>
      <c r="CD492" s="8">
        <v>2040</v>
      </c>
      <c r="CE492" s="8">
        <v>2</v>
      </c>
      <c r="CF492" s="17" t="str">
        <f t="shared" si="162"/>
        <v/>
      </c>
      <c r="CG492" s="17"/>
      <c r="CH492" s="18" t="str">
        <f t="shared" si="150"/>
        <v/>
      </c>
      <c r="CI492" s="8">
        <f t="shared" si="147"/>
        <v>2045</v>
      </c>
      <c r="CJ492" s="8" t="str">
        <f t="shared" si="148"/>
        <v/>
      </c>
      <c r="CK492" s="6" t="str">
        <f t="shared" si="163"/>
        <v/>
      </c>
      <c r="CL492" s="26" t="str">
        <f t="shared" ref="CL492:CL493" si="168">IF(CK492&lt;&gt;"",BY492,"")</f>
        <v/>
      </c>
      <c r="CM492" s="8" t="str">
        <f t="shared" si="151"/>
        <v/>
      </c>
      <c r="CN492" s="38">
        <f t="shared" si="152"/>
        <v>65950.20899999961</v>
      </c>
      <c r="CO492" s="8" t="str">
        <f t="shared" si="153"/>
        <v>Y</v>
      </c>
      <c r="CP492" s="8">
        <f t="shared" si="164"/>
        <v>117</v>
      </c>
      <c r="CQ492" s="8">
        <f t="shared" si="154"/>
        <v>1218.8173905008243</v>
      </c>
      <c r="CR492" s="8">
        <f t="shared" si="155"/>
        <v>2035</v>
      </c>
    </row>
    <row r="493" spans="1:96" s="8" customFormat="1">
      <c r="A493" s="8">
        <v>58303</v>
      </c>
      <c r="B493" s="8" t="s">
        <v>803</v>
      </c>
      <c r="C493" s="8">
        <v>58328</v>
      </c>
      <c r="D493" s="8" t="s">
        <v>804</v>
      </c>
      <c r="E493" s="8" t="s">
        <v>116</v>
      </c>
      <c r="F493" s="8" t="s">
        <v>117</v>
      </c>
      <c r="G493" s="8" t="s">
        <v>86</v>
      </c>
      <c r="H493" s="8" t="s">
        <v>87</v>
      </c>
      <c r="I493" s="8" t="s">
        <v>88</v>
      </c>
      <c r="K493" s="8" t="s">
        <v>112</v>
      </c>
      <c r="L493" s="8" t="s">
        <v>90</v>
      </c>
      <c r="M493" s="8" t="s">
        <v>90</v>
      </c>
      <c r="P493" s="8">
        <v>5.2</v>
      </c>
      <c r="Q493" s="8">
        <v>0.8</v>
      </c>
      <c r="R493" s="8">
        <v>5.2</v>
      </c>
      <c r="S493" s="8">
        <v>5</v>
      </c>
      <c r="T493" s="8">
        <v>2.5</v>
      </c>
      <c r="U493" s="8" t="s">
        <v>91</v>
      </c>
      <c r="V493" s="8" t="s">
        <v>92</v>
      </c>
      <c r="W493" s="8" t="s">
        <v>92</v>
      </c>
      <c r="X493" s="8" t="s">
        <v>93</v>
      </c>
      <c r="Y493" s="8" t="s">
        <v>90</v>
      </c>
      <c r="Z493" s="8">
        <v>10</v>
      </c>
      <c r="AA493" s="8">
        <v>2003</v>
      </c>
      <c r="AB493" s="8" t="s">
        <v>92</v>
      </c>
      <c r="AC493" s="8" t="s">
        <v>92</v>
      </c>
      <c r="AD493" s="8" t="s">
        <v>98</v>
      </c>
      <c r="AE493" s="8" t="s">
        <v>207</v>
      </c>
      <c r="AF493" s="8">
        <v>5</v>
      </c>
      <c r="AG493" s="8" t="s">
        <v>208</v>
      </c>
      <c r="AH493" s="8" t="s">
        <v>95</v>
      </c>
      <c r="AR493" s="8" t="s">
        <v>91</v>
      </c>
      <c r="AS493" s="8" t="s">
        <v>91</v>
      </c>
      <c r="AT493" s="8" t="s">
        <v>92</v>
      </c>
      <c r="AU493" s="8" t="s">
        <v>97</v>
      </c>
      <c r="BC493" s="8" t="s">
        <v>92</v>
      </c>
      <c r="BD493" s="8" t="s">
        <v>92</v>
      </c>
      <c r="BE493" s="8" t="s">
        <v>92</v>
      </c>
      <c r="BG493" s="8" t="s">
        <v>92</v>
      </c>
      <c r="BH493" s="8" t="s">
        <v>92</v>
      </c>
      <c r="BI493" s="8" t="s">
        <v>92</v>
      </c>
      <c r="BJ493" s="8" t="s">
        <v>92</v>
      </c>
      <c r="BM493" s="8" t="s">
        <v>92</v>
      </c>
      <c r="BN493" s="8" t="s">
        <v>92</v>
      </c>
      <c r="BO493" s="8" t="s">
        <v>92</v>
      </c>
      <c r="BQ493" s="8" t="s">
        <v>92</v>
      </c>
      <c r="BR493" s="8" t="s">
        <v>92</v>
      </c>
      <c r="BS493" s="8" t="s">
        <v>91</v>
      </c>
      <c r="BT493" s="8" t="s">
        <v>91</v>
      </c>
      <c r="BU493" s="8" t="s">
        <v>91</v>
      </c>
      <c r="BV493" s="8">
        <v>58328</v>
      </c>
      <c r="BW493" s="8">
        <v>205103</v>
      </c>
      <c r="BX493" s="9">
        <f t="shared" si="165"/>
        <v>5.2</v>
      </c>
      <c r="BY493" s="29">
        <v>36284</v>
      </c>
      <c r="BZ493" s="8">
        <v>5652.7119391467304</v>
      </c>
      <c r="CA493" s="8">
        <v>27.647361110756599</v>
      </c>
      <c r="CD493" s="8">
        <v>2031</v>
      </c>
      <c r="CE493" s="8">
        <v>6</v>
      </c>
      <c r="CF493" s="17">
        <f t="shared" si="162"/>
        <v>5.2</v>
      </c>
      <c r="CG493" s="19">
        <f>BY493</f>
        <v>36284</v>
      </c>
      <c r="CH493" s="18">
        <f t="shared" si="150"/>
        <v>23997.050999999996</v>
      </c>
      <c r="CI493" s="8">
        <f t="shared" si="147"/>
        <v>2033</v>
      </c>
      <c r="CJ493" s="8">
        <f t="shared" si="148"/>
        <v>5.2</v>
      </c>
      <c r="CK493" s="6" t="str">
        <f t="shared" si="163"/>
        <v/>
      </c>
      <c r="CL493" s="26" t="str">
        <f t="shared" si="168"/>
        <v/>
      </c>
      <c r="CM493" s="8" t="str">
        <f t="shared" si="151"/>
        <v/>
      </c>
      <c r="CN493" s="38">
        <f t="shared" si="152"/>
        <v>23997.050999999996</v>
      </c>
      <c r="CO493" s="8" t="str">
        <f t="shared" si="153"/>
        <v>Y</v>
      </c>
      <c r="CP493" s="8">
        <f t="shared" si="164"/>
        <v>117</v>
      </c>
      <c r="CQ493" s="8">
        <f t="shared" si="154"/>
        <v>661.36729688016749</v>
      </c>
      <c r="CR493" s="8" t="str">
        <f t="shared" si="155"/>
        <v/>
      </c>
    </row>
    <row r="494" spans="1:96" s="8" customFormat="1">
      <c r="A494" s="8">
        <v>58303</v>
      </c>
      <c r="B494" s="8" t="s">
        <v>803</v>
      </c>
      <c r="C494" s="8">
        <v>58328</v>
      </c>
      <c r="D494" s="8" t="s">
        <v>804</v>
      </c>
      <c r="E494" s="8" t="s">
        <v>116</v>
      </c>
      <c r="F494" s="8" t="s">
        <v>117</v>
      </c>
      <c r="G494" s="8" t="s">
        <v>100</v>
      </c>
      <c r="H494" s="8" t="s">
        <v>87</v>
      </c>
      <c r="I494" s="8" t="s">
        <v>88</v>
      </c>
      <c r="K494" s="8" t="s">
        <v>112</v>
      </c>
      <c r="L494" s="8" t="s">
        <v>90</v>
      </c>
      <c r="M494" s="8" t="s">
        <v>90</v>
      </c>
      <c r="P494" s="8">
        <v>7.2</v>
      </c>
      <c r="Q494" s="8">
        <v>0.8</v>
      </c>
      <c r="R494" s="8">
        <v>7.1</v>
      </c>
      <c r="S494" s="8">
        <v>6.5</v>
      </c>
      <c r="T494" s="8">
        <v>3.5</v>
      </c>
      <c r="U494" s="8" t="s">
        <v>91</v>
      </c>
      <c r="V494" s="8" t="s">
        <v>92</v>
      </c>
      <c r="W494" s="8" t="s">
        <v>92</v>
      </c>
      <c r="X494" s="8" t="s">
        <v>93</v>
      </c>
      <c r="Y494" s="8" t="s">
        <v>90</v>
      </c>
      <c r="Z494" s="8">
        <v>8</v>
      </c>
      <c r="AA494" s="8">
        <v>2005</v>
      </c>
      <c r="AB494" s="8" t="s">
        <v>92</v>
      </c>
      <c r="AC494" s="8" t="s">
        <v>92</v>
      </c>
      <c r="AD494" s="8" t="s">
        <v>98</v>
      </c>
      <c r="AE494" s="8" t="s">
        <v>207</v>
      </c>
      <c r="AF494" s="8">
        <v>5</v>
      </c>
      <c r="AG494" s="8" t="s">
        <v>208</v>
      </c>
      <c r="AH494" s="8" t="s">
        <v>95</v>
      </c>
      <c r="AR494" s="8" t="s">
        <v>91</v>
      </c>
      <c r="AS494" s="8" t="s">
        <v>91</v>
      </c>
      <c r="AT494" s="8" t="s">
        <v>92</v>
      </c>
      <c r="AU494" s="8" t="s">
        <v>97</v>
      </c>
      <c r="BC494" s="8" t="s">
        <v>92</v>
      </c>
      <c r="BD494" s="8" t="s">
        <v>92</v>
      </c>
      <c r="BE494" s="8" t="s">
        <v>92</v>
      </c>
      <c r="BG494" s="8" t="s">
        <v>92</v>
      </c>
      <c r="BH494" s="8" t="s">
        <v>92</v>
      </c>
      <c r="BI494" s="8" t="s">
        <v>92</v>
      </c>
      <c r="BJ494" s="8" t="s">
        <v>92</v>
      </c>
      <c r="BM494" s="8" t="s">
        <v>92</v>
      </c>
      <c r="BN494" s="8" t="s">
        <v>92</v>
      </c>
      <c r="BO494" s="8" t="s">
        <v>92</v>
      </c>
      <c r="BQ494" s="8" t="s">
        <v>92</v>
      </c>
      <c r="BR494" s="8" t="s">
        <v>92</v>
      </c>
      <c r="BS494" s="8" t="s">
        <v>91</v>
      </c>
      <c r="BT494" s="8" t="s">
        <v>91</v>
      </c>
      <c r="BU494" s="8" t="s">
        <v>91</v>
      </c>
      <c r="BV494" s="8">
        <v>58328</v>
      </c>
      <c r="BW494" s="8">
        <v>205103</v>
      </c>
      <c r="BX494" s="9">
        <f t="shared" si="165"/>
        <v>7.2</v>
      </c>
      <c r="BY494" s="29">
        <v>36284</v>
      </c>
      <c r="BZ494" s="8">
        <v>5652.7119391467304</v>
      </c>
      <c r="CA494" s="8">
        <v>29.984027778286599</v>
      </c>
      <c r="CD494" s="8">
        <v>2035</v>
      </c>
      <c r="CE494" s="8">
        <v>8</v>
      </c>
      <c r="CF494" s="17">
        <f t="shared" si="162"/>
        <v>7.2</v>
      </c>
      <c r="CG494" s="17"/>
      <c r="CH494" s="18" t="str">
        <f t="shared" si="150"/>
        <v/>
      </c>
      <c r="CI494" s="8">
        <f t="shared" si="147"/>
        <v>2035</v>
      </c>
      <c r="CJ494" s="8">
        <f t="shared" si="148"/>
        <v>7.2</v>
      </c>
      <c r="CK494" s="6" t="str">
        <f t="shared" si="163"/>
        <v/>
      </c>
      <c r="CL494" s="26"/>
      <c r="CM494" s="8" t="str">
        <f t="shared" si="151"/>
        <v/>
      </c>
      <c r="CN494" s="38">
        <f t="shared" si="152"/>
        <v>23997.050999999996</v>
      </c>
      <c r="CO494" s="8" t="str">
        <f t="shared" si="153"/>
        <v/>
      </c>
      <c r="CP494" s="8">
        <f t="shared" si="164"/>
        <v>117</v>
      </c>
      <c r="CQ494" s="8">
        <f t="shared" si="154"/>
        <v>661.36729688016749</v>
      </c>
      <c r="CR494" s="8" t="str">
        <f t="shared" si="155"/>
        <v/>
      </c>
    </row>
    <row r="495" spans="1:96" s="14" customFormat="1">
      <c r="A495" s="14">
        <v>2265</v>
      </c>
      <c r="B495" s="14" t="s">
        <v>268</v>
      </c>
      <c r="C495" s="14">
        <v>58947</v>
      </c>
      <c r="D495" s="14" t="s">
        <v>805</v>
      </c>
      <c r="E495" s="14" t="s">
        <v>152</v>
      </c>
      <c r="F495" s="14" t="s">
        <v>358</v>
      </c>
      <c r="G495" s="14" t="s">
        <v>806</v>
      </c>
      <c r="H495" s="14" t="s">
        <v>87</v>
      </c>
      <c r="I495" s="14" t="s">
        <v>88</v>
      </c>
      <c r="K495" s="14" t="s">
        <v>89</v>
      </c>
      <c r="L495" s="14" t="s">
        <v>90</v>
      </c>
      <c r="M495" s="14" t="s">
        <v>90</v>
      </c>
      <c r="P495" s="14">
        <v>4.3</v>
      </c>
      <c r="Q495" s="14">
        <v>0.8</v>
      </c>
      <c r="R495" s="14">
        <v>4</v>
      </c>
      <c r="S495" s="14">
        <v>4.4000000000000004</v>
      </c>
      <c r="T495" s="14">
        <v>2.4</v>
      </c>
      <c r="U495" s="14" t="s">
        <v>91</v>
      </c>
      <c r="V495" s="14" t="s">
        <v>92</v>
      </c>
      <c r="W495" s="14" t="s">
        <v>92</v>
      </c>
      <c r="X495" s="14" t="s">
        <v>93</v>
      </c>
      <c r="Y495" s="14" t="s">
        <v>90</v>
      </c>
      <c r="Z495" s="14">
        <v>4</v>
      </c>
      <c r="AA495" s="14">
        <v>1995</v>
      </c>
      <c r="AB495" s="14" t="s">
        <v>92</v>
      </c>
      <c r="AC495" s="14" t="s">
        <v>92</v>
      </c>
      <c r="AD495" s="14" t="s">
        <v>91</v>
      </c>
      <c r="AE495" s="14" t="s">
        <v>203</v>
      </c>
      <c r="AF495" s="14">
        <v>3</v>
      </c>
      <c r="AG495" s="14" t="s">
        <v>90</v>
      </c>
      <c r="AH495" s="14" t="s">
        <v>95</v>
      </c>
      <c r="AI495" s="14" t="s">
        <v>96</v>
      </c>
      <c r="AR495" s="14" t="s">
        <v>91</v>
      </c>
      <c r="AS495" s="14" t="s">
        <v>91</v>
      </c>
      <c r="AT495" s="14" t="s">
        <v>92</v>
      </c>
      <c r="AU495" s="14" t="s">
        <v>97</v>
      </c>
      <c r="BC495" s="14" t="s">
        <v>92</v>
      </c>
      <c r="BD495" s="14" t="s">
        <v>92</v>
      </c>
      <c r="BE495" s="14" t="s">
        <v>92</v>
      </c>
      <c r="BG495" s="14" t="s">
        <v>92</v>
      </c>
      <c r="BH495" s="14" t="s">
        <v>92</v>
      </c>
      <c r="BI495" s="14" t="s">
        <v>92</v>
      </c>
      <c r="BJ495" s="14" t="s">
        <v>92</v>
      </c>
      <c r="BM495" s="14" t="s">
        <v>92</v>
      </c>
      <c r="BN495" s="14" t="s">
        <v>92</v>
      </c>
      <c r="BO495" s="14" t="s">
        <v>92</v>
      </c>
      <c r="BQ495" s="14" t="s">
        <v>92</v>
      </c>
      <c r="BR495" s="14" t="s">
        <v>92</v>
      </c>
      <c r="BS495" s="14" t="s">
        <v>98</v>
      </c>
      <c r="BT495" s="14" t="s">
        <v>91</v>
      </c>
      <c r="BU495" s="14" t="s">
        <v>98</v>
      </c>
      <c r="BV495" s="14">
        <v>58947</v>
      </c>
      <c r="BW495" s="14">
        <v>371225</v>
      </c>
      <c r="BX495" s="12">
        <f t="shared" si="165"/>
        <v>4.3</v>
      </c>
      <c r="BY495" s="29">
        <v>30990</v>
      </c>
      <c r="BZ495" s="14">
        <v>11978.864149725699</v>
      </c>
      <c r="CA495" s="14">
        <v>19.723888888501801</v>
      </c>
      <c r="CD495" s="14">
        <v>2015</v>
      </c>
      <c r="CE495" s="14">
        <v>1</v>
      </c>
      <c r="CF495" s="17">
        <f t="shared" si="162"/>
        <v>4.3</v>
      </c>
      <c r="CG495" s="19">
        <f>BY495</f>
        <v>30990</v>
      </c>
      <c r="CH495" s="18">
        <f t="shared" si="150"/>
        <v>43433.324999999932</v>
      </c>
      <c r="CI495" s="14">
        <f t="shared" si="147"/>
        <v>2025</v>
      </c>
      <c r="CJ495" s="14">
        <f t="shared" si="148"/>
        <v>4.3</v>
      </c>
      <c r="CK495" s="12">
        <f t="shared" si="163"/>
        <v>4.3</v>
      </c>
      <c r="CL495" s="18">
        <f>BY495*CK495/SUM(BX495:BX496)</f>
        <v>13460.303030303032</v>
      </c>
      <c r="CM495" s="8">
        <f t="shared" si="151"/>
        <v>18864.97954545452</v>
      </c>
      <c r="CN495" s="38">
        <f t="shared" si="152"/>
        <v>43433.324999999932</v>
      </c>
      <c r="CO495" s="14" t="str">
        <f t="shared" si="153"/>
        <v>Y</v>
      </c>
      <c r="CP495" s="8">
        <f t="shared" si="164"/>
        <v>117</v>
      </c>
      <c r="CQ495" s="8">
        <f t="shared" si="154"/>
        <v>1401.5271055179069</v>
      </c>
      <c r="CR495" s="8">
        <f t="shared" si="155"/>
        <v>2027</v>
      </c>
    </row>
    <row r="496" spans="1:96" s="14" customFormat="1">
      <c r="A496" s="14">
        <v>2265</v>
      </c>
      <c r="B496" s="14" t="s">
        <v>268</v>
      </c>
      <c r="C496" s="14">
        <v>58947</v>
      </c>
      <c r="D496" s="14" t="s">
        <v>805</v>
      </c>
      <c r="E496" s="14" t="s">
        <v>152</v>
      </c>
      <c r="F496" s="14" t="s">
        <v>358</v>
      </c>
      <c r="G496" s="14" t="s">
        <v>807</v>
      </c>
      <c r="H496" s="14" t="s">
        <v>87</v>
      </c>
      <c r="I496" s="14" t="s">
        <v>88</v>
      </c>
      <c r="K496" s="14" t="s">
        <v>89</v>
      </c>
      <c r="L496" s="14" t="s">
        <v>90</v>
      </c>
      <c r="M496" s="14" t="s">
        <v>90</v>
      </c>
      <c r="P496" s="14">
        <v>5.6</v>
      </c>
      <c r="Q496" s="14">
        <v>0.8</v>
      </c>
      <c r="R496" s="14">
        <v>5.4</v>
      </c>
      <c r="S496" s="14">
        <v>5.8</v>
      </c>
      <c r="T496" s="14">
        <v>2.8</v>
      </c>
      <c r="U496" s="14" t="s">
        <v>91</v>
      </c>
      <c r="V496" s="14" t="s">
        <v>92</v>
      </c>
      <c r="W496" s="14" t="s">
        <v>92</v>
      </c>
      <c r="X496" s="14" t="s">
        <v>93</v>
      </c>
      <c r="Y496" s="14" t="s">
        <v>90</v>
      </c>
      <c r="Z496" s="14">
        <v>6</v>
      </c>
      <c r="AA496" s="14">
        <v>2021</v>
      </c>
      <c r="AB496" s="14" t="s">
        <v>92</v>
      </c>
      <c r="AC496" s="14" t="s">
        <v>92</v>
      </c>
      <c r="AD496" s="14" t="s">
        <v>98</v>
      </c>
      <c r="AE496" s="14" t="s">
        <v>203</v>
      </c>
      <c r="AF496" s="14">
        <v>3</v>
      </c>
      <c r="AG496" s="14" t="s">
        <v>208</v>
      </c>
      <c r="AH496" s="14" t="s">
        <v>95</v>
      </c>
      <c r="AI496" s="14" t="s">
        <v>96</v>
      </c>
      <c r="AR496" s="14" t="s">
        <v>91</v>
      </c>
      <c r="AS496" s="14" t="s">
        <v>91</v>
      </c>
      <c r="AT496" s="14" t="s">
        <v>92</v>
      </c>
      <c r="AU496" s="14" t="s">
        <v>97</v>
      </c>
      <c r="BC496" s="14" t="s">
        <v>92</v>
      </c>
      <c r="BD496" s="14" t="s">
        <v>92</v>
      </c>
      <c r="BE496" s="14" t="s">
        <v>92</v>
      </c>
      <c r="BG496" s="14" t="s">
        <v>92</v>
      </c>
      <c r="BH496" s="14" t="s">
        <v>92</v>
      </c>
      <c r="BI496" s="14" t="s">
        <v>92</v>
      </c>
      <c r="BJ496" s="14" t="s">
        <v>92</v>
      </c>
      <c r="BM496" s="14" t="s">
        <v>92</v>
      </c>
      <c r="BN496" s="14" t="s">
        <v>92</v>
      </c>
      <c r="BO496" s="14" t="s">
        <v>92</v>
      </c>
      <c r="BQ496" s="14" t="s">
        <v>92</v>
      </c>
      <c r="BR496" s="14" t="s">
        <v>92</v>
      </c>
      <c r="BS496" s="14" t="s">
        <v>98</v>
      </c>
      <c r="BU496" s="14" t="s">
        <v>98</v>
      </c>
      <c r="BV496" s="14">
        <v>58947</v>
      </c>
      <c r="BW496" s="14">
        <v>371225</v>
      </c>
      <c r="BX496" s="12">
        <f t="shared" si="165"/>
        <v>5.6</v>
      </c>
      <c r="BY496" s="29">
        <v>30990</v>
      </c>
      <c r="BZ496" s="14">
        <v>11978.864149725699</v>
      </c>
      <c r="CA496" s="14">
        <v>17.732083334252501</v>
      </c>
      <c r="CD496" s="14">
        <v>2039</v>
      </c>
      <c r="CE496" s="14">
        <v>3</v>
      </c>
      <c r="CF496" s="17">
        <f t="shared" si="162"/>
        <v>5.6</v>
      </c>
      <c r="CG496" s="17"/>
      <c r="CH496" s="18" t="str">
        <f t="shared" si="150"/>
        <v/>
      </c>
      <c r="CI496" s="14">
        <f t="shared" si="147"/>
        <v>2051</v>
      </c>
      <c r="CJ496" s="14" t="str">
        <f t="shared" si="148"/>
        <v/>
      </c>
      <c r="CK496" s="12" t="str">
        <f t="shared" si="163"/>
        <v/>
      </c>
      <c r="CL496" s="18"/>
      <c r="CM496" s="8" t="str">
        <f t="shared" si="151"/>
        <v/>
      </c>
      <c r="CN496" s="38">
        <f t="shared" si="152"/>
        <v>43433.324999999932</v>
      </c>
      <c r="CO496" s="14" t="str">
        <f t="shared" si="153"/>
        <v/>
      </c>
      <c r="CP496" s="8">
        <f t="shared" si="164"/>
        <v>117</v>
      </c>
      <c r="CQ496" s="8">
        <f t="shared" si="154"/>
        <v>1401.5271055179069</v>
      </c>
      <c r="CR496" s="8">
        <f t="shared" si="155"/>
        <v>2027</v>
      </c>
    </row>
    <row r="497" spans="1:96" s="8" customFormat="1">
      <c r="A497" s="8">
        <v>60444</v>
      </c>
      <c r="B497" s="8" t="s">
        <v>808</v>
      </c>
      <c r="C497" s="8">
        <v>60742</v>
      </c>
      <c r="D497" s="8" t="s">
        <v>809</v>
      </c>
      <c r="E497" s="8" t="s">
        <v>116</v>
      </c>
      <c r="F497" s="8" t="s">
        <v>290</v>
      </c>
      <c r="G497" s="8" t="s">
        <v>810</v>
      </c>
      <c r="H497" s="8" t="s">
        <v>87</v>
      </c>
      <c r="I497" s="8" t="s">
        <v>88</v>
      </c>
      <c r="K497" s="8" t="s">
        <v>89</v>
      </c>
      <c r="L497" s="8" t="s">
        <v>90</v>
      </c>
      <c r="M497" s="8" t="s">
        <v>90</v>
      </c>
      <c r="N497" s="8" t="s">
        <v>811</v>
      </c>
      <c r="O497" s="8" t="s">
        <v>811</v>
      </c>
      <c r="P497" s="8">
        <v>6.3</v>
      </c>
      <c r="Q497" s="8">
        <v>0.9</v>
      </c>
      <c r="R497" s="8">
        <v>4.7</v>
      </c>
      <c r="S497" s="8">
        <v>7.1</v>
      </c>
      <c r="T497" s="8">
        <v>0.5</v>
      </c>
      <c r="U497" s="8" t="s">
        <v>91</v>
      </c>
      <c r="V497" s="8" t="s">
        <v>92</v>
      </c>
      <c r="W497" s="8" t="s">
        <v>92</v>
      </c>
      <c r="X497" s="8" t="s">
        <v>93</v>
      </c>
      <c r="Y497" s="8" t="s">
        <v>90</v>
      </c>
      <c r="Z497" s="8">
        <v>5</v>
      </c>
      <c r="AA497" s="8">
        <v>2016</v>
      </c>
      <c r="AB497" s="8" t="s">
        <v>92</v>
      </c>
      <c r="AC497" s="8" t="s">
        <v>92</v>
      </c>
      <c r="AD497" s="8" t="s">
        <v>98</v>
      </c>
      <c r="AE497" s="8" t="s">
        <v>203</v>
      </c>
      <c r="AF497" s="8">
        <v>3</v>
      </c>
      <c r="AG497" s="8" t="s">
        <v>208</v>
      </c>
      <c r="AH497" s="8" t="s">
        <v>95</v>
      </c>
      <c r="AR497" s="8" t="s">
        <v>91</v>
      </c>
      <c r="AS497" s="8" t="s">
        <v>91</v>
      </c>
      <c r="AT497" s="8" t="s">
        <v>92</v>
      </c>
      <c r="AU497" s="8" t="s">
        <v>168</v>
      </c>
      <c r="BC497" s="8" t="s">
        <v>92</v>
      </c>
      <c r="BD497" s="8" t="s">
        <v>92</v>
      </c>
      <c r="BE497" s="8" t="s">
        <v>92</v>
      </c>
      <c r="BG497" s="8" t="s">
        <v>92</v>
      </c>
      <c r="BH497" s="8" t="s">
        <v>92</v>
      </c>
      <c r="BI497" s="8" t="s">
        <v>92</v>
      </c>
      <c r="BJ497" s="8" t="s">
        <v>92</v>
      </c>
      <c r="BM497" s="8" t="s">
        <v>92</v>
      </c>
      <c r="BN497" s="8" t="s">
        <v>92</v>
      </c>
      <c r="BO497" s="8" t="s">
        <v>92</v>
      </c>
      <c r="BQ497" s="8" t="s">
        <v>92</v>
      </c>
      <c r="BR497" s="8" t="s">
        <v>92</v>
      </c>
      <c r="BS497" s="8" t="s">
        <v>91</v>
      </c>
      <c r="BU497" s="8" t="s">
        <v>91</v>
      </c>
      <c r="BV497" s="8">
        <v>60742</v>
      </c>
      <c r="BW497" s="8">
        <v>369883</v>
      </c>
      <c r="BX497" s="9">
        <f t="shared" si="165"/>
        <v>6.3</v>
      </c>
      <c r="BY497" s="29">
        <v>32051</v>
      </c>
      <c r="BZ497" s="8">
        <v>11540.4511559701</v>
      </c>
      <c r="CA497" s="8">
        <v>24.041388890463299</v>
      </c>
      <c r="CD497" s="8">
        <v>2040</v>
      </c>
      <c r="CE497" s="8">
        <v>5</v>
      </c>
      <c r="CF497" s="17" t="str">
        <f t="shared" si="162"/>
        <v/>
      </c>
      <c r="CG497" s="17"/>
      <c r="CH497" s="18" t="str">
        <f t="shared" si="150"/>
        <v/>
      </c>
      <c r="CI497" s="8">
        <f t="shared" si="147"/>
        <v>2046</v>
      </c>
      <c r="CJ497" s="8" t="str">
        <f t="shared" si="148"/>
        <v/>
      </c>
      <c r="CK497" s="6" t="str">
        <f t="shared" si="163"/>
        <v/>
      </c>
      <c r="CL497" s="26" t="str">
        <f t="shared" ref="CL497:CL505" si="169">IF(CK497&lt;&gt;"",BY497,"")</f>
        <v/>
      </c>
      <c r="CM497" s="8" t="str">
        <f t="shared" si="151"/>
        <v/>
      </c>
      <c r="CN497" s="38">
        <f t="shared" si="152"/>
        <v>43276.310999999725</v>
      </c>
      <c r="CO497" s="8" t="str">
        <f t="shared" si="153"/>
        <v>Y</v>
      </c>
      <c r="CP497" s="8">
        <f t="shared" si="164"/>
        <v>117</v>
      </c>
      <c r="CQ497" s="8">
        <f t="shared" si="154"/>
        <v>1350.2327852485016</v>
      </c>
      <c r="CR497" s="8">
        <f t="shared" si="155"/>
        <v>2027</v>
      </c>
    </row>
    <row r="498" spans="1:96" s="8" customFormat="1">
      <c r="A498" s="8">
        <v>60890</v>
      </c>
      <c r="B498" s="8" t="s">
        <v>812</v>
      </c>
      <c r="C498" s="8">
        <v>61282</v>
      </c>
      <c r="D498" s="8" t="s">
        <v>813</v>
      </c>
      <c r="E498" s="8" t="s">
        <v>122</v>
      </c>
      <c r="F498" s="8" t="s">
        <v>126</v>
      </c>
      <c r="G498" s="8" t="s">
        <v>237</v>
      </c>
      <c r="H498" s="8" t="s">
        <v>87</v>
      </c>
      <c r="I498" s="8" t="s">
        <v>88</v>
      </c>
      <c r="K498" s="8" t="s">
        <v>89</v>
      </c>
      <c r="L498" s="8" t="s">
        <v>90</v>
      </c>
      <c r="M498" s="8" t="s">
        <v>90</v>
      </c>
      <c r="P498" s="8">
        <v>7.9</v>
      </c>
      <c r="Q498" s="8">
        <v>0.99</v>
      </c>
      <c r="R498" s="8">
        <v>6.2</v>
      </c>
      <c r="S498" s="8">
        <v>9</v>
      </c>
      <c r="T498" s="8">
        <v>3.9</v>
      </c>
      <c r="U498" s="8" t="s">
        <v>91</v>
      </c>
      <c r="V498" s="8" t="s">
        <v>92</v>
      </c>
      <c r="W498" s="8" t="s">
        <v>92</v>
      </c>
      <c r="X498" s="8" t="s">
        <v>93</v>
      </c>
      <c r="Y498" s="8" t="s">
        <v>90</v>
      </c>
      <c r="Z498" s="8">
        <v>12</v>
      </c>
      <c r="AA498" s="8">
        <v>2016</v>
      </c>
      <c r="AB498" s="8" t="s">
        <v>92</v>
      </c>
      <c r="AC498" s="8" t="s">
        <v>92</v>
      </c>
      <c r="AD498" s="8" t="s">
        <v>98</v>
      </c>
      <c r="AE498" s="8" t="s">
        <v>207</v>
      </c>
      <c r="AF498" s="8">
        <v>5</v>
      </c>
      <c r="AG498" s="8" t="s">
        <v>208</v>
      </c>
      <c r="AH498" s="8" t="s">
        <v>95</v>
      </c>
      <c r="AI498" s="8" t="s">
        <v>96</v>
      </c>
      <c r="AR498" s="8" t="s">
        <v>91</v>
      </c>
      <c r="AT498" s="8" t="s">
        <v>92</v>
      </c>
      <c r="AU498" s="8" t="s">
        <v>168</v>
      </c>
      <c r="BC498" s="8" t="s">
        <v>92</v>
      </c>
      <c r="BD498" s="8" t="s">
        <v>92</v>
      </c>
      <c r="BE498" s="8" t="s">
        <v>92</v>
      </c>
      <c r="BG498" s="8" t="s">
        <v>92</v>
      </c>
      <c r="BH498" s="8" t="s">
        <v>92</v>
      </c>
      <c r="BI498" s="8" t="s">
        <v>92</v>
      </c>
      <c r="BJ498" s="8" t="s">
        <v>92</v>
      </c>
      <c r="BM498" s="8" t="s">
        <v>92</v>
      </c>
      <c r="BN498" s="8" t="s">
        <v>92</v>
      </c>
      <c r="BO498" s="8" t="s">
        <v>92</v>
      </c>
      <c r="BQ498" s="8" t="s">
        <v>92</v>
      </c>
      <c r="BR498" s="8" t="s">
        <v>92</v>
      </c>
      <c r="BS498" s="8" t="s">
        <v>98</v>
      </c>
      <c r="BT498" s="8" t="s">
        <v>91</v>
      </c>
      <c r="BU498" s="8" t="s">
        <v>91</v>
      </c>
      <c r="BV498" s="8">
        <v>61282</v>
      </c>
      <c r="BW498" s="8">
        <v>581</v>
      </c>
      <c r="BX498" s="9">
        <f t="shared" si="165"/>
        <v>7.9</v>
      </c>
      <c r="BY498" s="29">
        <v>51</v>
      </c>
      <c r="BZ498" s="8">
        <v>11392.156862745</v>
      </c>
      <c r="CA498" s="8">
        <v>25.306250001150001</v>
      </c>
      <c r="CD498" s="8">
        <v>2042</v>
      </c>
      <c r="CE498" s="8">
        <v>4</v>
      </c>
      <c r="CF498" s="17" t="str">
        <f t="shared" si="162"/>
        <v/>
      </c>
      <c r="CG498" s="17"/>
      <c r="CH498" s="18" t="str">
        <f t="shared" si="150"/>
        <v/>
      </c>
      <c r="CI498" s="8">
        <f t="shared" si="147"/>
        <v>2046</v>
      </c>
      <c r="CJ498" s="8" t="str">
        <f t="shared" si="148"/>
        <v/>
      </c>
      <c r="CK498" s="6" t="str">
        <f t="shared" si="163"/>
        <v/>
      </c>
      <c r="CL498" s="26" t="str">
        <f t="shared" si="169"/>
        <v/>
      </c>
      <c r="CM498" s="8" t="str">
        <f t="shared" si="151"/>
        <v/>
      </c>
      <c r="CN498" s="38">
        <f t="shared" si="152"/>
        <v>67.976999999999421</v>
      </c>
      <c r="CO498" s="8" t="str">
        <f t="shared" si="153"/>
        <v>Y</v>
      </c>
      <c r="CP498" s="8">
        <f t="shared" si="164"/>
        <v>117</v>
      </c>
      <c r="CQ498" s="8">
        <f t="shared" si="154"/>
        <v>1332.882352941165</v>
      </c>
      <c r="CR498" s="8">
        <f t="shared" si="155"/>
        <v>2027</v>
      </c>
    </row>
    <row r="499" spans="1:96" s="8" customFormat="1">
      <c r="A499" s="8">
        <v>61440</v>
      </c>
      <c r="B499" s="8" t="s">
        <v>814</v>
      </c>
      <c r="C499" s="8">
        <v>61822</v>
      </c>
      <c r="D499" s="8" t="s">
        <v>815</v>
      </c>
      <c r="E499" s="8" t="s">
        <v>152</v>
      </c>
      <c r="F499" s="8" t="s">
        <v>270</v>
      </c>
      <c r="G499" s="8" t="s">
        <v>86</v>
      </c>
      <c r="H499" s="8" t="s">
        <v>87</v>
      </c>
      <c r="I499" s="8" t="s">
        <v>88</v>
      </c>
      <c r="K499" s="8" t="s">
        <v>89</v>
      </c>
      <c r="L499" s="8" t="s">
        <v>90</v>
      </c>
      <c r="M499" s="8" t="s">
        <v>90</v>
      </c>
      <c r="P499" s="8">
        <v>4.5999999999999996</v>
      </c>
      <c r="Q499" s="8">
        <v>0.9</v>
      </c>
      <c r="R499" s="8">
        <v>4.4000000000000004</v>
      </c>
      <c r="S499" s="8">
        <v>4.4000000000000004</v>
      </c>
      <c r="T499" s="8">
        <v>2</v>
      </c>
      <c r="U499" s="8" t="s">
        <v>91</v>
      </c>
      <c r="V499" s="8" t="s">
        <v>92</v>
      </c>
      <c r="W499" s="8" t="s">
        <v>92</v>
      </c>
      <c r="X499" s="8" t="s">
        <v>93</v>
      </c>
      <c r="Y499" s="8" t="s">
        <v>90</v>
      </c>
      <c r="Z499" s="8">
        <v>10</v>
      </c>
      <c r="AA499" s="8">
        <v>2012</v>
      </c>
      <c r="AB499" s="8" t="s">
        <v>92</v>
      </c>
      <c r="AC499" s="8" t="s">
        <v>92</v>
      </c>
      <c r="AD499" s="8" t="s">
        <v>98</v>
      </c>
      <c r="AE499" s="8" t="s">
        <v>207</v>
      </c>
      <c r="AF499" s="8">
        <v>5</v>
      </c>
      <c r="AG499" s="8" t="s">
        <v>208</v>
      </c>
      <c r="AH499" s="8" t="s">
        <v>95</v>
      </c>
      <c r="AT499" s="8" t="s">
        <v>92</v>
      </c>
      <c r="AU499" s="8" t="s">
        <v>97</v>
      </c>
      <c r="BC499" s="8" t="s">
        <v>92</v>
      </c>
      <c r="BD499" s="8" t="s">
        <v>92</v>
      </c>
      <c r="BE499" s="8" t="s">
        <v>92</v>
      </c>
      <c r="BG499" s="8" t="s">
        <v>92</v>
      </c>
      <c r="BH499" s="8" t="s">
        <v>92</v>
      </c>
      <c r="BI499" s="8" t="s">
        <v>92</v>
      </c>
      <c r="BJ499" s="8" t="s">
        <v>92</v>
      </c>
      <c r="BM499" s="8" t="s">
        <v>92</v>
      </c>
      <c r="BN499" s="8" t="s">
        <v>92</v>
      </c>
      <c r="BO499" s="8" t="s">
        <v>92</v>
      </c>
      <c r="BQ499" s="8" t="s">
        <v>92</v>
      </c>
      <c r="BR499" s="8" t="s">
        <v>92</v>
      </c>
      <c r="BS499" s="8" t="s">
        <v>91</v>
      </c>
      <c r="BV499" s="8">
        <v>61822</v>
      </c>
      <c r="BW499" s="8">
        <v>301883</v>
      </c>
      <c r="BX499" s="9">
        <f t="shared" si="165"/>
        <v>4.5999999999999996</v>
      </c>
      <c r="BY499" s="29">
        <v>21415</v>
      </c>
      <c r="BZ499" s="8">
        <v>14096.801307494699</v>
      </c>
      <c r="CA499" s="8">
        <v>21.730833332329901</v>
      </c>
      <c r="CD499" s="8">
        <v>2034</v>
      </c>
      <c r="CE499" s="8">
        <v>7</v>
      </c>
      <c r="CF499" s="17">
        <f t="shared" si="162"/>
        <v>4.5999999999999996</v>
      </c>
      <c r="CG499" s="19">
        <f t="shared" ref="CG499:CG501" si="170">BY499</f>
        <v>21415</v>
      </c>
      <c r="CH499" s="18">
        <f t="shared" si="150"/>
        <v>35320.310999999878</v>
      </c>
      <c r="CI499" s="8">
        <f t="shared" si="147"/>
        <v>2042</v>
      </c>
      <c r="CJ499" s="8" t="str">
        <f t="shared" si="148"/>
        <v/>
      </c>
      <c r="CK499" s="6" t="str">
        <f t="shared" si="163"/>
        <v/>
      </c>
      <c r="CL499" s="26" t="str">
        <f t="shared" si="169"/>
        <v/>
      </c>
      <c r="CM499" s="8" t="str">
        <f t="shared" si="151"/>
        <v/>
      </c>
      <c r="CN499" s="38">
        <f t="shared" si="152"/>
        <v>35320.310999999878</v>
      </c>
      <c r="CO499" s="8" t="str">
        <f t="shared" si="153"/>
        <v>Y</v>
      </c>
      <c r="CP499" s="8">
        <f t="shared" si="164"/>
        <v>117</v>
      </c>
      <c r="CQ499" s="8">
        <f t="shared" si="154"/>
        <v>1649.3257529768798</v>
      </c>
      <c r="CR499" s="8">
        <f t="shared" si="155"/>
        <v>2027</v>
      </c>
    </row>
    <row r="500" spans="1:96" s="8" customFormat="1">
      <c r="A500" s="8">
        <v>63875</v>
      </c>
      <c r="B500" s="8" t="s">
        <v>816</v>
      </c>
      <c r="C500" s="8">
        <v>62492</v>
      </c>
      <c r="D500" s="8" t="s">
        <v>816</v>
      </c>
      <c r="E500" s="8" t="s">
        <v>152</v>
      </c>
      <c r="F500" s="8" t="s">
        <v>817</v>
      </c>
      <c r="G500" s="8" t="s">
        <v>818</v>
      </c>
      <c r="H500" s="8" t="s">
        <v>87</v>
      </c>
      <c r="I500" s="8" t="s">
        <v>88</v>
      </c>
      <c r="K500" s="8" t="s">
        <v>89</v>
      </c>
      <c r="L500" s="8" t="s">
        <v>90</v>
      </c>
      <c r="M500" s="8" t="s">
        <v>90</v>
      </c>
      <c r="P500" s="8">
        <v>7.5</v>
      </c>
      <c r="Q500" s="8">
        <v>1</v>
      </c>
      <c r="R500" s="8">
        <v>7.1</v>
      </c>
      <c r="S500" s="8">
        <v>7.8</v>
      </c>
      <c r="T500" s="8">
        <v>5</v>
      </c>
      <c r="U500" s="8" t="s">
        <v>91</v>
      </c>
      <c r="V500" s="8" t="s">
        <v>92</v>
      </c>
      <c r="W500" s="8" t="s">
        <v>92</v>
      </c>
      <c r="X500" s="8" t="s">
        <v>93</v>
      </c>
      <c r="Y500" s="8" t="s">
        <v>90</v>
      </c>
      <c r="Z500" s="8">
        <v>12</v>
      </c>
      <c r="AA500" s="8">
        <v>2010</v>
      </c>
      <c r="AB500" s="8" t="s">
        <v>92</v>
      </c>
      <c r="AC500" s="8" t="s">
        <v>92</v>
      </c>
      <c r="AD500" s="8" t="s">
        <v>91</v>
      </c>
      <c r="AE500" s="8" t="s">
        <v>113</v>
      </c>
      <c r="AF500" s="8">
        <v>2</v>
      </c>
      <c r="AG500" s="8" t="s">
        <v>90</v>
      </c>
      <c r="AH500" s="8" t="s">
        <v>95</v>
      </c>
      <c r="AR500" s="8" t="s">
        <v>91</v>
      </c>
      <c r="AS500" s="8" t="s">
        <v>91</v>
      </c>
      <c r="AT500" s="8" t="s">
        <v>92</v>
      </c>
      <c r="AU500" s="8" t="s">
        <v>119</v>
      </c>
      <c r="BC500" s="8" t="s">
        <v>92</v>
      </c>
      <c r="BD500" s="8" t="s">
        <v>92</v>
      </c>
      <c r="BE500" s="8" t="s">
        <v>92</v>
      </c>
      <c r="BG500" s="8" t="s">
        <v>92</v>
      </c>
      <c r="BH500" s="8" t="s">
        <v>92</v>
      </c>
      <c r="BI500" s="8" t="s">
        <v>92</v>
      </c>
      <c r="BJ500" s="8" t="s">
        <v>92</v>
      </c>
      <c r="BM500" s="8" t="s">
        <v>92</v>
      </c>
      <c r="BN500" s="8" t="s">
        <v>92</v>
      </c>
      <c r="BO500" s="8" t="s">
        <v>92</v>
      </c>
      <c r="BP500" s="8" t="s">
        <v>91</v>
      </c>
      <c r="BQ500" s="8" t="s">
        <v>92</v>
      </c>
      <c r="BR500" s="8" t="s">
        <v>92</v>
      </c>
      <c r="BS500" s="8" t="s">
        <v>91</v>
      </c>
      <c r="BT500" s="8" t="s">
        <v>91</v>
      </c>
      <c r="BU500" s="8" t="s">
        <v>91</v>
      </c>
      <c r="BV500" s="8">
        <v>62492</v>
      </c>
      <c r="BW500" s="8">
        <v>868965</v>
      </c>
      <c r="BX500" s="9">
        <f t="shared" si="165"/>
        <v>7.5</v>
      </c>
      <c r="BY500" s="29">
        <v>53804</v>
      </c>
      <c r="BZ500" s="8">
        <v>16150.565013753599</v>
      </c>
      <c r="CA500" s="8">
        <v>28.657000000025398</v>
      </c>
      <c r="CD500" s="8">
        <v>2039</v>
      </c>
      <c r="CE500" s="8">
        <v>8</v>
      </c>
      <c r="CF500" s="17">
        <f t="shared" si="162"/>
        <v>7.5</v>
      </c>
      <c r="CG500" s="19">
        <f t="shared" si="170"/>
        <v>53804</v>
      </c>
      <c r="CH500" s="18">
        <f t="shared" si="150"/>
        <v>101668.90499999985</v>
      </c>
      <c r="CI500" s="8">
        <f t="shared" si="147"/>
        <v>2040</v>
      </c>
      <c r="CJ500" s="8" t="str">
        <f t="shared" si="148"/>
        <v/>
      </c>
      <c r="CK500" s="6" t="str">
        <f t="shared" si="163"/>
        <v/>
      </c>
      <c r="CL500" s="26" t="str">
        <f t="shared" si="169"/>
        <v/>
      </c>
      <c r="CM500" s="8" t="str">
        <f t="shared" si="151"/>
        <v/>
      </c>
      <c r="CN500" s="38">
        <f t="shared" si="152"/>
        <v>101668.90499999985</v>
      </c>
      <c r="CO500" s="8" t="str">
        <f t="shared" si="153"/>
        <v>Y</v>
      </c>
      <c r="CP500" s="8">
        <f t="shared" si="164"/>
        <v>117</v>
      </c>
      <c r="CQ500" s="8">
        <f t="shared" si="154"/>
        <v>1889.6161066091713</v>
      </c>
      <c r="CR500" s="8">
        <f t="shared" si="155"/>
        <v>2024</v>
      </c>
    </row>
    <row r="501" spans="1:96" s="8" customFormat="1">
      <c r="A501" s="8">
        <v>62767</v>
      </c>
      <c r="B501" s="8" t="s">
        <v>819</v>
      </c>
      <c r="C501" s="8">
        <v>62901</v>
      </c>
      <c r="D501" s="8" t="s">
        <v>820</v>
      </c>
      <c r="E501" s="8" t="s">
        <v>171</v>
      </c>
      <c r="F501" s="8" t="s">
        <v>821</v>
      </c>
      <c r="G501" s="8" t="s">
        <v>822</v>
      </c>
      <c r="H501" s="8" t="s">
        <v>87</v>
      </c>
      <c r="I501" s="8" t="s">
        <v>88</v>
      </c>
      <c r="K501" s="8" t="s">
        <v>89</v>
      </c>
      <c r="L501" s="8" t="s">
        <v>90</v>
      </c>
      <c r="M501" s="8" t="s">
        <v>90</v>
      </c>
      <c r="P501" s="8">
        <v>1</v>
      </c>
      <c r="Q501" s="8">
        <v>1</v>
      </c>
      <c r="R501" s="8">
        <v>1</v>
      </c>
      <c r="S501" s="8">
        <v>1</v>
      </c>
      <c r="T501" s="8">
        <v>0.1</v>
      </c>
      <c r="U501" s="8" t="s">
        <v>91</v>
      </c>
      <c r="V501" s="8" t="s">
        <v>92</v>
      </c>
      <c r="W501" s="8" t="s">
        <v>92</v>
      </c>
      <c r="X501" s="8" t="s">
        <v>93</v>
      </c>
      <c r="Y501" s="8" t="s">
        <v>90</v>
      </c>
      <c r="Z501" s="8">
        <v>3</v>
      </c>
      <c r="AA501" s="8">
        <v>2014</v>
      </c>
      <c r="AB501" s="8" t="s">
        <v>92</v>
      </c>
      <c r="AC501" s="8" t="s">
        <v>92</v>
      </c>
      <c r="AD501" s="8" t="s">
        <v>98</v>
      </c>
      <c r="AE501" s="8" t="s">
        <v>213</v>
      </c>
      <c r="AF501" s="8">
        <v>7</v>
      </c>
      <c r="AG501" s="8" t="s">
        <v>208</v>
      </c>
      <c r="AH501" s="8" t="s">
        <v>95</v>
      </c>
      <c r="AT501" s="8" t="s">
        <v>92</v>
      </c>
      <c r="AU501" s="8" t="s">
        <v>119</v>
      </c>
      <c r="BC501" s="8" t="s">
        <v>92</v>
      </c>
      <c r="BD501" s="8" t="s">
        <v>92</v>
      </c>
      <c r="BE501" s="8" t="s">
        <v>92</v>
      </c>
      <c r="BG501" s="8" t="s">
        <v>92</v>
      </c>
      <c r="BH501" s="8" t="s">
        <v>92</v>
      </c>
      <c r="BI501" s="8" t="s">
        <v>92</v>
      </c>
      <c r="BJ501" s="8" t="s">
        <v>92</v>
      </c>
      <c r="BM501" s="8" t="s">
        <v>92</v>
      </c>
      <c r="BN501" s="8" t="s">
        <v>92</v>
      </c>
      <c r="BO501" s="8" t="s">
        <v>92</v>
      </c>
      <c r="BP501" s="8" t="s">
        <v>91</v>
      </c>
      <c r="BQ501" s="8" t="s">
        <v>92</v>
      </c>
      <c r="BR501" s="8" t="s">
        <v>92</v>
      </c>
      <c r="BS501" s="8" t="s">
        <v>91</v>
      </c>
      <c r="BT501" s="8" t="s">
        <v>91</v>
      </c>
      <c r="BU501" s="8" t="s">
        <v>91</v>
      </c>
      <c r="BV501" s="8">
        <v>62901</v>
      </c>
      <c r="BW501" s="8">
        <v>75109</v>
      </c>
      <c r="BX501" s="9">
        <f t="shared" si="165"/>
        <v>1</v>
      </c>
      <c r="BY501" s="29">
        <v>6406</v>
      </c>
      <c r="BZ501" s="8">
        <v>11724.789260068599</v>
      </c>
      <c r="CA501" s="8">
        <v>19.045234125374702</v>
      </c>
      <c r="CD501" s="8">
        <v>2033</v>
      </c>
      <c r="CE501" s="8">
        <v>4</v>
      </c>
      <c r="CF501" s="17">
        <f t="shared" si="162"/>
        <v>1</v>
      </c>
      <c r="CG501" s="19">
        <f t="shared" si="170"/>
        <v>6406</v>
      </c>
      <c r="CH501" s="18">
        <f t="shared" si="150"/>
        <v>8787.7529999999369</v>
      </c>
      <c r="CI501" s="8">
        <f t="shared" si="147"/>
        <v>2044</v>
      </c>
      <c r="CJ501" s="8" t="str">
        <f t="shared" si="148"/>
        <v/>
      </c>
      <c r="CK501" s="6" t="str">
        <f t="shared" si="163"/>
        <v/>
      </c>
      <c r="CL501" s="26" t="str">
        <f t="shared" si="169"/>
        <v/>
      </c>
      <c r="CM501" s="8" t="str">
        <f t="shared" si="151"/>
        <v/>
      </c>
      <c r="CN501" s="38">
        <f t="shared" si="152"/>
        <v>8787.7529999999369</v>
      </c>
      <c r="CO501" s="8" t="str">
        <f t="shared" si="153"/>
        <v>Y</v>
      </c>
      <c r="CP501" s="8">
        <f t="shared" si="164"/>
        <v>117</v>
      </c>
      <c r="CQ501" s="8">
        <f t="shared" si="154"/>
        <v>1371.8003434280263</v>
      </c>
      <c r="CR501" s="8">
        <f t="shared" si="155"/>
        <v>2027</v>
      </c>
    </row>
    <row r="502" spans="1:96" s="8" customFormat="1">
      <c r="A502" s="8">
        <v>63113</v>
      </c>
      <c r="B502" s="8" t="s">
        <v>823</v>
      </c>
      <c r="C502" s="8">
        <v>63347</v>
      </c>
      <c r="D502" s="8" t="s">
        <v>824</v>
      </c>
      <c r="E502" s="8" t="s">
        <v>327</v>
      </c>
      <c r="F502" s="8" t="s">
        <v>328</v>
      </c>
      <c r="G502" s="8" t="s">
        <v>173</v>
      </c>
      <c r="H502" s="8" t="s">
        <v>87</v>
      </c>
      <c r="I502" s="8" t="s">
        <v>88</v>
      </c>
      <c r="K502" s="8" t="s">
        <v>89</v>
      </c>
      <c r="L502" s="8" t="s">
        <v>90</v>
      </c>
      <c r="M502" s="8" t="s">
        <v>90</v>
      </c>
      <c r="P502" s="8">
        <v>7.5</v>
      </c>
      <c r="Q502" s="8">
        <v>0.8</v>
      </c>
      <c r="R502" s="8">
        <v>7.5</v>
      </c>
      <c r="S502" s="8">
        <v>7.5</v>
      </c>
      <c r="T502" s="8">
        <v>7</v>
      </c>
      <c r="U502" s="8" t="s">
        <v>91</v>
      </c>
      <c r="V502" s="8" t="s">
        <v>92</v>
      </c>
      <c r="W502" s="8" t="s">
        <v>92</v>
      </c>
      <c r="X502" s="8" t="s">
        <v>93</v>
      </c>
      <c r="Y502" s="8" t="s">
        <v>90</v>
      </c>
      <c r="Z502" s="8">
        <v>8</v>
      </c>
      <c r="AA502" s="8">
        <v>2018</v>
      </c>
      <c r="AB502" s="8" t="s">
        <v>92</v>
      </c>
      <c r="AC502" s="8" t="s">
        <v>92</v>
      </c>
      <c r="AD502" s="8" t="s">
        <v>98</v>
      </c>
      <c r="AE502" s="8" t="s">
        <v>207</v>
      </c>
      <c r="AF502" s="8">
        <v>5</v>
      </c>
      <c r="AG502" s="8" t="s">
        <v>208</v>
      </c>
      <c r="AH502" s="8" t="s">
        <v>95</v>
      </c>
      <c r="AI502" s="8" t="s">
        <v>96</v>
      </c>
      <c r="AR502" s="8" t="s">
        <v>91</v>
      </c>
      <c r="AS502" s="8" t="s">
        <v>91</v>
      </c>
      <c r="AT502" s="8">
        <v>0</v>
      </c>
      <c r="AU502" s="8" t="s">
        <v>97</v>
      </c>
      <c r="BC502" s="8" t="s">
        <v>92</v>
      </c>
      <c r="BD502" s="8" t="s">
        <v>92</v>
      </c>
      <c r="BE502" s="8" t="s">
        <v>92</v>
      </c>
      <c r="BG502" s="8" t="s">
        <v>92</v>
      </c>
      <c r="BH502" s="8" t="s">
        <v>92</v>
      </c>
      <c r="BI502" s="8" t="s">
        <v>92</v>
      </c>
      <c r="BJ502" s="8" t="s">
        <v>92</v>
      </c>
      <c r="BM502" s="8" t="s">
        <v>92</v>
      </c>
      <c r="BN502" s="8" t="s">
        <v>92</v>
      </c>
      <c r="BO502" s="8" t="s">
        <v>92</v>
      </c>
      <c r="BP502" s="8" t="s">
        <v>91</v>
      </c>
      <c r="BQ502" s="8" t="s">
        <v>92</v>
      </c>
      <c r="BR502" s="8" t="s">
        <v>92</v>
      </c>
      <c r="BS502" s="8" t="s">
        <v>98</v>
      </c>
      <c r="BT502" s="8" t="s">
        <v>91</v>
      </c>
      <c r="BU502" s="8" t="s">
        <v>98</v>
      </c>
      <c r="BV502" s="8">
        <v>63347</v>
      </c>
      <c r="BW502" s="8">
        <v>634723</v>
      </c>
      <c r="BX502" s="9">
        <f t="shared" si="165"/>
        <v>7.5</v>
      </c>
      <c r="BY502" s="29">
        <v>54691.839999999997</v>
      </c>
      <c r="BZ502" s="8">
        <v>11605.4424206609</v>
      </c>
      <c r="CA502" s="8">
        <v>24.040555556693299</v>
      </c>
      <c r="CD502" s="8">
        <v>2042</v>
      </c>
      <c r="CE502" s="8">
        <v>8</v>
      </c>
      <c r="CF502" s="17" t="str">
        <f t="shared" si="162"/>
        <v/>
      </c>
      <c r="CG502" s="17"/>
      <c r="CH502" s="18" t="str">
        <f t="shared" si="150"/>
        <v/>
      </c>
      <c r="CI502" s="8">
        <f t="shared" si="147"/>
        <v>2048</v>
      </c>
      <c r="CJ502" s="8" t="str">
        <f t="shared" si="148"/>
        <v/>
      </c>
      <c r="CK502" s="6" t="str">
        <f t="shared" si="163"/>
        <v/>
      </c>
      <c r="CL502" s="26" t="str">
        <f t="shared" si="169"/>
        <v/>
      </c>
      <c r="CM502" s="8" t="str">
        <f t="shared" si="151"/>
        <v/>
      </c>
      <c r="CN502" s="38">
        <f t="shared" si="152"/>
        <v>74262.59099999984</v>
      </c>
      <c r="CO502" s="8" t="str">
        <f t="shared" si="153"/>
        <v>Y</v>
      </c>
      <c r="CP502" s="8">
        <f t="shared" si="164"/>
        <v>117</v>
      </c>
      <c r="CQ502" s="8">
        <f t="shared" si="154"/>
        <v>1357.8367632173254</v>
      </c>
      <c r="CR502" s="8">
        <f t="shared" si="155"/>
        <v>2027</v>
      </c>
    </row>
    <row r="503" spans="1:96" s="8" customFormat="1">
      <c r="A503" s="8">
        <v>65384</v>
      </c>
      <c r="B503" s="8" t="s">
        <v>198</v>
      </c>
      <c r="C503" s="8">
        <v>63483</v>
      </c>
      <c r="D503" s="8" t="s">
        <v>825</v>
      </c>
      <c r="E503" s="8" t="s">
        <v>152</v>
      </c>
      <c r="F503" s="8" t="s">
        <v>817</v>
      </c>
      <c r="G503" s="8" t="s">
        <v>826</v>
      </c>
      <c r="H503" s="8" t="s">
        <v>87</v>
      </c>
      <c r="I503" s="8" t="s">
        <v>88</v>
      </c>
      <c r="K503" s="8" t="s">
        <v>89</v>
      </c>
      <c r="L503" s="8" t="s">
        <v>90</v>
      </c>
      <c r="M503" s="8" t="s">
        <v>90</v>
      </c>
      <c r="P503" s="8">
        <v>5.5</v>
      </c>
      <c r="Q503" s="8">
        <v>0.9</v>
      </c>
      <c r="R503" s="8">
        <v>5.2</v>
      </c>
      <c r="S503" s="8">
        <v>6.1</v>
      </c>
      <c r="T503" s="8">
        <v>3.5</v>
      </c>
      <c r="U503" s="8" t="s">
        <v>91</v>
      </c>
      <c r="V503" s="8" t="s">
        <v>92</v>
      </c>
      <c r="W503" s="8" t="s">
        <v>92</v>
      </c>
      <c r="X503" s="8" t="s">
        <v>93</v>
      </c>
      <c r="Y503" s="8" t="s">
        <v>90</v>
      </c>
      <c r="Z503" s="8">
        <v>1</v>
      </c>
      <c r="AA503" s="8">
        <v>2012</v>
      </c>
      <c r="AB503" s="8" t="s">
        <v>92</v>
      </c>
      <c r="AC503" s="8" t="s">
        <v>92</v>
      </c>
      <c r="AD503" s="8" t="s">
        <v>98</v>
      </c>
      <c r="AE503" s="8" t="s">
        <v>207</v>
      </c>
      <c r="AF503" s="8">
        <v>5</v>
      </c>
      <c r="AG503" s="8" t="s">
        <v>208</v>
      </c>
      <c r="AH503" s="8" t="s">
        <v>95</v>
      </c>
      <c r="AI503" s="8" t="s">
        <v>96</v>
      </c>
      <c r="AR503" s="8" t="s">
        <v>91</v>
      </c>
      <c r="AS503" s="8" t="s">
        <v>91</v>
      </c>
      <c r="AT503" s="8" t="s">
        <v>92</v>
      </c>
      <c r="AU503" s="8" t="s">
        <v>168</v>
      </c>
      <c r="BC503" s="8" t="s">
        <v>92</v>
      </c>
      <c r="BD503" s="8" t="s">
        <v>92</v>
      </c>
      <c r="BE503" s="8" t="s">
        <v>92</v>
      </c>
      <c r="BG503" s="8" t="s">
        <v>92</v>
      </c>
      <c r="BH503" s="8" t="s">
        <v>92</v>
      </c>
      <c r="BI503" s="8" t="s">
        <v>92</v>
      </c>
      <c r="BJ503" s="8" t="s">
        <v>92</v>
      </c>
      <c r="BM503" s="8" t="s">
        <v>92</v>
      </c>
      <c r="BN503" s="8" t="s">
        <v>92</v>
      </c>
      <c r="BO503" s="8" t="s">
        <v>92</v>
      </c>
      <c r="BQ503" s="8" t="s">
        <v>92</v>
      </c>
      <c r="BR503" s="8" t="s">
        <v>92</v>
      </c>
      <c r="BS503" s="8" t="s">
        <v>98</v>
      </c>
      <c r="BT503" s="8" t="s">
        <v>91</v>
      </c>
      <c r="BU503" s="8" t="s">
        <v>98</v>
      </c>
      <c r="BV503" s="8">
        <v>63483</v>
      </c>
      <c r="BW503" s="8">
        <v>523367</v>
      </c>
      <c r="BX503" s="9">
        <f t="shared" si="165"/>
        <v>5.5</v>
      </c>
      <c r="BY503" s="29">
        <v>46017</v>
      </c>
      <c r="BZ503" s="8">
        <v>11373.3402872851</v>
      </c>
      <c r="CA503" s="8">
        <v>22.777083334450001</v>
      </c>
      <c r="CD503" s="8">
        <v>2034</v>
      </c>
      <c r="CE503" s="8">
        <v>10</v>
      </c>
      <c r="CF503" s="17">
        <f t="shared" si="162"/>
        <v>5.5</v>
      </c>
      <c r="CG503" s="19">
        <f t="shared" ref="CG503:CG505" si="171">BY503</f>
        <v>46017</v>
      </c>
      <c r="CH503" s="18">
        <f t="shared" si="150"/>
        <v>61233.938999999824</v>
      </c>
      <c r="CI503" s="8">
        <f t="shared" si="147"/>
        <v>2042</v>
      </c>
      <c r="CJ503" s="8" t="str">
        <f t="shared" si="148"/>
        <v/>
      </c>
      <c r="CK503" s="6" t="str">
        <f t="shared" si="163"/>
        <v/>
      </c>
      <c r="CL503" s="26" t="str">
        <f t="shared" si="169"/>
        <v/>
      </c>
      <c r="CM503" s="8" t="str">
        <f t="shared" si="151"/>
        <v/>
      </c>
      <c r="CN503" s="38">
        <f t="shared" si="152"/>
        <v>61233.938999999824</v>
      </c>
      <c r="CO503" s="8" t="str">
        <f t="shared" si="153"/>
        <v>Y</v>
      </c>
      <c r="CP503" s="8">
        <f t="shared" si="164"/>
        <v>117</v>
      </c>
      <c r="CQ503" s="8">
        <f t="shared" si="154"/>
        <v>1330.6808136123568</v>
      </c>
      <c r="CR503" s="8">
        <f t="shared" si="155"/>
        <v>2027</v>
      </c>
    </row>
    <row r="504" spans="1:96" s="8" customFormat="1">
      <c r="A504" s="8">
        <v>63220</v>
      </c>
      <c r="B504" s="8" t="s">
        <v>827</v>
      </c>
      <c r="C504" s="8">
        <v>63485</v>
      </c>
      <c r="D504" s="8" t="s">
        <v>828</v>
      </c>
      <c r="E504" s="8" t="s">
        <v>171</v>
      </c>
      <c r="F504" s="8" t="s">
        <v>643</v>
      </c>
      <c r="G504" s="8">
        <v>1</v>
      </c>
      <c r="H504" s="8" t="s">
        <v>87</v>
      </c>
      <c r="I504" s="8" t="s">
        <v>88</v>
      </c>
      <c r="K504" s="8" t="s">
        <v>89</v>
      </c>
      <c r="L504" s="8" t="s">
        <v>90</v>
      </c>
      <c r="M504" s="8" t="s">
        <v>90</v>
      </c>
      <c r="P504" s="8">
        <v>5.6</v>
      </c>
      <c r="Q504" s="8">
        <v>0.95</v>
      </c>
      <c r="R504" s="8">
        <v>4.3</v>
      </c>
      <c r="S504" s="8">
        <v>5.6</v>
      </c>
      <c r="T504" s="8">
        <v>1</v>
      </c>
      <c r="U504" s="8" t="s">
        <v>91</v>
      </c>
      <c r="V504" s="8" t="s">
        <v>92</v>
      </c>
      <c r="W504" s="8" t="s">
        <v>92</v>
      </c>
      <c r="X504" s="8" t="s">
        <v>93</v>
      </c>
      <c r="Y504" s="8" t="s">
        <v>90</v>
      </c>
      <c r="Z504" s="8">
        <v>11</v>
      </c>
      <c r="AA504" s="8">
        <v>1997</v>
      </c>
      <c r="AB504" s="8" t="s">
        <v>92</v>
      </c>
      <c r="AC504" s="8" t="s">
        <v>92</v>
      </c>
      <c r="AD504" s="8" t="s">
        <v>98</v>
      </c>
      <c r="AE504" s="8" t="s">
        <v>203</v>
      </c>
      <c r="AF504" s="8">
        <v>3</v>
      </c>
      <c r="AG504" s="8" t="s">
        <v>208</v>
      </c>
      <c r="AH504" s="8" t="s">
        <v>95</v>
      </c>
      <c r="AN504" s="8" t="s">
        <v>95</v>
      </c>
      <c r="AR504" s="8" t="s">
        <v>91</v>
      </c>
      <c r="AS504" s="8" t="s">
        <v>91</v>
      </c>
      <c r="AT504" s="8">
        <v>0</v>
      </c>
      <c r="AU504" s="8" t="s">
        <v>97</v>
      </c>
      <c r="BC504" s="8" t="s">
        <v>92</v>
      </c>
      <c r="BD504" s="8" t="s">
        <v>92</v>
      </c>
      <c r="BE504" s="8" t="s">
        <v>92</v>
      </c>
      <c r="BG504" s="8" t="s">
        <v>92</v>
      </c>
      <c r="BH504" s="8" t="s">
        <v>92</v>
      </c>
      <c r="BI504" s="8" t="s">
        <v>92</v>
      </c>
      <c r="BJ504" s="8" t="s">
        <v>92</v>
      </c>
      <c r="BM504" s="8" t="s">
        <v>92</v>
      </c>
      <c r="BN504" s="8" t="s">
        <v>92</v>
      </c>
      <c r="BO504" s="8" t="s">
        <v>92</v>
      </c>
      <c r="BQ504" s="8" t="s">
        <v>92</v>
      </c>
      <c r="BR504" s="8" t="s">
        <v>92</v>
      </c>
      <c r="BS504" s="8" t="s">
        <v>91</v>
      </c>
      <c r="BT504" s="8" t="s">
        <v>91</v>
      </c>
      <c r="BU504" s="8" t="s">
        <v>91</v>
      </c>
      <c r="BV504" s="8">
        <v>63485</v>
      </c>
      <c r="BW504" s="8">
        <v>339415</v>
      </c>
      <c r="BX504" s="9">
        <f t="shared" si="165"/>
        <v>5.6</v>
      </c>
      <c r="BY504" s="29">
        <v>29246.14</v>
      </c>
      <c r="BZ504" s="8">
        <v>11605.463148299201</v>
      </c>
      <c r="CA504" s="8">
        <v>21.638055556723302</v>
      </c>
      <c r="CD504" s="8">
        <v>2019</v>
      </c>
      <c r="CE504" s="8">
        <v>7</v>
      </c>
      <c r="CF504" s="17">
        <f t="shared" si="162"/>
        <v>5.6</v>
      </c>
      <c r="CG504" s="19">
        <f t="shared" si="171"/>
        <v>29246.14</v>
      </c>
      <c r="CH504" s="18">
        <f t="shared" si="150"/>
        <v>39711.554999999906</v>
      </c>
      <c r="CI504" s="8">
        <f t="shared" si="147"/>
        <v>2027</v>
      </c>
      <c r="CJ504" s="8">
        <f t="shared" si="148"/>
        <v>5.6</v>
      </c>
      <c r="CK504" s="6">
        <f t="shared" si="163"/>
        <v>5.6</v>
      </c>
      <c r="CL504" s="26">
        <f t="shared" ref="CL504" si="172">IF(AND(CK504&lt;&gt;"", CO504 ="Y"),BY504,"")</f>
        <v>29246.14</v>
      </c>
      <c r="CM504" s="8">
        <f t="shared" si="151"/>
        <v>39711.554999999906</v>
      </c>
      <c r="CN504" s="38">
        <f t="shared" si="152"/>
        <v>39711.554999999906</v>
      </c>
      <c r="CO504" s="8" t="str">
        <f t="shared" si="153"/>
        <v>Y</v>
      </c>
      <c r="CP504" s="8">
        <f t="shared" si="164"/>
        <v>117</v>
      </c>
      <c r="CQ504" s="8">
        <f t="shared" si="154"/>
        <v>1357.8391883510064</v>
      </c>
      <c r="CR504" s="8">
        <f t="shared" si="155"/>
        <v>2027</v>
      </c>
    </row>
    <row r="505" spans="1:96" s="8" customFormat="1">
      <c r="A505" s="8">
        <v>65384</v>
      </c>
      <c r="B505" s="8" t="s">
        <v>198</v>
      </c>
      <c r="C505" s="8">
        <v>63492</v>
      </c>
      <c r="D505" s="8" t="s">
        <v>829</v>
      </c>
      <c r="E505" s="8" t="s">
        <v>152</v>
      </c>
      <c r="F505" s="8" t="s">
        <v>408</v>
      </c>
      <c r="G505" s="8" t="s">
        <v>830</v>
      </c>
      <c r="H505" s="8" t="s">
        <v>87</v>
      </c>
      <c r="I505" s="8" t="s">
        <v>88</v>
      </c>
      <c r="K505" s="8" t="s">
        <v>89</v>
      </c>
      <c r="L505" s="8" t="s">
        <v>90</v>
      </c>
      <c r="M505" s="8" t="s">
        <v>90</v>
      </c>
      <c r="P505" s="8">
        <v>3.5</v>
      </c>
      <c r="Q505" s="8">
        <v>1</v>
      </c>
      <c r="R505" s="8">
        <v>2.7</v>
      </c>
      <c r="S505" s="8">
        <v>3.8</v>
      </c>
      <c r="T505" s="8">
        <v>2.4</v>
      </c>
      <c r="U505" s="8" t="s">
        <v>91</v>
      </c>
      <c r="V505" s="8" t="s">
        <v>92</v>
      </c>
      <c r="W505" s="8" t="s">
        <v>92</v>
      </c>
      <c r="X505" s="8" t="s">
        <v>93</v>
      </c>
      <c r="Y505" s="8" t="s">
        <v>90</v>
      </c>
      <c r="Z505" s="8">
        <v>6</v>
      </c>
      <c r="AA505" s="8">
        <v>2012</v>
      </c>
      <c r="AB505" s="8" t="s">
        <v>92</v>
      </c>
      <c r="AC505" s="8" t="s">
        <v>92</v>
      </c>
      <c r="AD505" s="8" t="s">
        <v>98</v>
      </c>
      <c r="AE505" s="8" t="s">
        <v>213</v>
      </c>
      <c r="AF505" s="8">
        <v>7</v>
      </c>
      <c r="AG505" s="8" t="s">
        <v>208</v>
      </c>
      <c r="AH505" s="8" t="s">
        <v>95</v>
      </c>
      <c r="AR505" s="8" t="s">
        <v>91</v>
      </c>
      <c r="AS505" s="8" t="s">
        <v>91</v>
      </c>
      <c r="AT505" s="8" t="s">
        <v>92</v>
      </c>
      <c r="AU505" s="8" t="s">
        <v>119</v>
      </c>
      <c r="BC505" s="8" t="s">
        <v>92</v>
      </c>
      <c r="BD505" s="8" t="s">
        <v>92</v>
      </c>
      <c r="BE505" s="8" t="s">
        <v>92</v>
      </c>
      <c r="BG505" s="8" t="s">
        <v>92</v>
      </c>
      <c r="BH505" s="8" t="s">
        <v>92</v>
      </c>
      <c r="BI505" s="8" t="s">
        <v>92</v>
      </c>
      <c r="BJ505" s="8" t="s">
        <v>92</v>
      </c>
      <c r="BM505" s="8" t="s">
        <v>92</v>
      </c>
      <c r="BN505" s="8" t="s">
        <v>92</v>
      </c>
      <c r="BO505" s="8" t="s">
        <v>92</v>
      </c>
      <c r="BP505" s="8" t="s">
        <v>91</v>
      </c>
      <c r="BQ505" s="8" t="s">
        <v>92</v>
      </c>
      <c r="BR505" s="8" t="s">
        <v>92</v>
      </c>
      <c r="BS505" s="8" t="s">
        <v>91</v>
      </c>
      <c r="BT505" s="8" t="s">
        <v>91</v>
      </c>
      <c r="BU505" s="8" t="s">
        <v>91</v>
      </c>
      <c r="BV505" s="8">
        <v>63492</v>
      </c>
      <c r="BW505" s="8">
        <v>161845</v>
      </c>
      <c r="BX505" s="9">
        <f t="shared" si="165"/>
        <v>3.5</v>
      </c>
      <c r="BY505" s="29">
        <v>15875</v>
      </c>
      <c r="BZ505" s="8">
        <v>10194.960629921199</v>
      </c>
      <c r="CA505" s="8">
        <v>24.198250000469901</v>
      </c>
      <c r="CD505" s="8">
        <v>2036</v>
      </c>
      <c r="CE505" s="8">
        <v>8</v>
      </c>
      <c r="CF505" s="17">
        <f t="shared" si="162"/>
        <v>3.5</v>
      </c>
      <c r="CG505" s="19">
        <f t="shared" si="171"/>
        <v>15875</v>
      </c>
      <c r="CH505" s="18">
        <f t="shared" si="150"/>
        <v>18935.864999999889</v>
      </c>
      <c r="CI505" s="8">
        <f t="shared" si="147"/>
        <v>2042</v>
      </c>
      <c r="CJ505" s="8" t="str">
        <f t="shared" si="148"/>
        <v/>
      </c>
      <c r="CK505" s="6" t="str">
        <f t="shared" si="163"/>
        <v/>
      </c>
      <c r="CL505" s="26" t="str">
        <f t="shared" si="169"/>
        <v/>
      </c>
      <c r="CM505" s="8" t="str">
        <f t="shared" si="151"/>
        <v/>
      </c>
      <c r="CN505" s="38">
        <f t="shared" si="152"/>
        <v>18935.864999999889</v>
      </c>
      <c r="CO505" s="8" t="str">
        <f t="shared" si="153"/>
        <v>Y</v>
      </c>
      <c r="CP505" s="8">
        <f t="shared" si="164"/>
        <v>117</v>
      </c>
      <c r="CQ505" s="8">
        <f t="shared" si="154"/>
        <v>1192.8103937007804</v>
      </c>
      <c r="CR505" s="8">
        <f t="shared" si="155"/>
        <v>2035</v>
      </c>
    </row>
    <row r="507" spans="1:96">
      <c r="CE507" s="2"/>
      <c r="CF507" s="18"/>
    </row>
    <row r="508" spans="1:96" ht="34">
      <c r="CE508" s="2" t="s">
        <v>375</v>
      </c>
      <c r="CF508" s="18">
        <f>SUM(CF2:CF505)</f>
        <v>24917.900000000027</v>
      </c>
    </row>
    <row r="509" spans="1:96" ht="34">
      <c r="CE509" s="2" t="s">
        <v>835</v>
      </c>
      <c r="CF509" s="18">
        <f>SUM(CK2:CK505)</f>
        <v>13449.999999999989</v>
      </c>
    </row>
    <row r="510" spans="1:96">
      <c r="CE510" s="2"/>
      <c r="CF510" s="19"/>
    </row>
    <row r="511" spans="1:96" ht="51">
      <c r="CE511" s="2" t="s">
        <v>840</v>
      </c>
      <c r="CF511" s="19">
        <f>SUM(CG2:CG505)/1000</f>
        <v>15481.593178686868</v>
      </c>
    </row>
    <row r="512" spans="1:96" ht="51">
      <c r="CE512" s="2" t="s">
        <v>864</v>
      </c>
      <c r="CF512" s="19">
        <f>SUM(CH2:CH505)/1000</f>
        <v>19764.481294209101</v>
      </c>
    </row>
    <row r="513" spans="83:84" ht="68">
      <c r="CE513" s="2" t="s">
        <v>838</v>
      </c>
      <c r="CF513" s="19">
        <f>SUM(CL2:CL505)/1000</f>
        <v>7926.8903426935813</v>
      </c>
    </row>
    <row r="514" spans="83:84" ht="51">
      <c r="CE514" s="2" t="s">
        <v>865</v>
      </c>
      <c r="CF514" s="19">
        <f>SUM(CM2:CM505)/1000</f>
        <v>9410.5314970651452</v>
      </c>
    </row>
    <row r="515" spans="83:84">
      <c r="CE515" s="2"/>
      <c r="CF515" s="19"/>
    </row>
    <row r="516" spans="83:84" ht="17">
      <c r="CE516" s="2" t="s">
        <v>833</v>
      </c>
      <c r="CF516" s="23">
        <f>CF511/CF508/8.76</f>
        <v>7.0925124403916212E-2</v>
      </c>
    </row>
    <row r="517" spans="83:84" ht="51">
      <c r="CE517" s="2" t="s">
        <v>834</v>
      </c>
      <c r="CF517" s="18">
        <f>SUM(BX2:BX505)</f>
        <v>33840.700000000048</v>
      </c>
    </row>
    <row r="518" spans="83:84">
      <c r="CE518" s="2"/>
      <c r="CF518" s="23"/>
    </row>
    <row r="519" spans="83:84" ht="51">
      <c r="CE519" s="2" t="s">
        <v>837</v>
      </c>
      <c r="CF519" s="18">
        <f>SUM(CJ2:CJ505)</f>
        <v>31361.800000000032</v>
      </c>
    </row>
    <row r="521" spans="83:84" ht="34">
      <c r="CE521" s="2" t="s">
        <v>841</v>
      </c>
      <c r="CF521" s="19">
        <v>23546</v>
      </c>
    </row>
    <row r="522" spans="83:84" ht="34">
      <c r="CE522" s="2" t="s">
        <v>867</v>
      </c>
      <c r="CF522" s="39">
        <v>30076</v>
      </c>
    </row>
  </sheetData>
  <autoFilter ref="A1:CR521" xr:uid="{DC2F3D12-57E3-9E4B-9031-02F2B3D97C5D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D85B-83C2-F64D-A234-3ABB8F1E262F}">
  <dimension ref="A1:C57"/>
  <sheetViews>
    <sheetView tabSelected="1" workbookViewId="0">
      <selection activeCell="E10" sqref="E10"/>
    </sheetView>
  </sheetViews>
  <sheetFormatPr baseColWidth="10" defaultRowHeight="16"/>
  <sheetData>
    <row r="1" spans="1:3">
      <c r="A1" t="s">
        <v>26</v>
      </c>
      <c r="B1" t="s">
        <v>868</v>
      </c>
      <c r="C1" t="s">
        <v>869</v>
      </c>
    </row>
    <row r="2" spans="1:3">
      <c r="A2">
        <v>1965</v>
      </c>
      <c r="B2">
        <v>105</v>
      </c>
      <c r="C2">
        <v>43.7</v>
      </c>
    </row>
    <row r="3" spans="1:3">
      <c r="A3">
        <v>1966</v>
      </c>
      <c r="B3">
        <v>30</v>
      </c>
    </row>
    <row r="4" spans="1:3">
      <c r="A4">
        <v>1967</v>
      </c>
      <c r="C4">
        <v>182.59999999999997</v>
      </c>
    </row>
    <row r="5" spans="1:3">
      <c r="A5">
        <v>1968</v>
      </c>
      <c r="B5">
        <v>32.6</v>
      </c>
      <c r="C5">
        <v>282.70000000000005</v>
      </c>
    </row>
    <row r="6" spans="1:3">
      <c r="A6">
        <v>1969</v>
      </c>
      <c r="B6">
        <v>114.6</v>
      </c>
      <c r="C6">
        <v>162.80000000000001</v>
      </c>
    </row>
    <row r="7" spans="1:3">
      <c r="A7">
        <v>1970</v>
      </c>
      <c r="B7">
        <v>85.8</v>
      </c>
      <c r="C7">
        <v>313.7</v>
      </c>
    </row>
    <row r="8" spans="1:3">
      <c r="A8">
        <v>1971</v>
      </c>
      <c r="B8">
        <v>171.10000000000002</v>
      </c>
      <c r="C8">
        <v>408.39999999999992</v>
      </c>
    </row>
    <row r="9" spans="1:3">
      <c r="A9">
        <v>1972</v>
      </c>
      <c r="B9">
        <v>53.1</v>
      </c>
      <c r="C9">
        <v>334.3</v>
      </c>
    </row>
    <row r="10" spans="1:3">
      <c r="A10">
        <v>1973</v>
      </c>
      <c r="B10">
        <v>83.8</v>
      </c>
      <c r="C10">
        <v>577.20000000000005</v>
      </c>
    </row>
    <row r="11" spans="1:3">
      <c r="A11">
        <v>1974</v>
      </c>
      <c r="B11">
        <v>71.2</v>
      </c>
      <c r="C11">
        <v>581.4</v>
      </c>
    </row>
    <row r="12" spans="1:3">
      <c r="A12">
        <v>1975</v>
      </c>
      <c r="B12">
        <v>0</v>
      </c>
    </row>
    <row r="13" spans="1:3">
      <c r="A13">
        <v>1976</v>
      </c>
      <c r="B13">
        <v>0</v>
      </c>
    </row>
    <row r="14" spans="1:3">
      <c r="A14">
        <v>1977</v>
      </c>
      <c r="B14">
        <v>0</v>
      </c>
    </row>
    <row r="15" spans="1:3">
      <c r="A15">
        <v>1978</v>
      </c>
      <c r="B15">
        <v>0</v>
      </c>
    </row>
    <row r="16" spans="1:3">
      <c r="A16">
        <v>1979</v>
      </c>
      <c r="B16">
        <v>0</v>
      </c>
    </row>
    <row r="17" spans="1:3">
      <c r="A17">
        <v>1980</v>
      </c>
      <c r="B17">
        <v>0</v>
      </c>
    </row>
    <row r="18" spans="1:3">
      <c r="A18">
        <v>1981</v>
      </c>
      <c r="B18">
        <v>0</v>
      </c>
    </row>
    <row r="19" spans="1:3">
      <c r="A19">
        <v>1982</v>
      </c>
      <c r="B19">
        <v>0</v>
      </c>
    </row>
    <row r="20" spans="1:3">
      <c r="A20">
        <v>1983</v>
      </c>
      <c r="B20">
        <v>0</v>
      </c>
    </row>
    <row r="21" spans="1:3">
      <c r="A21">
        <v>1984</v>
      </c>
      <c r="B21">
        <v>0</v>
      </c>
    </row>
    <row r="22" spans="1:3">
      <c r="A22">
        <v>1985</v>
      </c>
      <c r="B22">
        <v>53.6</v>
      </c>
    </row>
    <row r="23" spans="1:3">
      <c r="A23">
        <v>1986</v>
      </c>
      <c r="B23">
        <v>0</v>
      </c>
    </row>
    <row r="24" spans="1:3">
      <c r="A24">
        <v>1987</v>
      </c>
      <c r="B24">
        <v>22</v>
      </c>
    </row>
    <row r="25" spans="1:3">
      <c r="A25">
        <v>1988</v>
      </c>
      <c r="B25">
        <v>19</v>
      </c>
    </row>
    <row r="26" spans="1:3">
      <c r="A26">
        <v>1989</v>
      </c>
      <c r="B26">
        <v>562.69999999999993</v>
      </c>
      <c r="C26">
        <v>16.3</v>
      </c>
    </row>
    <row r="27" spans="1:3">
      <c r="A27">
        <v>1990</v>
      </c>
      <c r="B27">
        <v>476.10000000000008</v>
      </c>
      <c r="C27">
        <v>94</v>
      </c>
    </row>
    <row r="28" spans="1:3">
      <c r="A28">
        <v>1991</v>
      </c>
      <c r="B28">
        <v>651.80000000000007</v>
      </c>
    </row>
    <row r="29" spans="1:3">
      <c r="A29">
        <v>1992</v>
      </c>
      <c r="B29">
        <v>1385.8999999999996</v>
      </c>
      <c r="C29">
        <v>14</v>
      </c>
    </row>
    <row r="30" spans="1:3">
      <c r="A30">
        <v>1993</v>
      </c>
      <c r="B30">
        <v>105.5</v>
      </c>
    </row>
    <row r="31" spans="1:3">
      <c r="A31">
        <v>1994</v>
      </c>
      <c r="B31">
        <v>0</v>
      </c>
      <c r="C31">
        <v>0</v>
      </c>
    </row>
    <row r="32" spans="1:3">
      <c r="A32">
        <v>1995</v>
      </c>
      <c r="B32">
        <v>492.00000000000006</v>
      </c>
    </row>
    <row r="33" spans="1:3">
      <c r="A33">
        <v>1996</v>
      </c>
      <c r="B33">
        <v>289.20000000000005</v>
      </c>
    </row>
    <row r="34" spans="1:3">
      <c r="A34">
        <v>1997</v>
      </c>
      <c r="B34">
        <v>187</v>
      </c>
      <c r="C34">
        <v>184.5</v>
      </c>
    </row>
    <row r="35" spans="1:3">
      <c r="A35">
        <v>1998</v>
      </c>
      <c r="B35">
        <v>87.2</v>
      </c>
    </row>
    <row r="36" spans="1:3">
      <c r="A36">
        <v>1999</v>
      </c>
      <c r="B36">
        <v>1616.6999999999998</v>
      </c>
      <c r="C36">
        <v>14</v>
      </c>
    </row>
    <row r="37" spans="1:3">
      <c r="A37">
        <v>2000</v>
      </c>
      <c r="B37">
        <v>3731.2000000000007</v>
      </c>
      <c r="C37">
        <v>172.5</v>
      </c>
    </row>
    <row r="38" spans="1:3">
      <c r="A38">
        <v>2001</v>
      </c>
      <c r="B38">
        <v>7510.6999999999944</v>
      </c>
      <c r="C38">
        <v>230</v>
      </c>
    </row>
    <row r="39" spans="1:3">
      <c r="A39">
        <v>2002</v>
      </c>
      <c r="B39">
        <v>6392.3999999999978</v>
      </c>
    </row>
    <row r="40" spans="1:3">
      <c r="A40">
        <v>2003</v>
      </c>
      <c r="B40">
        <v>1878.8000000000004</v>
      </c>
    </row>
    <row r="41" spans="1:3">
      <c r="A41">
        <v>2004</v>
      </c>
      <c r="B41">
        <v>628.0999999999998</v>
      </c>
      <c r="C41">
        <v>10.8</v>
      </c>
    </row>
    <row r="42" spans="1:3">
      <c r="A42">
        <v>2005</v>
      </c>
      <c r="B42">
        <v>214.9</v>
      </c>
    </row>
    <row r="43" spans="1:3">
      <c r="A43">
        <v>2006</v>
      </c>
      <c r="B43">
        <v>0</v>
      </c>
    </row>
    <row r="44" spans="1:3">
      <c r="A44">
        <v>2007</v>
      </c>
      <c r="B44">
        <v>0</v>
      </c>
    </row>
    <row r="45" spans="1:3">
      <c r="A45">
        <v>2008</v>
      </c>
      <c r="B45">
        <v>361.3</v>
      </c>
    </row>
    <row r="46" spans="1:3">
      <c r="A46">
        <v>2009</v>
      </c>
      <c r="B46">
        <v>325.60000000000002</v>
      </c>
    </row>
    <row r="47" spans="1:3">
      <c r="A47">
        <v>2010</v>
      </c>
      <c r="B47">
        <v>226.9</v>
      </c>
    </row>
    <row r="48" spans="1:3">
      <c r="A48">
        <v>2011</v>
      </c>
      <c r="B48">
        <v>10.3</v>
      </c>
    </row>
    <row r="49" spans="1:3">
      <c r="A49">
        <v>2012</v>
      </c>
      <c r="B49">
        <v>507.00000000000006</v>
      </c>
      <c r="C49">
        <v>1.4</v>
      </c>
    </row>
    <row r="50" spans="1:3">
      <c r="A50">
        <v>2013</v>
      </c>
      <c r="B50">
        <v>64</v>
      </c>
    </row>
    <row r="51" spans="1:3">
      <c r="A51">
        <v>2014</v>
      </c>
      <c r="B51">
        <v>1</v>
      </c>
    </row>
    <row r="52" spans="1:3">
      <c r="A52">
        <v>2015</v>
      </c>
      <c r="B52">
        <v>230.5</v>
      </c>
      <c r="C52">
        <v>14.100000000000001</v>
      </c>
    </row>
    <row r="53" spans="1:3">
      <c r="A53">
        <v>2016</v>
      </c>
      <c r="B53">
        <v>14.2</v>
      </c>
    </row>
    <row r="54" spans="1:3">
      <c r="A54">
        <v>2018</v>
      </c>
      <c r="B54">
        <v>409.5</v>
      </c>
    </row>
    <row r="55" spans="1:3">
      <c r="A55">
        <v>2019</v>
      </c>
      <c r="B55">
        <v>10.8</v>
      </c>
    </row>
    <row r="56" spans="1:3">
      <c r="A56">
        <v>2021</v>
      </c>
      <c r="B56">
        <v>11.7</v>
      </c>
    </row>
    <row r="57" spans="1:3">
      <c r="A57">
        <v>2023</v>
      </c>
      <c r="B57">
        <v>977.5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E5DB-D418-2E4B-AC12-F6605029BCCB}">
  <dimension ref="A1:B15"/>
  <sheetViews>
    <sheetView workbookViewId="0">
      <selection activeCell="F31" sqref="F31"/>
    </sheetView>
  </sheetViews>
  <sheetFormatPr baseColWidth="10" defaultRowHeight="16"/>
  <sheetData>
    <row r="1" spans="1:2">
      <c r="A1" t="s">
        <v>850</v>
      </c>
      <c r="B1" t="s">
        <v>851</v>
      </c>
    </row>
    <row r="2" spans="1:2">
      <c r="A2" t="s">
        <v>95</v>
      </c>
      <c r="B2">
        <v>117</v>
      </c>
    </row>
    <row r="3" spans="1:2">
      <c r="A3" t="s">
        <v>852</v>
      </c>
      <c r="B3">
        <v>206</v>
      </c>
    </row>
    <row r="4" spans="1:2">
      <c r="A4" t="s">
        <v>853</v>
      </c>
      <c r="B4">
        <v>214</v>
      </c>
    </row>
    <row r="5" spans="1:2">
      <c r="A5" t="s">
        <v>96</v>
      </c>
      <c r="B5">
        <v>163.44999999999999</v>
      </c>
    </row>
    <row r="6" spans="1:2">
      <c r="A6" t="s">
        <v>854</v>
      </c>
      <c r="B6">
        <v>206</v>
      </c>
    </row>
    <row r="7" spans="1:2">
      <c r="A7" t="s">
        <v>855</v>
      </c>
      <c r="B7">
        <v>165.55</v>
      </c>
    </row>
    <row r="8" spans="1:2">
      <c r="A8" t="s">
        <v>856</v>
      </c>
      <c r="B8">
        <v>206</v>
      </c>
    </row>
    <row r="9" spans="1:2">
      <c r="A9" s="36" t="s">
        <v>857</v>
      </c>
      <c r="B9">
        <v>94</v>
      </c>
    </row>
    <row r="10" spans="1:2">
      <c r="A10" t="s">
        <v>858</v>
      </c>
      <c r="B10">
        <v>110</v>
      </c>
    </row>
    <row r="11" spans="1:2">
      <c r="A11" s="36" t="s">
        <v>859</v>
      </c>
      <c r="B11">
        <v>117</v>
      </c>
    </row>
    <row r="12" spans="1:2">
      <c r="A12" t="s">
        <v>860</v>
      </c>
      <c r="B12">
        <v>117</v>
      </c>
    </row>
    <row r="13" spans="1:2">
      <c r="A13" t="s">
        <v>226</v>
      </c>
      <c r="B13">
        <v>117</v>
      </c>
    </row>
    <row r="14" spans="1:2">
      <c r="A14" t="s">
        <v>227</v>
      </c>
      <c r="B14">
        <v>117</v>
      </c>
    </row>
    <row r="15" spans="1:2">
      <c r="A15" t="s">
        <v>861</v>
      </c>
      <c r="B15">
        <v>225.13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4EEA-BE44-F04F-849C-18375CEE014B}">
  <sheetPr filterMode="1"/>
  <dimension ref="A1:CF491"/>
  <sheetViews>
    <sheetView topLeftCell="BQ52" workbookViewId="0">
      <selection activeCell="BY11" sqref="BY11"/>
    </sheetView>
  </sheetViews>
  <sheetFormatPr baseColWidth="10" defaultRowHeight="16"/>
  <sheetData>
    <row r="1" spans="1:8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831</v>
      </c>
    </row>
    <row r="2" spans="1:84" hidden="1">
      <c r="A2">
        <v>0</v>
      </c>
      <c r="B2">
        <v>5580</v>
      </c>
      <c r="C2" t="s">
        <v>82</v>
      </c>
      <c r="D2">
        <v>54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L2" t="s">
        <v>89</v>
      </c>
      <c r="M2" t="s">
        <v>90</v>
      </c>
      <c r="N2" t="s">
        <v>90</v>
      </c>
      <c r="O2">
        <v>1123180710</v>
      </c>
      <c r="P2">
        <v>88122101</v>
      </c>
      <c r="Q2">
        <v>149</v>
      </c>
      <c r="R2">
        <v>0.9</v>
      </c>
      <c r="S2">
        <v>104</v>
      </c>
      <c r="T2">
        <v>142</v>
      </c>
      <c r="U2">
        <v>70</v>
      </c>
      <c r="V2" t="s">
        <v>91</v>
      </c>
      <c r="W2" t="s">
        <v>92</v>
      </c>
      <c r="X2" t="s">
        <v>92</v>
      </c>
      <c r="Y2" t="s">
        <v>93</v>
      </c>
      <c r="Z2" t="s">
        <v>90</v>
      </c>
      <c r="AA2">
        <v>3</v>
      </c>
      <c r="AB2">
        <v>1999</v>
      </c>
      <c r="AC2" t="s">
        <v>92</v>
      </c>
      <c r="AD2" t="s">
        <v>92</v>
      </c>
      <c r="AE2" t="s">
        <v>91</v>
      </c>
      <c r="AF2" t="s">
        <v>94</v>
      </c>
      <c r="AG2">
        <v>1</v>
      </c>
      <c r="AH2" t="s">
        <v>90</v>
      </c>
      <c r="AI2" t="s">
        <v>95</v>
      </c>
      <c r="AJ2" t="s">
        <v>96</v>
      </c>
      <c r="AS2" t="s">
        <v>91</v>
      </c>
      <c r="AT2" t="s">
        <v>91</v>
      </c>
      <c r="AU2" t="s">
        <v>92</v>
      </c>
      <c r="AV2" t="s">
        <v>97</v>
      </c>
      <c r="BD2" t="s">
        <v>92</v>
      </c>
      <c r="BE2" t="s">
        <v>92</v>
      </c>
      <c r="BF2" t="s">
        <v>92</v>
      </c>
      <c r="BH2" t="s">
        <v>92</v>
      </c>
      <c r="BI2" t="s">
        <v>92</v>
      </c>
      <c r="BJ2" t="s">
        <v>92</v>
      </c>
      <c r="BK2" t="s">
        <v>92</v>
      </c>
      <c r="BN2" t="s">
        <v>92</v>
      </c>
      <c r="BO2" t="s">
        <v>92</v>
      </c>
      <c r="BP2" t="s">
        <v>92</v>
      </c>
      <c r="BR2" t="s">
        <v>92</v>
      </c>
      <c r="BS2" t="s">
        <v>92</v>
      </c>
      <c r="BT2" t="s">
        <v>98</v>
      </c>
      <c r="BU2" t="s">
        <v>98</v>
      </c>
      <c r="BV2" t="s">
        <v>98</v>
      </c>
      <c r="BW2">
        <v>54</v>
      </c>
      <c r="BX2">
        <v>7346840</v>
      </c>
      <c r="BY2">
        <v>584332</v>
      </c>
      <c r="BZ2">
        <v>12573.057782219599</v>
      </c>
      <c r="CA2">
        <v>36.940069444365001</v>
      </c>
      <c r="CD2">
        <v>2036</v>
      </c>
      <c r="CE2">
        <v>2</v>
      </c>
      <c r="CF2">
        <f t="shared" ref="CF2:CF65" si="0">VLOOKUP(D2,retire_2023,1,FALSE)</f>
        <v>54</v>
      </c>
    </row>
    <row r="3" spans="1:84" hidden="1">
      <c r="A3">
        <v>1</v>
      </c>
      <c r="B3">
        <v>5580</v>
      </c>
      <c r="C3" t="s">
        <v>82</v>
      </c>
      <c r="D3">
        <v>54</v>
      </c>
      <c r="E3" t="s">
        <v>83</v>
      </c>
      <c r="F3" t="s">
        <v>84</v>
      </c>
      <c r="G3" t="s">
        <v>85</v>
      </c>
      <c r="H3" t="s">
        <v>99</v>
      </c>
      <c r="I3" t="s">
        <v>87</v>
      </c>
      <c r="J3" t="s">
        <v>88</v>
      </c>
      <c r="L3" t="s">
        <v>89</v>
      </c>
      <c r="M3" t="s">
        <v>90</v>
      </c>
      <c r="N3" t="s">
        <v>90</v>
      </c>
      <c r="O3">
        <v>1123180711</v>
      </c>
      <c r="P3">
        <v>8122110</v>
      </c>
      <c r="Q3">
        <v>98</v>
      </c>
      <c r="R3">
        <v>0.85</v>
      </c>
      <c r="S3">
        <v>74</v>
      </c>
      <c r="T3">
        <v>103</v>
      </c>
      <c r="U3">
        <v>33</v>
      </c>
      <c r="V3" t="s">
        <v>91</v>
      </c>
      <c r="W3" t="s">
        <v>92</v>
      </c>
      <c r="X3" t="s">
        <v>92</v>
      </c>
      <c r="Y3" t="s">
        <v>93</v>
      </c>
      <c r="Z3" t="s">
        <v>90</v>
      </c>
      <c r="AA3">
        <v>5</v>
      </c>
      <c r="AB3">
        <v>2010</v>
      </c>
      <c r="AC3" t="s">
        <v>92</v>
      </c>
      <c r="AD3" t="s">
        <v>92</v>
      </c>
      <c r="AE3" t="s">
        <v>91</v>
      </c>
      <c r="AF3" t="s">
        <v>94</v>
      </c>
      <c r="AG3">
        <v>1</v>
      </c>
      <c r="AH3" t="s">
        <v>90</v>
      </c>
      <c r="AI3" t="s">
        <v>95</v>
      </c>
      <c r="AS3" t="s">
        <v>91</v>
      </c>
      <c r="AT3" t="s">
        <v>91</v>
      </c>
      <c r="AU3" t="s">
        <v>92</v>
      </c>
      <c r="AV3" t="s">
        <v>97</v>
      </c>
      <c r="BD3" t="s">
        <v>92</v>
      </c>
      <c r="BE3" t="s">
        <v>92</v>
      </c>
      <c r="BF3" t="s">
        <v>92</v>
      </c>
      <c r="BH3" t="s">
        <v>92</v>
      </c>
      <c r="BI3" t="s">
        <v>92</v>
      </c>
      <c r="BJ3" t="s">
        <v>92</v>
      </c>
      <c r="BK3" t="s">
        <v>92</v>
      </c>
      <c r="BN3" t="s">
        <v>92</v>
      </c>
      <c r="BO3" t="s">
        <v>92</v>
      </c>
      <c r="BP3" t="s">
        <v>92</v>
      </c>
      <c r="BR3" t="s">
        <v>92</v>
      </c>
      <c r="BS3" t="s">
        <v>92</v>
      </c>
      <c r="BT3" t="s">
        <v>91</v>
      </c>
      <c r="BU3" t="s">
        <v>91</v>
      </c>
      <c r="BV3" t="s">
        <v>91</v>
      </c>
      <c r="BW3">
        <v>54</v>
      </c>
      <c r="BX3">
        <v>7346840</v>
      </c>
      <c r="BY3">
        <v>584332</v>
      </c>
      <c r="BZ3">
        <v>12573.057782219599</v>
      </c>
      <c r="CA3">
        <v>31.9948750007783</v>
      </c>
      <c r="CD3">
        <v>2042</v>
      </c>
      <c r="CE3">
        <v>5</v>
      </c>
      <c r="CF3">
        <f t="shared" si="0"/>
        <v>54</v>
      </c>
    </row>
    <row r="4" spans="1:84" hidden="1">
      <c r="A4">
        <v>2</v>
      </c>
      <c r="B4">
        <v>5580</v>
      </c>
      <c r="C4" t="s">
        <v>82</v>
      </c>
      <c r="D4">
        <v>54</v>
      </c>
      <c r="E4" t="s">
        <v>83</v>
      </c>
      <c r="F4" t="s">
        <v>84</v>
      </c>
      <c r="G4" t="s">
        <v>85</v>
      </c>
      <c r="H4" t="s">
        <v>100</v>
      </c>
      <c r="I4" t="s">
        <v>87</v>
      </c>
      <c r="J4" t="s">
        <v>88</v>
      </c>
      <c r="L4" t="s">
        <v>89</v>
      </c>
      <c r="M4" t="s">
        <v>90</v>
      </c>
      <c r="N4" t="s">
        <v>90</v>
      </c>
      <c r="O4">
        <v>1123180712</v>
      </c>
      <c r="P4">
        <v>88122102</v>
      </c>
      <c r="Q4">
        <v>149</v>
      </c>
      <c r="R4">
        <v>0.9</v>
      </c>
      <c r="S4">
        <v>104</v>
      </c>
      <c r="T4">
        <v>142</v>
      </c>
      <c r="U4">
        <v>70</v>
      </c>
      <c r="V4" t="s">
        <v>91</v>
      </c>
      <c r="W4" t="s">
        <v>92</v>
      </c>
      <c r="X4" t="s">
        <v>92</v>
      </c>
      <c r="Y4" t="s">
        <v>93</v>
      </c>
      <c r="Z4" t="s">
        <v>90</v>
      </c>
      <c r="AA4">
        <v>1</v>
      </c>
      <c r="AB4">
        <v>1999</v>
      </c>
      <c r="AC4" t="s">
        <v>92</v>
      </c>
      <c r="AD4" t="s">
        <v>92</v>
      </c>
      <c r="AE4" t="s">
        <v>91</v>
      </c>
      <c r="AF4" t="s">
        <v>94</v>
      </c>
      <c r="AG4">
        <v>1</v>
      </c>
      <c r="AH4" t="s">
        <v>90</v>
      </c>
      <c r="AI4" t="s">
        <v>95</v>
      </c>
      <c r="AJ4" t="s">
        <v>96</v>
      </c>
      <c r="AS4" t="s">
        <v>91</v>
      </c>
      <c r="AT4" t="s">
        <v>91</v>
      </c>
      <c r="AU4" t="s">
        <v>92</v>
      </c>
      <c r="AV4" t="s">
        <v>97</v>
      </c>
      <c r="BD4" t="s">
        <v>92</v>
      </c>
      <c r="BE4" t="s">
        <v>92</v>
      </c>
      <c r="BF4" t="s">
        <v>92</v>
      </c>
      <c r="BH4" t="s">
        <v>92</v>
      </c>
      <c r="BI4" t="s">
        <v>92</v>
      </c>
      <c r="BJ4" t="s">
        <v>92</v>
      </c>
      <c r="BK4" t="s">
        <v>92</v>
      </c>
      <c r="BN4" t="s">
        <v>92</v>
      </c>
      <c r="BO4" t="s">
        <v>92</v>
      </c>
      <c r="BP4" t="s">
        <v>92</v>
      </c>
      <c r="BR4" t="s">
        <v>92</v>
      </c>
      <c r="BS4" t="s">
        <v>92</v>
      </c>
      <c r="BT4" t="s">
        <v>98</v>
      </c>
      <c r="BU4" t="s">
        <v>98</v>
      </c>
      <c r="BV4" t="s">
        <v>98</v>
      </c>
      <c r="BW4">
        <v>54</v>
      </c>
      <c r="BX4">
        <v>7346840</v>
      </c>
      <c r="BY4">
        <v>584332</v>
      </c>
      <c r="BZ4">
        <v>12573.057782219599</v>
      </c>
      <c r="CA4">
        <v>36.940069444365001</v>
      </c>
      <c r="CD4">
        <v>2035</v>
      </c>
      <c r="CE4">
        <v>12</v>
      </c>
      <c r="CF4">
        <f t="shared" si="0"/>
        <v>54</v>
      </c>
    </row>
    <row r="5" spans="1:84" hidden="1">
      <c r="A5">
        <v>3</v>
      </c>
      <c r="B5">
        <v>5580</v>
      </c>
      <c r="C5" t="s">
        <v>82</v>
      </c>
      <c r="D5">
        <v>54</v>
      </c>
      <c r="E5" t="s">
        <v>83</v>
      </c>
      <c r="F5" t="s">
        <v>84</v>
      </c>
      <c r="G5" t="s">
        <v>85</v>
      </c>
      <c r="H5" t="s">
        <v>101</v>
      </c>
      <c r="I5" t="s">
        <v>87</v>
      </c>
      <c r="J5" t="s">
        <v>88</v>
      </c>
      <c r="L5" t="s">
        <v>89</v>
      </c>
      <c r="M5" t="s">
        <v>90</v>
      </c>
      <c r="N5" t="s">
        <v>90</v>
      </c>
      <c r="O5">
        <v>1123180713</v>
      </c>
      <c r="P5">
        <v>88122103</v>
      </c>
      <c r="Q5">
        <v>149</v>
      </c>
      <c r="R5">
        <v>0.9</v>
      </c>
      <c r="S5">
        <v>104</v>
      </c>
      <c r="T5">
        <v>142</v>
      </c>
      <c r="U5">
        <v>70</v>
      </c>
      <c r="V5" t="s">
        <v>91</v>
      </c>
      <c r="W5" t="s">
        <v>92</v>
      </c>
      <c r="X5" t="s">
        <v>92</v>
      </c>
      <c r="Y5" t="s">
        <v>93</v>
      </c>
      <c r="Z5" t="s">
        <v>90</v>
      </c>
      <c r="AA5">
        <v>4</v>
      </c>
      <c r="AB5">
        <v>1999</v>
      </c>
      <c r="AC5" t="s">
        <v>92</v>
      </c>
      <c r="AD5" t="s">
        <v>92</v>
      </c>
      <c r="AE5" t="s">
        <v>91</v>
      </c>
      <c r="AF5" t="s">
        <v>94</v>
      </c>
      <c r="AG5">
        <v>1</v>
      </c>
      <c r="AH5" t="s">
        <v>90</v>
      </c>
      <c r="AI5" t="s">
        <v>95</v>
      </c>
      <c r="AJ5" t="s">
        <v>96</v>
      </c>
      <c r="AS5" t="s">
        <v>91</v>
      </c>
      <c r="AT5" t="s">
        <v>91</v>
      </c>
      <c r="AU5" t="s">
        <v>92</v>
      </c>
      <c r="AV5" t="s">
        <v>97</v>
      </c>
      <c r="BD5" t="s">
        <v>92</v>
      </c>
      <c r="BE5" t="s">
        <v>92</v>
      </c>
      <c r="BF5" t="s">
        <v>92</v>
      </c>
      <c r="BH5" t="s">
        <v>92</v>
      </c>
      <c r="BI5" t="s">
        <v>92</v>
      </c>
      <c r="BJ5" t="s">
        <v>92</v>
      </c>
      <c r="BK5" t="s">
        <v>92</v>
      </c>
      <c r="BN5" t="s">
        <v>92</v>
      </c>
      <c r="BO5" t="s">
        <v>92</v>
      </c>
      <c r="BP5" t="s">
        <v>92</v>
      </c>
      <c r="BR5" t="s">
        <v>92</v>
      </c>
      <c r="BS5" t="s">
        <v>92</v>
      </c>
      <c r="BT5" t="s">
        <v>98</v>
      </c>
      <c r="BU5" t="s">
        <v>98</v>
      </c>
      <c r="BV5" t="s">
        <v>98</v>
      </c>
      <c r="BW5">
        <v>54</v>
      </c>
      <c r="BX5">
        <v>7346840</v>
      </c>
      <c r="BY5">
        <v>584332</v>
      </c>
      <c r="BZ5">
        <v>12573.057782219599</v>
      </c>
      <c r="CA5">
        <v>36.940069444365001</v>
      </c>
      <c r="CD5">
        <v>2036</v>
      </c>
      <c r="CE5">
        <v>3</v>
      </c>
      <c r="CF5">
        <f t="shared" si="0"/>
        <v>54</v>
      </c>
    </row>
    <row r="6" spans="1:84" hidden="1">
      <c r="A6">
        <v>4</v>
      </c>
      <c r="B6">
        <v>5580</v>
      </c>
      <c r="C6" t="s">
        <v>82</v>
      </c>
      <c r="D6">
        <v>54</v>
      </c>
      <c r="E6" t="s">
        <v>83</v>
      </c>
      <c r="F6" t="s">
        <v>84</v>
      </c>
      <c r="G6" t="s">
        <v>85</v>
      </c>
      <c r="H6" t="s">
        <v>102</v>
      </c>
      <c r="I6" t="s">
        <v>87</v>
      </c>
      <c r="J6" t="s">
        <v>88</v>
      </c>
      <c r="L6" t="s">
        <v>89</v>
      </c>
      <c r="M6" t="s">
        <v>90</v>
      </c>
      <c r="N6" t="s">
        <v>90</v>
      </c>
      <c r="O6">
        <v>1123180714</v>
      </c>
      <c r="P6">
        <v>88122104</v>
      </c>
      <c r="Q6">
        <v>108</v>
      </c>
      <c r="R6">
        <v>0.9</v>
      </c>
      <c r="S6">
        <v>73</v>
      </c>
      <c r="T6">
        <v>93</v>
      </c>
      <c r="U6">
        <v>54</v>
      </c>
      <c r="V6" t="s">
        <v>91</v>
      </c>
      <c r="W6" t="s">
        <v>92</v>
      </c>
      <c r="X6" t="s">
        <v>92</v>
      </c>
      <c r="Y6" t="s">
        <v>93</v>
      </c>
      <c r="Z6" t="s">
        <v>90</v>
      </c>
      <c r="AA6">
        <v>11</v>
      </c>
      <c r="AB6">
        <v>2001</v>
      </c>
      <c r="AC6" t="s">
        <v>92</v>
      </c>
      <c r="AD6" t="s">
        <v>92</v>
      </c>
      <c r="AE6" t="s">
        <v>91</v>
      </c>
      <c r="AF6" t="s">
        <v>94</v>
      </c>
      <c r="AG6">
        <v>1</v>
      </c>
      <c r="AH6" t="s">
        <v>90</v>
      </c>
      <c r="AI6" t="s">
        <v>95</v>
      </c>
      <c r="AJ6" t="s">
        <v>96</v>
      </c>
      <c r="AS6" t="s">
        <v>91</v>
      </c>
      <c r="AT6" t="s">
        <v>91</v>
      </c>
      <c r="AU6" t="s">
        <v>92</v>
      </c>
      <c r="AV6" t="s">
        <v>97</v>
      </c>
      <c r="BD6" t="s">
        <v>92</v>
      </c>
      <c r="BE6" t="s">
        <v>92</v>
      </c>
      <c r="BF6" t="s">
        <v>92</v>
      </c>
      <c r="BH6" t="s">
        <v>92</v>
      </c>
      <c r="BI6" t="s">
        <v>92</v>
      </c>
      <c r="BJ6" t="s">
        <v>92</v>
      </c>
      <c r="BK6" t="s">
        <v>92</v>
      </c>
      <c r="BN6" t="s">
        <v>92</v>
      </c>
      <c r="BO6" t="s">
        <v>92</v>
      </c>
      <c r="BP6" t="s">
        <v>92</v>
      </c>
      <c r="BR6" t="s">
        <v>92</v>
      </c>
      <c r="BS6" t="s">
        <v>92</v>
      </c>
      <c r="BT6" t="s">
        <v>98</v>
      </c>
      <c r="BU6" t="s">
        <v>98</v>
      </c>
      <c r="BV6" t="s">
        <v>98</v>
      </c>
      <c r="BW6">
        <v>54</v>
      </c>
      <c r="BX6">
        <v>7346840</v>
      </c>
      <c r="BY6">
        <v>584332</v>
      </c>
      <c r="BZ6">
        <v>12573.057782219599</v>
      </c>
      <c r="CA6">
        <v>28.871597222694898</v>
      </c>
      <c r="CD6">
        <v>2030</v>
      </c>
      <c r="CE6">
        <v>9</v>
      </c>
      <c r="CF6">
        <f t="shared" si="0"/>
        <v>54</v>
      </c>
    </row>
    <row r="7" spans="1:84" hidden="1">
      <c r="A7">
        <v>5</v>
      </c>
      <c r="B7">
        <v>5580</v>
      </c>
      <c r="C7" t="s">
        <v>82</v>
      </c>
      <c r="D7">
        <v>54</v>
      </c>
      <c r="E7" t="s">
        <v>83</v>
      </c>
      <c r="F7" t="s">
        <v>84</v>
      </c>
      <c r="G7" t="s">
        <v>85</v>
      </c>
      <c r="H7" t="s">
        <v>103</v>
      </c>
      <c r="I7" t="s">
        <v>87</v>
      </c>
      <c r="J7" t="s">
        <v>88</v>
      </c>
      <c r="L7" t="s">
        <v>89</v>
      </c>
      <c r="M7" t="s">
        <v>90</v>
      </c>
      <c r="N7" t="s">
        <v>90</v>
      </c>
      <c r="O7">
        <v>1123180715</v>
      </c>
      <c r="P7">
        <v>88122105</v>
      </c>
      <c r="Q7">
        <v>108</v>
      </c>
      <c r="R7">
        <v>0.9</v>
      </c>
      <c r="S7">
        <v>73</v>
      </c>
      <c r="T7">
        <v>88</v>
      </c>
      <c r="U7">
        <v>54</v>
      </c>
      <c r="V7" t="s">
        <v>91</v>
      </c>
      <c r="W7" t="s">
        <v>92</v>
      </c>
      <c r="X7" t="s">
        <v>92</v>
      </c>
      <c r="Y7" t="s">
        <v>93</v>
      </c>
      <c r="Z7" t="s">
        <v>90</v>
      </c>
      <c r="AA7">
        <v>11</v>
      </c>
      <c r="AB7">
        <v>2001</v>
      </c>
      <c r="AC7" t="s">
        <v>92</v>
      </c>
      <c r="AD7" t="s">
        <v>92</v>
      </c>
      <c r="AE7" t="s">
        <v>91</v>
      </c>
      <c r="AF7" t="s">
        <v>94</v>
      </c>
      <c r="AG7">
        <v>1</v>
      </c>
      <c r="AH7" t="s">
        <v>90</v>
      </c>
      <c r="AI7" t="s">
        <v>95</v>
      </c>
      <c r="AJ7" t="s">
        <v>96</v>
      </c>
      <c r="AS7" t="s">
        <v>91</v>
      </c>
      <c r="AT7" t="s">
        <v>91</v>
      </c>
      <c r="AU7" t="s">
        <v>92</v>
      </c>
      <c r="AV7" t="s">
        <v>97</v>
      </c>
      <c r="BD7" t="s">
        <v>92</v>
      </c>
      <c r="BE7" t="s">
        <v>92</v>
      </c>
      <c r="BF7" t="s">
        <v>92</v>
      </c>
      <c r="BH7" t="s">
        <v>92</v>
      </c>
      <c r="BI7" t="s">
        <v>92</v>
      </c>
      <c r="BJ7" t="s">
        <v>92</v>
      </c>
      <c r="BK7" t="s">
        <v>92</v>
      </c>
      <c r="BN7" t="s">
        <v>92</v>
      </c>
      <c r="BO7" t="s">
        <v>92</v>
      </c>
      <c r="BP7" t="s">
        <v>92</v>
      </c>
      <c r="BR7" t="s">
        <v>92</v>
      </c>
      <c r="BS7" t="s">
        <v>92</v>
      </c>
      <c r="BT7" t="s">
        <v>98</v>
      </c>
      <c r="BU7" t="s">
        <v>98</v>
      </c>
      <c r="BV7" t="s">
        <v>98</v>
      </c>
      <c r="BW7">
        <v>54</v>
      </c>
      <c r="BX7">
        <v>7346840</v>
      </c>
      <c r="BY7">
        <v>584332</v>
      </c>
      <c r="BZ7">
        <v>12573.057782219599</v>
      </c>
      <c r="CA7">
        <v>28.871597222694898</v>
      </c>
      <c r="CD7">
        <v>2030</v>
      </c>
      <c r="CE7">
        <v>9</v>
      </c>
      <c r="CF7">
        <f t="shared" si="0"/>
        <v>54</v>
      </c>
    </row>
    <row r="8" spans="1:84" hidden="1">
      <c r="A8">
        <v>6</v>
      </c>
      <c r="B8">
        <v>5580</v>
      </c>
      <c r="C8" t="s">
        <v>82</v>
      </c>
      <c r="D8">
        <v>54</v>
      </c>
      <c r="E8" t="s">
        <v>83</v>
      </c>
      <c r="F8" t="s">
        <v>84</v>
      </c>
      <c r="G8" t="s">
        <v>85</v>
      </c>
      <c r="H8" t="s">
        <v>104</v>
      </c>
      <c r="I8" t="s">
        <v>87</v>
      </c>
      <c r="J8" t="s">
        <v>88</v>
      </c>
      <c r="L8" t="s">
        <v>89</v>
      </c>
      <c r="M8" t="s">
        <v>90</v>
      </c>
      <c r="N8" t="s">
        <v>90</v>
      </c>
      <c r="O8">
        <v>1123180716</v>
      </c>
      <c r="P8">
        <v>88122106</v>
      </c>
      <c r="Q8">
        <v>98</v>
      </c>
      <c r="R8">
        <v>0.9</v>
      </c>
      <c r="S8">
        <v>73</v>
      </c>
      <c r="T8">
        <v>88</v>
      </c>
      <c r="U8">
        <v>54</v>
      </c>
      <c r="V8" t="s">
        <v>91</v>
      </c>
      <c r="W8" t="s">
        <v>92</v>
      </c>
      <c r="X8" t="s">
        <v>92</v>
      </c>
      <c r="Y8" t="s">
        <v>93</v>
      </c>
      <c r="Z8" t="s">
        <v>90</v>
      </c>
      <c r="AA8">
        <v>1</v>
      </c>
      <c r="AB8">
        <v>2005</v>
      </c>
      <c r="AC8" t="s">
        <v>92</v>
      </c>
      <c r="AD8" t="s">
        <v>92</v>
      </c>
      <c r="AE8" t="s">
        <v>91</v>
      </c>
      <c r="AF8" t="s">
        <v>94</v>
      </c>
      <c r="AG8">
        <v>1</v>
      </c>
      <c r="AH8" t="s">
        <v>90</v>
      </c>
      <c r="AI8" t="s">
        <v>95</v>
      </c>
      <c r="AJ8" t="s">
        <v>96</v>
      </c>
      <c r="AS8" t="s">
        <v>91</v>
      </c>
      <c r="AT8" t="s">
        <v>91</v>
      </c>
      <c r="AU8" t="s">
        <v>92</v>
      </c>
      <c r="AV8" t="s">
        <v>97</v>
      </c>
      <c r="BD8" t="s">
        <v>92</v>
      </c>
      <c r="BE8" t="s">
        <v>92</v>
      </c>
      <c r="BF8" t="s">
        <v>92</v>
      </c>
      <c r="BH8" t="s">
        <v>92</v>
      </c>
      <c r="BI8" t="s">
        <v>92</v>
      </c>
      <c r="BJ8" t="s">
        <v>92</v>
      </c>
      <c r="BK8" t="s">
        <v>92</v>
      </c>
      <c r="BN8" t="s">
        <v>92</v>
      </c>
      <c r="BO8" t="s">
        <v>92</v>
      </c>
      <c r="BP8" t="s">
        <v>92</v>
      </c>
      <c r="BR8" t="s">
        <v>92</v>
      </c>
      <c r="BS8" t="s">
        <v>92</v>
      </c>
      <c r="BT8" t="s">
        <v>98</v>
      </c>
      <c r="BU8" t="s">
        <v>98</v>
      </c>
      <c r="BV8" t="s">
        <v>98</v>
      </c>
      <c r="BW8">
        <v>54</v>
      </c>
      <c r="BX8">
        <v>7346840</v>
      </c>
      <c r="BY8">
        <v>584332</v>
      </c>
      <c r="BZ8">
        <v>12573.057782219599</v>
      </c>
      <c r="CA8">
        <v>31.9948750007783</v>
      </c>
      <c r="CD8">
        <v>2037</v>
      </c>
      <c r="CE8">
        <v>1</v>
      </c>
      <c r="CF8">
        <f t="shared" si="0"/>
        <v>54</v>
      </c>
    </row>
    <row r="9" spans="1:84" hidden="1">
      <c r="A9">
        <v>7</v>
      </c>
      <c r="B9">
        <v>5580</v>
      </c>
      <c r="C9" t="s">
        <v>82</v>
      </c>
      <c r="D9">
        <v>54</v>
      </c>
      <c r="E9" t="s">
        <v>83</v>
      </c>
      <c r="F9" t="s">
        <v>84</v>
      </c>
      <c r="G9" t="s">
        <v>85</v>
      </c>
      <c r="H9" t="s">
        <v>105</v>
      </c>
      <c r="I9" t="s">
        <v>87</v>
      </c>
      <c r="J9" t="s">
        <v>88</v>
      </c>
      <c r="L9" t="s">
        <v>89</v>
      </c>
      <c r="M9" t="s">
        <v>90</v>
      </c>
      <c r="N9" t="s">
        <v>90</v>
      </c>
      <c r="O9">
        <v>1123180717</v>
      </c>
      <c r="P9">
        <v>88122107</v>
      </c>
      <c r="Q9">
        <v>98</v>
      </c>
      <c r="R9">
        <v>0.9</v>
      </c>
      <c r="S9">
        <v>73</v>
      </c>
      <c r="T9">
        <v>88</v>
      </c>
      <c r="U9">
        <v>54</v>
      </c>
      <c r="V9" t="s">
        <v>91</v>
      </c>
      <c r="W9" t="s">
        <v>92</v>
      </c>
      <c r="X9" t="s">
        <v>92</v>
      </c>
      <c r="Y9" t="s">
        <v>93</v>
      </c>
      <c r="Z9" t="s">
        <v>90</v>
      </c>
      <c r="AA9">
        <v>1</v>
      </c>
      <c r="AB9">
        <v>2005</v>
      </c>
      <c r="AC9" t="s">
        <v>92</v>
      </c>
      <c r="AD9" t="s">
        <v>92</v>
      </c>
      <c r="AE9" t="s">
        <v>91</v>
      </c>
      <c r="AF9" t="s">
        <v>94</v>
      </c>
      <c r="AG9">
        <v>1</v>
      </c>
      <c r="AH9" t="s">
        <v>90</v>
      </c>
      <c r="AI9" t="s">
        <v>95</v>
      </c>
      <c r="AJ9" t="s">
        <v>96</v>
      </c>
      <c r="AS9" t="s">
        <v>91</v>
      </c>
      <c r="AT9" t="s">
        <v>91</v>
      </c>
      <c r="AU9" t="s">
        <v>92</v>
      </c>
      <c r="AV9" t="s">
        <v>97</v>
      </c>
      <c r="BD9" t="s">
        <v>92</v>
      </c>
      <c r="BE9" t="s">
        <v>92</v>
      </c>
      <c r="BF9" t="s">
        <v>92</v>
      </c>
      <c r="BH9" t="s">
        <v>92</v>
      </c>
      <c r="BI9" t="s">
        <v>92</v>
      </c>
      <c r="BJ9" t="s">
        <v>92</v>
      </c>
      <c r="BK9" t="s">
        <v>92</v>
      </c>
      <c r="BN9" t="s">
        <v>92</v>
      </c>
      <c r="BO9" t="s">
        <v>92</v>
      </c>
      <c r="BP9" t="s">
        <v>92</v>
      </c>
      <c r="BR9" t="s">
        <v>92</v>
      </c>
      <c r="BS9" t="s">
        <v>92</v>
      </c>
      <c r="BT9" t="s">
        <v>98</v>
      </c>
      <c r="BU9" t="s">
        <v>98</v>
      </c>
      <c r="BV9" t="s">
        <v>98</v>
      </c>
      <c r="BW9">
        <v>54</v>
      </c>
      <c r="BX9">
        <v>7346840</v>
      </c>
      <c r="BY9">
        <v>584332</v>
      </c>
      <c r="BZ9">
        <v>12573.057782219599</v>
      </c>
      <c r="CA9">
        <v>31.9948750007783</v>
      </c>
      <c r="CD9">
        <v>2037</v>
      </c>
      <c r="CE9">
        <v>1</v>
      </c>
      <c r="CF9">
        <f t="shared" si="0"/>
        <v>54</v>
      </c>
    </row>
    <row r="10" spans="1:84" hidden="1">
      <c r="A10">
        <v>8</v>
      </c>
      <c r="B10">
        <v>5580</v>
      </c>
      <c r="C10" t="s">
        <v>82</v>
      </c>
      <c r="D10">
        <v>54</v>
      </c>
      <c r="E10" t="s">
        <v>83</v>
      </c>
      <c r="F10" t="s">
        <v>84</v>
      </c>
      <c r="G10" t="s">
        <v>85</v>
      </c>
      <c r="H10" t="s">
        <v>106</v>
      </c>
      <c r="I10" t="s">
        <v>87</v>
      </c>
      <c r="J10" t="s">
        <v>88</v>
      </c>
      <c r="L10" t="s">
        <v>89</v>
      </c>
      <c r="M10" t="s">
        <v>90</v>
      </c>
      <c r="N10" t="s">
        <v>90</v>
      </c>
      <c r="O10">
        <v>1123180718</v>
      </c>
      <c r="P10">
        <v>88122109</v>
      </c>
      <c r="Q10">
        <v>98</v>
      </c>
      <c r="R10">
        <v>0.85</v>
      </c>
      <c r="S10">
        <v>75</v>
      </c>
      <c r="T10">
        <v>103</v>
      </c>
      <c r="U10">
        <v>33</v>
      </c>
      <c r="V10" t="s">
        <v>91</v>
      </c>
      <c r="W10" t="s">
        <v>92</v>
      </c>
      <c r="X10" t="s">
        <v>92</v>
      </c>
      <c r="Y10" t="s">
        <v>93</v>
      </c>
      <c r="Z10" t="s">
        <v>90</v>
      </c>
      <c r="AA10">
        <v>5</v>
      </c>
      <c r="AB10">
        <v>2010</v>
      </c>
      <c r="AC10" t="s">
        <v>92</v>
      </c>
      <c r="AD10" t="s">
        <v>92</v>
      </c>
      <c r="AE10" t="s">
        <v>91</v>
      </c>
      <c r="AF10" t="s">
        <v>94</v>
      </c>
      <c r="AG10">
        <v>1</v>
      </c>
      <c r="AH10" t="s">
        <v>90</v>
      </c>
      <c r="AI10" t="s">
        <v>95</v>
      </c>
      <c r="AS10" t="s">
        <v>91</v>
      </c>
      <c r="AT10" t="s">
        <v>91</v>
      </c>
      <c r="AU10" t="s">
        <v>92</v>
      </c>
      <c r="AV10" t="s">
        <v>97</v>
      </c>
      <c r="BD10" t="s">
        <v>92</v>
      </c>
      <c r="BE10" t="s">
        <v>92</v>
      </c>
      <c r="BF10" t="s">
        <v>92</v>
      </c>
      <c r="BH10" t="s">
        <v>92</v>
      </c>
      <c r="BI10" t="s">
        <v>92</v>
      </c>
      <c r="BJ10" t="s">
        <v>92</v>
      </c>
      <c r="BK10" t="s">
        <v>92</v>
      </c>
      <c r="BN10" t="s">
        <v>92</v>
      </c>
      <c r="BO10" t="s">
        <v>92</v>
      </c>
      <c r="BP10" t="s">
        <v>92</v>
      </c>
      <c r="BR10" t="s">
        <v>92</v>
      </c>
      <c r="BS10" t="s">
        <v>92</v>
      </c>
      <c r="BT10" t="s">
        <v>91</v>
      </c>
      <c r="BU10" t="s">
        <v>91</v>
      </c>
      <c r="BV10" t="s">
        <v>91</v>
      </c>
      <c r="BW10">
        <v>54</v>
      </c>
      <c r="BX10">
        <v>7346840</v>
      </c>
      <c r="BY10">
        <v>584332</v>
      </c>
      <c r="BZ10">
        <v>12573.057782219599</v>
      </c>
      <c r="CA10">
        <v>31.9948750007783</v>
      </c>
      <c r="CD10">
        <v>2042</v>
      </c>
      <c r="CE10">
        <v>5</v>
      </c>
      <c r="CF10">
        <f t="shared" si="0"/>
        <v>54</v>
      </c>
    </row>
    <row r="11" spans="1:84">
      <c r="A11">
        <v>9</v>
      </c>
      <c r="B11">
        <v>56609</v>
      </c>
      <c r="C11" t="s">
        <v>379</v>
      </c>
      <c r="D11">
        <v>591</v>
      </c>
      <c r="E11" t="s">
        <v>380</v>
      </c>
      <c r="F11" t="s">
        <v>109</v>
      </c>
      <c r="G11" t="s">
        <v>260</v>
      </c>
      <c r="H11" t="s">
        <v>381</v>
      </c>
      <c r="I11" t="s">
        <v>111</v>
      </c>
      <c r="J11" t="s">
        <v>88</v>
      </c>
      <c r="L11" t="s">
        <v>89</v>
      </c>
      <c r="M11" t="s">
        <v>90</v>
      </c>
      <c r="N11" t="s">
        <v>90</v>
      </c>
      <c r="O11">
        <v>510440</v>
      </c>
      <c r="P11">
        <v>510440</v>
      </c>
      <c r="Q11">
        <v>27.5</v>
      </c>
      <c r="R11">
        <v>0.9</v>
      </c>
      <c r="S11">
        <v>25</v>
      </c>
      <c r="T11">
        <v>25</v>
      </c>
      <c r="U11">
        <v>20</v>
      </c>
      <c r="V11" t="s">
        <v>91</v>
      </c>
      <c r="W11" t="s">
        <v>92</v>
      </c>
      <c r="X11" t="s">
        <v>92</v>
      </c>
      <c r="Y11" t="s">
        <v>118</v>
      </c>
      <c r="Z11" t="s">
        <v>98</v>
      </c>
      <c r="AA11">
        <v>6</v>
      </c>
      <c r="AB11">
        <v>1973</v>
      </c>
      <c r="AC11" t="s">
        <v>92</v>
      </c>
      <c r="AD11" t="s">
        <v>92</v>
      </c>
      <c r="AE11" t="s">
        <v>91</v>
      </c>
      <c r="AF11" t="s">
        <v>113</v>
      </c>
      <c r="AG11">
        <v>2</v>
      </c>
      <c r="AH11" t="s">
        <v>90</v>
      </c>
      <c r="AI11" t="s">
        <v>96</v>
      </c>
      <c r="AS11" t="s">
        <v>91</v>
      </c>
      <c r="AT11" t="s">
        <v>91</v>
      </c>
      <c r="AU11" t="s">
        <v>92</v>
      </c>
      <c r="AV11" t="s">
        <v>97</v>
      </c>
      <c r="BA11" t="s">
        <v>91</v>
      </c>
      <c r="BD11" t="s">
        <v>92</v>
      </c>
      <c r="BE11" t="s">
        <v>92</v>
      </c>
      <c r="BF11" t="s">
        <v>92</v>
      </c>
      <c r="BH11" t="s">
        <v>92</v>
      </c>
      <c r="BI11" t="s">
        <v>92</v>
      </c>
      <c r="BJ11" t="s">
        <v>92</v>
      </c>
      <c r="BK11" t="s">
        <v>92</v>
      </c>
      <c r="BN11" t="s">
        <v>92</v>
      </c>
      <c r="BO11" t="s">
        <v>92</v>
      </c>
      <c r="BP11" t="s">
        <v>92</v>
      </c>
      <c r="BR11" t="s">
        <v>92</v>
      </c>
      <c r="BS11" t="s">
        <v>92</v>
      </c>
      <c r="BT11" t="s">
        <v>91</v>
      </c>
      <c r="BV11" t="s">
        <v>91</v>
      </c>
      <c r="BW11">
        <v>591</v>
      </c>
      <c r="BX11">
        <v>4464</v>
      </c>
      <c r="BY11">
        <v>160</v>
      </c>
      <c r="BZ11">
        <v>27900</v>
      </c>
      <c r="CA11">
        <v>37.302932541590202</v>
      </c>
      <c r="CD11">
        <v>2010</v>
      </c>
      <c r="CE11">
        <v>10</v>
      </c>
      <c r="CF11">
        <f t="shared" si="0"/>
        <v>591</v>
      </c>
    </row>
    <row r="12" spans="1:84">
      <c r="A12">
        <v>10</v>
      </c>
      <c r="B12">
        <v>56609</v>
      </c>
      <c r="C12" t="s">
        <v>379</v>
      </c>
      <c r="D12">
        <v>591</v>
      </c>
      <c r="E12" t="s">
        <v>380</v>
      </c>
      <c r="F12" t="s">
        <v>109</v>
      </c>
      <c r="G12" t="s">
        <v>260</v>
      </c>
      <c r="H12" t="s">
        <v>382</v>
      </c>
      <c r="I12" t="s">
        <v>111</v>
      </c>
      <c r="J12" t="s">
        <v>88</v>
      </c>
      <c r="L12" t="s">
        <v>89</v>
      </c>
      <c r="M12" t="s">
        <v>90</v>
      </c>
      <c r="N12" t="s">
        <v>90</v>
      </c>
      <c r="O12">
        <v>510441</v>
      </c>
      <c r="P12">
        <v>510441</v>
      </c>
      <c r="Q12">
        <v>27.5</v>
      </c>
      <c r="R12">
        <v>0.9</v>
      </c>
      <c r="S12">
        <v>25</v>
      </c>
      <c r="T12">
        <v>25</v>
      </c>
      <c r="U12">
        <v>20</v>
      </c>
      <c r="V12" t="s">
        <v>91</v>
      </c>
      <c r="W12" t="s">
        <v>92</v>
      </c>
      <c r="X12" t="s">
        <v>92</v>
      </c>
      <c r="Y12" t="s">
        <v>118</v>
      </c>
      <c r="Z12" t="s">
        <v>98</v>
      </c>
      <c r="AA12">
        <v>6</v>
      </c>
      <c r="AB12">
        <v>1973</v>
      </c>
      <c r="AC12" t="s">
        <v>92</v>
      </c>
      <c r="AD12" t="s">
        <v>92</v>
      </c>
      <c r="AE12" t="s">
        <v>91</v>
      </c>
      <c r="AF12" t="s">
        <v>113</v>
      </c>
      <c r="AG12">
        <v>2</v>
      </c>
      <c r="AH12" t="s">
        <v>90</v>
      </c>
      <c r="AI12" t="s">
        <v>96</v>
      </c>
      <c r="AS12" t="s">
        <v>91</v>
      </c>
      <c r="AT12" t="s">
        <v>91</v>
      </c>
      <c r="AU12" t="s">
        <v>92</v>
      </c>
      <c r="AV12" t="s">
        <v>97</v>
      </c>
      <c r="BA12" t="s">
        <v>91</v>
      </c>
      <c r="BD12" t="s">
        <v>92</v>
      </c>
      <c r="BE12" t="s">
        <v>92</v>
      </c>
      <c r="BF12" t="s">
        <v>92</v>
      </c>
      <c r="BH12" t="s">
        <v>92</v>
      </c>
      <c r="BI12" t="s">
        <v>92</v>
      </c>
      <c r="BJ12" t="s">
        <v>92</v>
      </c>
      <c r="BK12" t="s">
        <v>92</v>
      </c>
      <c r="BN12" t="s">
        <v>92</v>
      </c>
      <c r="BO12" t="s">
        <v>92</v>
      </c>
      <c r="BP12" t="s">
        <v>92</v>
      </c>
      <c r="BR12" t="s">
        <v>92</v>
      </c>
      <c r="BS12" t="s">
        <v>92</v>
      </c>
      <c r="BT12" t="s">
        <v>91</v>
      </c>
      <c r="BW12">
        <v>591</v>
      </c>
      <c r="BX12">
        <v>4464</v>
      </c>
      <c r="BY12">
        <v>160</v>
      </c>
      <c r="BZ12">
        <v>27900</v>
      </c>
      <c r="CA12">
        <v>37.302932541590202</v>
      </c>
      <c r="CD12">
        <v>2010</v>
      </c>
      <c r="CE12">
        <v>10</v>
      </c>
      <c r="CF12">
        <f t="shared" si="0"/>
        <v>591</v>
      </c>
    </row>
    <row r="13" spans="1:84">
      <c r="A13">
        <v>11</v>
      </c>
      <c r="B13">
        <v>56609</v>
      </c>
      <c r="C13" t="s">
        <v>379</v>
      </c>
      <c r="D13">
        <v>592</v>
      </c>
      <c r="E13" t="s">
        <v>383</v>
      </c>
      <c r="F13" t="s">
        <v>109</v>
      </c>
      <c r="G13" t="s">
        <v>260</v>
      </c>
      <c r="H13" t="s">
        <v>384</v>
      </c>
      <c r="I13" t="s">
        <v>111</v>
      </c>
      <c r="J13" t="s">
        <v>88</v>
      </c>
      <c r="L13" t="s">
        <v>89</v>
      </c>
      <c r="M13" t="s">
        <v>90</v>
      </c>
      <c r="N13" t="s">
        <v>90</v>
      </c>
      <c r="O13">
        <v>50524</v>
      </c>
      <c r="P13">
        <v>50524</v>
      </c>
      <c r="Q13">
        <v>18.5</v>
      </c>
      <c r="R13">
        <v>0.85</v>
      </c>
      <c r="S13">
        <v>18</v>
      </c>
      <c r="T13">
        <v>18</v>
      </c>
      <c r="U13">
        <v>15</v>
      </c>
      <c r="V13" t="s">
        <v>91</v>
      </c>
      <c r="W13" t="s">
        <v>92</v>
      </c>
      <c r="X13" t="s">
        <v>92</v>
      </c>
      <c r="Y13" t="s">
        <v>118</v>
      </c>
      <c r="Z13" t="s">
        <v>98</v>
      </c>
      <c r="AA13">
        <v>4</v>
      </c>
      <c r="AB13">
        <v>1968</v>
      </c>
      <c r="AC13" t="s">
        <v>92</v>
      </c>
      <c r="AD13" t="s">
        <v>92</v>
      </c>
      <c r="AE13" t="s">
        <v>91</v>
      </c>
      <c r="AF13" t="s">
        <v>113</v>
      </c>
      <c r="AG13">
        <v>2</v>
      </c>
      <c r="AH13" t="s">
        <v>90</v>
      </c>
      <c r="AI13" t="s">
        <v>96</v>
      </c>
      <c r="AS13" t="s">
        <v>91</v>
      </c>
      <c r="AT13" t="s">
        <v>91</v>
      </c>
      <c r="AU13" t="s">
        <v>92</v>
      </c>
      <c r="AV13" t="s">
        <v>97</v>
      </c>
      <c r="AW13" t="s">
        <v>91</v>
      </c>
      <c r="BD13" t="s">
        <v>92</v>
      </c>
      <c r="BE13" t="s">
        <v>92</v>
      </c>
      <c r="BF13" t="s">
        <v>92</v>
      </c>
      <c r="BH13" t="s">
        <v>92</v>
      </c>
      <c r="BI13" t="s">
        <v>92</v>
      </c>
      <c r="BJ13" t="s">
        <v>92</v>
      </c>
      <c r="BK13" t="s">
        <v>92</v>
      </c>
      <c r="BN13" t="s">
        <v>92</v>
      </c>
      <c r="BO13" t="s">
        <v>92</v>
      </c>
      <c r="BP13" t="s">
        <v>92</v>
      </c>
      <c r="BR13" t="s">
        <v>92</v>
      </c>
      <c r="BS13" t="s">
        <v>92</v>
      </c>
      <c r="BT13" t="s">
        <v>91</v>
      </c>
      <c r="BW13">
        <v>592</v>
      </c>
      <c r="BX13">
        <v>1597</v>
      </c>
      <c r="BY13">
        <v>70</v>
      </c>
      <c r="BZ13">
        <v>22814.285714285699</v>
      </c>
      <c r="CA13">
        <v>49.404999998633301</v>
      </c>
      <c r="CD13">
        <v>2017</v>
      </c>
      <c r="CE13">
        <v>9</v>
      </c>
      <c r="CF13">
        <f t="shared" si="0"/>
        <v>592</v>
      </c>
    </row>
    <row r="14" spans="1:84">
      <c r="A14">
        <v>12</v>
      </c>
      <c r="B14">
        <v>56609</v>
      </c>
      <c r="C14" t="s">
        <v>379</v>
      </c>
      <c r="D14">
        <v>593</v>
      </c>
      <c r="E14" t="s">
        <v>385</v>
      </c>
      <c r="F14" t="s">
        <v>109</v>
      </c>
      <c r="G14" t="s">
        <v>260</v>
      </c>
      <c r="H14">
        <v>10</v>
      </c>
      <c r="I14" t="s">
        <v>111</v>
      </c>
      <c r="J14" t="s">
        <v>88</v>
      </c>
      <c r="L14" t="s">
        <v>89</v>
      </c>
      <c r="M14" t="s">
        <v>90</v>
      </c>
      <c r="N14" t="s">
        <v>90</v>
      </c>
      <c r="O14">
        <v>50887</v>
      </c>
      <c r="P14">
        <v>50887</v>
      </c>
      <c r="Q14">
        <v>12.5</v>
      </c>
      <c r="R14">
        <v>0.85</v>
      </c>
      <c r="S14">
        <v>15</v>
      </c>
      <c r="T14">
        <v>15</v>
      </c>
      <c r="U14">
        <v>12.5</v>
      </c>
      <c r="V14" t="s">
        <v>91</v>
      </c>
      <c r="W14" t="s">
        <v>92</v>
      </c>
      <c r="X14" t="s">
        <v>92</v>
      </c>
      <c r="Y14" t="s">
        <v>118</v>
      </c>
      <c r="Z14" t="s">
        <v>98</v>
      </c>
      <c r="AA14">
        <v>6</v>
      </c>
      <c r="AB14">
        <v>1963</v>
      </c>
      <c r="AC14" t="s">
        <v>92</v>
      </c>
      <c r="AD14" t="s">
        <v>92</v>
      </c>
      <c r="AE14" t="s">
        <v>91</v>
      </c>
      <c r="AF14" t="s">
        <v>113</v>
      </c>
      <c r="AG14">
        <v>2</v>
      </c>
      <c r="AH14" t="s">
        <v>90</v>
      </c>
      <c r="AI14" t="s">
        <v>96</v>
      </c>
      <c r="AS14" t="s">
        <v>91</v>
      </c>
      <c r="AT14" t="s">
        <v>91</v>
      </c>
      <c r="AU14" t="s">
        <v>92</v>
      </c>
      <c r="AV14" t="s">
        <v>97</v>
      </c>
      <c r="BD14" t="s">
        <v>92</v>
      </c>
      <c r="BE14" t="s">
        <v>92</v>
      </c>
      <c r="BF14" t="s">
        <v>92</v>
      </c>
      <c r="BH14" t="s">
        <v>92</v>
      </c>
      <c r="BI14" t="s">
        <v>92</v>
      </c>
      <c r="BJ14" t="s">
        <v>92</v>
      </c>
      <c r="BK14" t="s">
        <v>92</v>
      </c>
      <c r="BN14" t="s">
        <v>92</v>
      </c>
      <c r="BO14" t="s">
        <v>92</v>
      </c>
      <c r="BP14" t="s">
        <v>92</v>
      </c>
      <c r="BR14" t="s">
        <v>92</v>
      </c>
      <c r="BS14" t="s">
        <v>92</v>
      </c>
      <c r="BT14" t="s">
        <v>91</v>
      </c>
      <c r="BV14" t="s">
        <v>91</v>
      </c>
      <c r="BW14">
        <v>593</v>
      </c>
      <c r="BX14">
        <v>3734</v>
      </c>
      <c r="BY14">
        <v>139</v>
      </c>
      <c r="BZ14">
        <v>26863.309352517899</v>
      </c>
      <c r="CA14">
        <v>40.902361111691597</v>
      </c>
      <c r="CD14">
        <v>2004</v>
      </c>
      <c r="CE14">
        <v>5</v>
      </c>
      <c r="CF14">
        <f t="shared" si="0"/>
        <v>593</v>
      </c>
    </row>
    <row r="15" spans="1:84" hidden="1">
      <c r="A15">
        <v>13</v>
      </c>
      <c r="B15">
        <v>9332</v>
      </c>
      <c r="C15" t="s">
        <v>107</v>
      </c>
      <c r="D15">
        <v>594</v>
      </c>
      <c r="E15" t="s">
        <v>108</v>
      </c>
      <c r="F15" t="s">
        <v>109</v>
      </c>
      <c r="G15" t="s">
        <v>110</v>
      </c>
      <c r="H15">
        <v>10</v>
      </c>
      <c r="I15" t="s">
        <v>111</v>
      </c>
      <c r="J15" t="s">
        <v>88</v>
      </c>
      <c r="L15" t="s">
        <v>112</v>
      </c>
      <c r="M15" t="s">
        <v>90</v>
      </c>
      <c r="N15" t="s">
        <v>90</v>
      </c>
      <c r="Q15">
        <v>18.600000000000001</v>
      </c>
      <c r="R15">
        <v>0.85</v>
      </c>
      <c r="S15">
        <v>16.100000000000001</v>
      </c>
      <c r="T15">
        <v>16.100000000000001</v>
      </c>
      <c r="U15">
        <v>14</v>
      </c>
      <c r="V15" t="s">
        <v>91</v>
      </c>
      <c r="W15" t="s">
        <v>92</v>
      </c>
      <c r="X15" t="s">
        <v>92</v>
      </c>
      <c r="Y15" t="s">
        <v>93</v>
      </c>
      <c r="Z15" t="s">
        <v>90</v>
      </c>
      <c r="AA15">
        <v>6</v>
      </c>
      <c r="AB15">
        <v>1967</v>
      </c>
      <c r="AC15" t="s">
        <v>92</v>
      </c>
      <c r="AD15" t="s">
        <v>92</v>
      </c>
      <c r="AE15" t="s">
        <v>91</v>
      </c>
      <c r="AF15" t="s">
        <v>113</v>
      </c>
      <c r="AG15">
        <v>2</v>
      </c>
      <c r="AH15" t="s">
        <v>90</v>
      </c>
      <c r="AI15" t="s">
        <v>96</v>
      </c>
      <c r="AS15" t="s">
        <v>91</v>
      </c>
      <c r="AT15" t="s">
        <v>91</v>
      </c>
      <c r="AU15" t="s">
        <v>92</v>
      </c>
      <c r="AV15" t="s">
        <v>97</v>
      </c>
      <c r="BD15" t="s">
        <v>92</v>
      </c>
      <c r="BE15" t="s">
        <v>92</v>
      </c>
      <c r="BF15" t="s">
        <v>92</v>
      </c>
      <c r="BH15" t="s">
        <v>92</v>
      </c>
      <c r="BI15" t="s">
        <v>92</v>
      </c>
      <c r="BJ15" t="s">
        <v>92</v>
      </c>
      <c r="BK15" t="s">
        <v>92</v>
      </c>
      <c r="BN15" t="s">
        <v>92</v>
      </c>
      <c r="BO15" t="s">
        <v>92</v>
      </c>
      <c r="BP15" t="s">
        <v>92</v>
      </c>
      <c r="BQ15" t="s">
        <v>91</v>
      </c>
      <c r="BR15" t="s">
        <v>92</v>
      </c>
      <c r="BS15" t="s">
        <v>92</v>
      </c>
      <c r="BT15" t="s">
        <v>91</v>
      </c>
      <c r="BU15" t="s">
        <v>91</v>
      </c>
      <c r="BV15" t="s">
        <v>91</v>
      </c>
      <c r="BW15">
        <v>594</v>
      </c>
      <c r="BX15">
        <v>11692</v>
      </c>
      <c r="BY15">
        <v>511</v>
      </c>
      <c r="BZ15">
        <v>22880.626223091898</v>
      </c>
      <c r="CA15">
        <v>48.7733333322333</v>
      </c>
      <c r="CD15">
        <v>2016</v>
      </c>
      <c r="CE15">
        <v>3</v>
      </c>
      <c r="CF15">
        <f t="shared" si="0"/>
        <v>594</v>
      </c>
    </row>
    <row r="16" spans="1:84">
      <c r="A16">
        <v>14</v>
      </c>
      <c r="B16">
        <v>56609</v>
      </c>
      <c r="C16" t="s">
        <v>379</v>
      </c>
      <c r="D16">
        <v>597</v>
      </c>
      <c r="E16" t="s">
        <v>386</v>
      </c>
      <c r="F16" t="s">
        <v>109</v>
      </c>
      <c r="G16" t="s">
        <v>260</v>
      </c>
      <c r="H16" t="s">
        <v>387</v>
      </c>
      <c r="I16" t="s">
        <v>111</v>
      </c>
      <c r="J16" t="s">
        <v>88</v>
      </c>
      <c r="L16" t="s">
        <v>89</v>
      </c>
      <c r="M16" t="s">
        <v>90</v>
      </c>
      <c r="N16" t="s">
        <v>90</v>
      </c>
      <c r="O16">
        <v>50871</v>
      </c>
      <c r="P16">
        <v>50871</v>
      </c>
      <c r="Q16">
        <v>16.2</v>
      </c>
      <c r="R16">
        <v>0.85</v>
      </c>
      <c r="S16">
        <v>15</v>
      </c>
      <c r="T16">
        <v>19</v>
      </c>
      <c r="U16">
        <v>15</v>
      </c>
      <c r="V16" t="s">
        <v>91</v>
      </c>
      <c r="W16" t="s">
        <v>92</v>
      </c>
      <c r="X16" t="s">
        <v>92</v>
      </c>
      <c r="Y16" t="s">
        <v>118</v>
      </c>
      <c r="Z16" t="s">
        <v>98</v>
      </c>
      <c r="AA16">
        <v>6</v>
      </c>
      <c r="AB16">
        <v>1964</v>
      </c>
      <c r="AC16" t="s">
        <v>92</v>
      </c>
      <c r="AD16" t="s">
        <v>92</v>
      </c>
      <c r="AE16" t="s">
        <v>91</v>
      </c>
      <c r="AF16" t="s">
        <v>113</v>
      </c>
      <c r="AG16">
        <v>2</v>
      </c>
      <c r="AH16" t="s">
        <v>90</v>
      </c>
      <c r="AI16" t="s">
        <v>96</v>
      </c>
      <c r="AS16" t="s">
        <v>91</v>
      </c>
      <c r="AT16" t="s">
        <v>91</v>
      </c>
      <c r="AU16" t="s">
        <v>92</v>
      </c>
      <c r="AV16" t="s">
        <v>97</v>
      </c>
      <c r="BD16" t="s">
        <v>92</v>
      </c>
      <c r="BE16" t="s">
        <v>92</v>
      </c>
      <c r="BF16" t="s">
        <v>92</v>
      </c>
      <c r="BH16" t="s">
        <v>92</v>
      </c>
      <c r="BI16" t="s">
        <v>92</v>
      </c>
      <c r="BJ16" t="s">
        <v>92</v>
      </c>
      <c r="BK16" t="s">
        <v>92</v>
      </c>
      <c r="BN16" t="s">
        <v>92</v>
      </c>
      <c r="BO16" t="s">
        <v>92</v>
      </c>
      <c r="BP16" t="s">
        <v>92</v>
      </c>
      <c r="BR16" t="s">
        <v>92</v>
      </c>
      <c r="BS16" t="s">
        <v>92</v>
      </c>
      <c r="BT16" t="s">
        <v>91</v>
      </c>
      <c r="BW16">
        <v>597</v>
      </c>
      <c r="BX16">
        <v>2246</v>
      </c>
      <c r="BY16">
        <v>43</v>
      </c>
      <c r="BZ16">
        <v>52232.558139534798</v>
      </c>
      <c r="CA16">
        <v>45.713958331833297</v>
      </c>
      <c r="CD16">
        <v>2010</v>
      </c>
      <c r="CE16">
        <v>3</v>
      </c>
      <c r="CF16">
        <f t="shared" si="0"/>
        <v>597</v>
      </c>
    </row>
    <row r="17" spans="1:84" hidden="1">
      <c r="A17">
        <v>15</v>
      </c>
      <c r="B17">
        <v>60422</v>
      </c>
      <c r="C17" t="s">
        <v>120</v>
      </c>
      <c r="D17">
        <v>1554</v>
      </c>
      <c r="E17" t="s">
        <v>121</v>
      </c>
      <c r="F17" t="s">
        <v>122</v>
      </c>
      <c r="G17" t="s">
        <v>123</v>
      </c>
      <c r="H17" t="s">
        <v>86</v>
      </c>
      <c r="I17" t="s">
        <v>111</v>
      </c>
      <c r="J17" t="s">
        <v>88</v>
      </c>
      <c r="L17" t="s">
        <v>89</v>
      </c>
      <c r="M17" t="s">
        <v>90</v>
      </c>
      <c r="N17" t="s">
        <v>90</v>
      </c>
      <c r="O17">
        <v>50688</v>
      </c>
      <c r="P17">
        <v>50688</v>
      </c>
      <c r="Q17">
        <v>16</v>
      </c>
      <c r="R17">
        <v>0.85</v>
      </c>
      <c r="S17">
        <v>12.9</v>
      </c>
      <c r="T17">
        <v>12.9</v>
      </c>
      <c r="U17">
        <v>2</v>
      </c>
      <c r="V17" t="s">
        <v>91</v>
      </c>
      <c r="W17" t="s">
        <v>92</v>
      </c>
      <c r="X17" t="s">
        <v>92</v>
      </c>
      <c r="Y17" t="s">
        <v>93</v>
      </c>
      <c r="Z17" t="s">
        <v>90</v>
      </c>
      <c r="AA17">
        <v>8</v>
      </c>
      <c r="AB17">
        <v>1967</v>
      </c>
      <c r="AC17" t="s">
        <v>92</v>
      </c>
      <c r="AD17" t="s">
        <v>92</v>
      </c>
      <c r="AE17" t="s">
        <v>91</v>
      </c>
      <c r="AF17" t="s">
        <v>113</v>
      </c>
      <c r="AG17">
        <v>2</v>
      </c>
      <c r="AH17" t="s">
        <v>90</v>
      </c>
      <c r="AI17" t="s">
        <v>96</v>
      </c>
      <c r="AS17" t="s">
        <v>91</v>
      </c>
      <c r="AT17" t="s">
        <v>91</v>
      </c>
      <c r="AU17" t="s">
        <v>92</v>
      </c>
      <c r="AV17" t="s">
        <v>97</v>
      </c>
      <c r="BD17" t="s">
        <v>92</v>
      </c>
      <c r="BE17" t="s">
        <v>92</v>
      </c>
      <c r="BF17" t="s">
        <v>92</v>
      </c>
      <c r="BH17" t="s">
        <v>92</v>
      </c>
      <c r="BI17" t="s">
        <v>92</v>
      </c>
      <c r="BJ17" t="s">
        <v>92</v>
      </c>
      <c r="BK17" t="s">
        <v>92</v>
      </c>
      <c r="BN17" t="s">
        <v>92</v>
      </c>
      <c r="BO17" t="s">
        <v>92</v>
      </c>
      <c r="BP17" t="s">
        <v>92</v>
      </c>
      <c r="BR17" t="s">
        <v>92</v>
      </c>
      <c r="BS17" t="s">
        <v>92</v>
      </c>
      <c r="BT17" t="s">
        <v>91</v>
      </c>
      <c r="BV17" t="s">
        <v>91</v>
      </c>
      <c r="BW17">
        <v>1554</v>
      </c>
      <c r="BX17">
        <v>824</v>
      </c>
      <c r="BY17">
        <v>41</v>
      </c>
      <c r="BZ17">
        <v>20097.5609756097</v>
      </c>
      <c r="CA17">
        <v>47.828148809765402</v>
      </c>
      <c r="CD17">
        <v>2015</v>
      </c>
      <c r="CE17">
        <v>6</v>
      </c>
      <c r="CF17">
        <f t="shared" si="0"/>
        <v>1554</v>
      </c>
    </row>
    <row r="18" spans="1:84" hidden="1">
      <c r="A18">
        <v>16</v>
      </c>
      <c r="B18">
        <v>4161</v>
      </c>
      <c r="C18" t="s">
        <v>124</v>
      </c>
      <c r="D18">
        <v>1556</v>
      </c>
      <c r="E18" t="s">
        <v>125</v>
      </c>
      <c r="F18" t="s">
        <v>122</v>
      </c>
      <c r="G18" t="s">
        <v>126</v>
      </c>
      <c r="H18" t="s">
        <v>86</v>
      </c>
      <c r="I18" t="s">
        <v>111</v>
      </c>
      <c r="J18" t="s">
        <v>88</v>
      </c>
      <c r="L18" t="s">
        <v>89</v>
      </c>
      <c r="M18" t="s">
        <v>90</v>
      </c>
      <c r="N18" t="s">
        <v>90</v>
      </c>
      <c r="O18" t="s">
        <v>127</v>
      </c>
      <c r="P18" t="s">
        <v>127</v>
      </c>
      <c r="Q18">
        <v>53.1</v>
      </c>
      <c r="R18">
        <v>0.85</v>
      </c>
      <c r="S18">
        <v>52</v>
      </c>
      <c r="T18">
        <v>52</v>
      </c>
      <c r="U18">
        <v>5</v>
      </c>
      <c r="V18" t="s">
        <v>91</v>
      </c>
      <c r="W18" t="s">
        <v>92</v>
      </c>
      <c r="X18" t="s">
        <v>92</v>
      </c>
      <c r="Y18" t="s">
        <v>93</v>
      </c>
      <c r="Z18" t="s">
        <v>90</v>
      </c>
      <c r="AA18">
        <v>1</v>
      </c>
      <c r="AB18">
        <v>1972</v>
      </c>
      <c r="AC18" t="s">
        <v>92</v>
      </c>
      <c r="AD18" t="s">
        <v>92</v>
      </c>
      <c r="AE18" t="s">
        <v>91</v>
      </c>
      <c r="AF18" t="s">
        <v>113</v>
      </c>
      <c r="AG18">
        <v>2</v>
      </c>
      <c r="AH18" t="s">
        <v>90</v>
      </c>
      <c r="AI18" t="s">
        <v>96</v>
      </c>
      <c r="AS18" t="s">
        <v>91</v>
      </c>
      <c r="AT18" t="s">
        <v>91</v>
      </c>
      <c r="AU18" t="s">
        <v>92</v>
      </c>
      <c r="AV18" t="s">
        <v>97</v>
      </c>
      <c r="BD18" t="s">
        <v>92</v>
      </c>
      <c r="BE18" t="s">
        <v>92</v>
      </c>
      <c r="BF18" t="s">
        <v>92</v>
      </c>
      <c r="BH18" t="s">
        <v>92</v>
      </c>
      <c r="BI18" t="s">
        <v>92</v>
      </c>
      <c r="BJ18" t="s">
        <v>92</v>
      </c>
      <c r="BK18" t="s">
        <v>92</v>
      </c>
      <c r="BN18" t="s">
        <v>92</v>
      </c>
      <c r="BO18" t="s">
        <v>92</v>
      </c>
      <c r="BP18" t="s">
        <v>92</v>
      </c>
      <c r="BR18" t="s">
        <v>92</v>
      </c>
      <c r="BS18" t="s">
        <v>92</v>
      </c>
      <c r="BT18" t="s">
        <v>91</v>
      </c>
      <c r="BW18">
        <v>1556</v>
      </c>
      <c r="BX18">
        <v>2758364</v>
      </c>
      <c r="BY18">
        <v>239935.99799999999</v>
      </c>
      <c r="BZ18">
        <v>11496.249095560799</v>
      </c>
      <c r="CA18">
        <v>28.148333330050001</v>
      </c>
      <c r="CD18">
        <v>2000</v>
      </c>
      <c r="CE18">
        <v>3</v>
      </c>
      <c r="CF18">
        <f t="shared" si="0"/>
        <v>1556</v>
      </c>
    </row>
    <row r="19" spans="1:84" hidden="1">
      <c r="A19">
        <v>17</v>
      </c>
      <c r="B19">
        <v>4161</v>
      </c>
      <c r="C19" t="s">
        <v>124</v>
      </c>
      <c r="D19">
        <v>1556</v>
      </c>
      <c r="E19" t="s">
        <v>125</v>
      </c>
      <c r="F19" t="s">
        <v>122</v>
      </c>
      <c r="G19" t="s">
        <v>126</v>
      </c>
      <c r="H19" t="s">
        <v>101</v>
      </c>
      <c r="I19" t="s">
        <v>111</v>
      </c>
      <c r="J19" t="s">
        <v>88</v>
      </c>
      <c r="L19" t="s">
        <v>89</v>
      </c>
      <c r="M19" t="s">
        <v>90</v>
      </c>
      <c r="N19" t="s">
        <v>90</v>
      </c>
      <c r="O19" t="s">
        <v>128</v>
      </c>
      <c r="P19" t="s">
        <v>128</v>
      </c>
      <c r="Q19">
        <v>53.1</v>
      </c>
      <c r="R19">
        <v>0.85</v>
      </c>
      <c r="S19">
        <v>51</v>
      </c>
      <c r="T19">
        <v>51</v>
      </c>
      <c r="U19">
        <v>5</v>
      </c>
      <c r="V19" t="s">
        <v>91</v>
      </c>
      <c r="W19" t="s">
        <v>92</v>
      </c>
      <c r="X19" t="s">
        <v>92</v>
      </c>
      <c r="Y19" t="s">
        <v>93</v>
      </c>
      <c r="Z19" t="s">
        <v>90</v>
      </c>
      <c r="AA19">
        <v>4</v>
      </c>
      <c r="AB19">
        <v>1972</v>
      </c>
      <c r="AC19" t="s">
        <v>92</v>
      </c>
      <c r="AD19" t="s">
        <v>92</v>
      </c>
      <c r="AE19" t="s">
        <v>91</v>
      </c>
      <c r="AF19" t="s">
        <v>113</v>
      </c>
      <c r="AG19">
        <v>2</v>
      </c>
      <c r="AH19" t="s">
        <v>90</v>
      </c>
      <c r="AI19" t="s">
        <v>96</v>
      </c>
      <c r="AS19" t="s">
        <v>91</v>
      </c>
      <c r="AT19" t="s">
        <v>91</v>
      </c>
      <c r="AU19" t="s">
        <v>92</v>
      </c>
      <c r="AV19" t="s">
        <v>97</v>
      </c>
      <c r="BD19" t="s">
        <v>92</v>
      </c>
      <c r="BE19" t="s">
        <v>92</v>
      </c>
      <c r="BF19" t="s">
        <v>92</v>
      </c>
      <c r="BH19" t="s">
        <v>92</v>
      </c>
      <c r="BI19" t="s">
        <v>92</v>
      </c>
      <c r="BJ19" t="s">
        <v>92</v>
      </c>
      <c r="BK19" t="s">
        <v>92</v>
      </c>
      <c r="BN19" t="s">
        <v>92</v>
      </c>
      <c r="BO19" t="s">
        <v>92</v>
      </c>
      <c r="BP19" t="s">
        <v>92</v>
      </c>
      <c r="BR19" t="s">
        <v>92</v>
      </c>
      <c r="BS19" t="s">
        <v>92</v>
      </c>
      <c r="BT19" t="s">
        <v>91</v>
      </c>
      <c r="BW19">
        <v>1556</v>
      </c>
      <c r="BX19">
        <v>2758364</v>
      </c>
      <c r="BY19">
        <v>239935.99799999999</v>
      </c>
      <c r="BZ19">
        <v>11496.249095560799</v>
      </c>
      <c r="CA19">
        <v>28.148333330050001</v>
      </c>
      <c r="CD19">
        <v>2000</v>
      </c>
      <c r="CE19">
        <v>6</v>
      </c>
      <c r="CF19">
        <f t="shared" si="0"/>
        <v>1556</v>
      </c>
    </row>
    <row r="20" spans="1:84" hidden="1">
      <c r="A20">
        <v>18</v>
      </c>
      <c r="B20">
        <v>4161</v>
      </c>
      <c r="C20" t="s">
        <v>124</v>
      </c>
      <c r="D20">
        <v>1556</v>
      </c>
      <c r="E20" t="s">
        <v>125</v>
      </c>
      <c r="F20" t="s">
        <v>122</v>
      </c>
      <c r="G20" t="s">
        <v>126</v>
      </c>
      <c r="H20" t="s">
        <v>102</v>
      </c>
      <c r="I20" t="s">
        <v>111</v>
      </c>
      <c r="J20" t="s">
        <v>88</v>
      </c>
      <c r="L20" t="s">
        <v>89</v>
      </c>
      <c r="M20" t="s">
        <v>90</v>
      </c>
      <c r="N20" t="s">
        <v>90</v>
      </c>
      <c r="O20" t="s">
        <v>129</v>
      </c>
      <c r="P20" t="s">
        <v>129</v>
      </c>
      <c r="Q20">
        <v>53.1</v>
      </c>
      <c r="R20">
        <v>0.85</v>
      </c>
      <c r="S20">
        <v>52</v>
      </c>
      <c r="T20">
        <v>52</v>
      </c>
      <c r="U20">
        <v>5</v>
      </c>
      <c r="V20" t="s">
        <v>91</v>
      </c>
      <c r="W20" t="s">
        <v>92</v>
      </c>
      <c r="X20" t="s">
        <v>92</v>
      </c>
      <c r="Y20" t="s">
        <v>93</v>
      </c>
      <c r="Z20" t="s">
        <v>90</v>
      </c>
      <c r="AA20">
        <v>4</v>
      </c>
      <c r="AB20">
        <v>1972</v>
      </c>
      <c r="AC20" t="s">
        <v>92</v>
      </c>
      <c r="AD20" t="s">
        <v>92</v>
      </c>
      <c r="AE20" t="s">
        <v>91</v>
      </c>
      <c r="AF20" t="s">
        <v>113</v>
      </c>
      <c r="AG20">
        <v>2</v>
      </c>
      <c r="AH20" t="s">
        <v>90</v>
      </c>
      <c r="AI20" t="s">
        <v>96</v>
      </c>
      <c r="AS20" t="s">
        <v>91</v>
      </c>
      <c r="AT20" t="s">
        <v>91</v>
      </c>
      <c r="AU20" t="s">
        <v>92</v>
      </c>
      <c r="AV20" t="s">
        <v>97</v>
      </c>
      <c r="BD20" t="s">
        <v>92</v>
      </c>
      <c r="BE20" t="s">
        <v>92</v>
      </c>
      <c r="BF20" t="s">
        <v>92</v>
      </c>
      <c r="BH20" t="s">
        <v>92</v>
      </c>
      <c r="BI20" t="s">
        <v>92</v>
      </c>
      <c r="BJ20" t="s">
        <v>92</v>
      </c>
      <c r="BK20" t="s">
        <v>92</v>
      </c>
      <c r="BN20" t="s">
        <v>92</v>
      </c>
      <c r="BO20" t="s">
        <v>92</v>
      </c>
      <c r="BP20" t="s">
        <v>92</v>
      </c>
      <c r="BR20" t="s">
        <v>92</v>
      </c>
      <c r="BS20" t="s">
        <v>92</v>
      </c>
      <c r="BT20" t="s">
        <v>91</v>
      </c>
      <c r="BW20">
        <v>1556</v>
      </c>
      <c r="BX20">
        <v>2758364</v>
      </c>
      <c r="BY20">
        <v>239935.99799999999</v>
      </c>
      <c r="BZ20">
        <v>11496.249095560799</v>
      </c>
      <c r="CA20">
        <v>28.148333330050001</v>
      </c>
      <c r="CD20">
        <v>2000</v>
      </c>
      <c r="CE20">
        <v>6</v>
      </c>
      <c r="CF20">
        <f t="shared" si="0"/>
        <v>1556</v>
      </c>
    </row>
    <row r="21" spans="1:84" hidden="1">
      <c r="A21">
        <v>19</v>
      </c>
      <c r="B21">
        <v>4161</v>
      </c>
      <c r="C21" t="s">
        <v>124</v>
      </c>
      <c r="D21">
        <v>1556</v>
      </c>
      <c r="E21" t="s">
        <v>125</v>
      </c>
      <c r="F21" t="s">
        <v>122</v>
      </c>
      <c r="G21" t="s">
        <v>126</v>
      </c>
      <c r="H21" t="s">
        <v>103</v>
      </c>
      <c r="I21" t="s">
        <v>87</v>
      </c>
      <c r="J21" t="s">
        <v>88</v>
      </c>
      <c r="L21" t="s">
        <v>89</v>
      </c>
      <c r="M21" t="s">
        <v>90</v>
      </c>
      <c r="N21" t="s">
        <v>90</v>
      </c>
      <c r="O21" t="s">
        <v>130</v>
      </c>
      <c r="P21" t="s">
        <v>130</v>
      </c>
      <c r="Q21">
        <v>192</v>
      </c>
      <c r="R21">
        <v>0.9</v>
      </c>
      <c r="S21">
        <v>139</v>
      </c>
      <c r="T21">
        <v>149</v>
      </c>
      <c r="U21">
        <v>110</v>
      </c>
      <c r="V21" t="s">
        <v>91</v>
      </c>
      <c r="W21" t="s">
        <v>92</v>
      </c>
      <c r="X21" t="s">
        <v>92</v>
      </c>
      <c r="Y21" t="s">
        <v>93</v>
      </c>
      <c r="Z21" t="s">
        <v>90</v>
      </c>
      <c r="AA21">
        <v>6</v>
      </c>
      <c r="AB21">
        <v>1995</v>
      </c>
      <c r="AC21" t="s">
        <v>92</v>
      </c>
      <c r="AD21" t="s">
        <v>92</v>
      </c>
      <c r="AE21" t="s">
        <v>91</v>
      </c>
      <c r="AF21" t="s">
        <v>113</v>
      </c>
      <c r="AG21">
        <v>2</v>
      </c>
      <c r="AH21" t="s">
        <v>90</v>
      </c>
      <c r="AI21" t="s">
        <v>95</v>
      </c>
      <c r="AJ21" t="s">
        <v>96</v>
      </c>
      <c r="AS21" t="s">
        <v>91</v>
      </c>
      <c r="AT21" t="s">
        <v>91</v>
      </c>
      <c r="AU21" t="s">
        <v>92</v>
      </c>
      <c r="AV21" t="s">
        <v>97</v>
      </c>
      <c r="BD21" t="s">
        <v>92</v>
      </c>
      <c r="BE21" t="s">
        <v>92</v>
      </c>
      <c r="BF21" t="s">
        <v>92</v>
      </c>
      <c r="BH21" t="s">
        <v>92</v>
      </c>
      <c r="BI21" t="s">
        <v>92</v>
      </c>
      <c r="BJ21" t="s">
        <v>92</v>
      </c>
      <c r="BK21" t="s">
        <v>92</v>
      </c>
      <c r="BN21" t="s">
        <v>92</v>
      </c>
      <c r="BO21" t="s">
        <v>92</v>
      </c>
      <c r="BP21" t="s">
        <v>92</v>
      </c>
      <c r="BR21" t="s">
        <v>92</v>
      </c>
      <c r="BS21" t="s">
        <v>92</v>
      </c>
      <c r="BT21" t="s">
        <v>98</v>
      </c>
      <c r="BU21" t="s">
        <v>91</v>
      </c>
      <c r="BV21" t="s">
        <v>98</v>
      </c>
      <c r="BW21">
        <v>1556</v>
      </c>
      <c r="BX21">
        <v>2758364</v>
      </c>
      <c r="BY21">
        <v>239935.99799999999</v>
      </c>
      <c r="BZ21">
        <v>11496.249095560799</v>
      </c>
      <c r="CA21">
        <v>39.840138887290003</v>
      </c>
      <c r="CD21">
        <v>2035</v>
      </c>
      <c r="CE21">
        <v>4</v>
      </c>
      <c r="CF21">
        <f t="shared" si="0"/>
        <v>1556</v>
      </c>
    </row>
    <row r="22" spans="1:84" hidden="1">
      <c r="A22">
        <v>20</v>
      </c>
      <c r="B22">
        <v>4161</v>
      </c>
      <c r="C22" t="s">
        <v>124</v>
      </c>
      <c r="D22">
        <v>1556</v>
      </c>
      <c r="E22" t="s">
        <v>125</v>
      </c>
      <c r="F22" t="s">
        <v>122</v>
      </c>
      <c r="G22" t="s">
        <v>126</v>
      </c>
      <c r="H22" t="s">
        <v>104</v>
      </c>
      <c r="I22" t="s">
        <v>87</v>
      </c>
      <c r="J22" t="s">
        <v>88</v>
      </c>
      <c r="L22" t="s">
        <v>89</v>
      </c>
      <c r="M22" t="s">
        <v>90</v>
      </c>
      <c r="N22" t="s">
        <v>90</v>
      </c>
      <c r="O22" t="s">
        <v>131</v>
      </c>
      <c r="P22" t="s">
        <v>131</v>
      </c>
      <c r="Q22">
        <v>141</v>
      </c>
      <c r="R22">
        <v>0.85</v>
      </c>
      <c r="S22">
        <v>109.8</v>
      </c>
      <c r="T22">
        <v>120</v>
      </c>
      <c r="U22">
        <v>60</v>
      </c>
      <c r="V22" t="s">
        <v>91</v>
      </c>
      <c r="W22" t="s">
        <v>92</v>
      </c>
      <c r="X22" t="s">
        <v>92</v>
      </c>
      <c r="Y22" t="s">
        <v>93</v>
      </c>
      <c r="Z22" t="s">
        <v>90</v>
      </c>
      <c r="AA22">
        <v>6</v>
      </c>
      <c r="AB22">
        <v>2015</v>
      </c>
      <c r="AC22" t="s">
        <v>92</v>
      </c>
      <c r="AD22" t="s">
        <v>92</v>
      </c>
      <c r="AE22" t="s">
        <v>91</v>
      </c>
      <c r="AF22" t="s">
        <v>113</v>
      </c>
      <c r="AG22">
        <v>2</v>
      </c>
      <c r="AH22" t="s">
        <v>90</v>
      </c>
      <c r="AI22" t="s">
        <v>95</v>
      </c>
      <c r="AJ22" t="s">
        <v>96</v>
      </c>
      <c r="AT22" t="s">
        <v>91</v>
      </c>
      <c r="AU22" t="s">
        <v>92</v>
      </c>
      <c r="AV22" t="s">
        <v>97</v>
      </c>
      <c r="BD22" t="s">
        <v>92</v>
      </c>
      <c r="BE22" t="s">
        <v>92</v>
      </c>
      <c r="BF22" t="s">
        <v>92</v>
      </c>
      <c r="BH22" t="s">
        <v>92</v>
      </c>
      <c r="BI22" t="s">
        <v>92</v>
      </c>
      <c r="BJ22" t="s">
        <v>92</v>
      </c>
      <c r="BK22" t="s">
        <v>92</v>
      </c>
      <c r="BN22" t="s">
        <v>92</v>
      </c>
      <c r="BO22" t="s">
        <v>92</v>
      </c>
      <c r="BP22" t="s">
        <v>92</v>
      </c>
      <c r="BR22" t="s">
        <v>92</v>
      </c>
      <c r="BS22" t="s">
        <v>92</v>
      </c>
      <c r="BT22" t="s">
        <v>98</v>
      </c>
      <c r="BU22" t="s">
        <v>91</v>
      </c>
      <c r="BV22" t="s">
        <v>98</v>
      </c>
      <c r="BW22">
        <v>1556</v>
      </c>
      <c r="BX22">
        <v>2758364</v>
      </c>
      <c r="BY22">
        <v>239935.99799999999</v>
      </c>
      <c r="BZ22">
        <v>11496.249095560799</v>
      </c>
      <c r="CA22">
        <v>39.840138887290003</v>
      </c>
      <c r="CD22">
        <v>2055</v>
      </c>
      <c r="CE22">
        <v>4</v>
      </c>
      <c r="CF22">
        <f t="shared" si="0"/>
        <v>1556</v>
      </c>
    </row>
    <row r="23" spans="1:84">
      <c r="A23">
        <v>21</v>
      </c>
      <c r="B23">
        <v>4161</v>
      </c>
      <c r="C23" t="s">
        <v>124</v>
      </c>
      <c r="D23">
        <v>1557</v>
      </c>
      <c r="E23" t="s">
        <v>388</v>
      </c>
      <c r="F23" t="s">
        <v>122</v>
      </c>
      <c r="G23" t="s">
        <v>389</v>
      </c>
      <c r="H23" t="s">
        <v>86</v>
      </c>
      <c r="I23" t="s">
        <v>111</v>
      </c>
      <c r="J23" t="s">
        <v>88</v>
      </c>
      <c r="L23" t="s">
        <v>89</v>
      </c>
      <c r="M23" t="s">
        <v>90</v>
      </c>
      <c r="N23" t="s">
        <v>90</v>
      </c>
      <c r="O23" t="s">
        <v>390</v>
      </c>
      <c r="P23" t="s">
        <v>390</v>
      </c>
      <c r="Q23">
        <v>20.7</v>
      </c>
      <c r="R23">
        <v>0.85</v>
      </c>
      <c r="S23">
        <v>15.3</v>
      </c>
      <c r="T23">
        <v>16</v>
      </c>
      <c r="U23">
        <v>3</v>
      </c>
      <c r="V23" t="s">
        <v>91</v>
      </c>
      <c r="W23" t="s">
        <v>92</v>
      </c>
      <c r="X23" t="s">
        <v>92</v>
      </c>
      <c r="Y23" t="s">
        <v>93</v>
      </c>
      <c r="Z23" t="s">
        <v>90</v>
      </c>
      <c r="AA23">
        <v>8</v>
      </c>
      <c r="AB23">
        <v>1970</v>
      </c>
      <c r="AC23" t="s">
        <v>92</v>
      </c>
      <c r="AD23" t="s">
        <v>92</v>
      </c>
      <c r="AE23" t="s">
        <v>91</v>
      </c>
      <c r="AF23" t="s">
        <v>113</v>
      </c>
      <c r="AG23">
        <v>2</v>
      </c>
      <c r="AH23" t="s">
        <v>90</v>
      </c>
      <c r="AI23" t="s">
        <v>96</v>
      </c>
      <c r="AS23" t="s">
        <v>91</v>
      </c>
      <c r="AT23" t="s">
        <v>91</v>
      </c>
      <c r="AU23" t="s">
        <v>92</v>
      </c>
      <c r="AV23" t="s">
        <v>97</v>
      </c>
      <c r="BD23" t="s">
        <v>92</v>
      </c>
      <c r="BE23" t="s">
        <v>92</v>
      </c>
      <c r="BF23" t="s">
        <v>92</v>
      </c>
      <c r="BH23" t="s">
        <v>92</v>
      </c>
      <c r="BI23" t="s">
        <v>92</v>
      </c>
      <c r="BJ23" t="s">
        <v>92</v>
      </c>
      <c r="BK23" t="s">
        <v>92</v>
      </c>
      <c r="BN23" t="s">
        <v>92</v>
      </c>
      <c r="BO23" t="s">
        <v>92</v>
      </c>
      <c r="BP23" t="s">
        <v>92</v>
      </c>
      <c r="BR23" t="s">
        <v>92</v>
      </c>
      <c r="BS23" t="s">
        <v>92</v>
      </c>
      <c r="BT23" t="s">
        <v>91</v>
      </c>
      <c r="BW23">
        <v>1557</v>
      </c>
      <c r="BX23">
        <v>76264</v>
      </c>
      <c r="BY23">
        <v>4294</v>
      </c>
      <c r="BZ23">
        <v>17760.596180717199</v>
      </c>
      <c r="CA23">
        <v>45.406777774920002</v>
      </c>
      <c r="CD23">
        <v>2016</v>
      </c>
      <c r="CE23">
        <v>1</v>
      </c>
      <c r="CF23">
        <f t="shared" si="0"/>
        <v>1557</v>
      </c>
    </row>
    <row r="24" spans="1:84">
      <c r="A24">
        <v>22</v>
      </c>
      <c r="B24">
        <v>4161</v>
      </c>
      <c r="C24" t="s">
        <v>124</v>
      </c>
      <c r="D24">
        <v>1557</v>
      </c>
      <c r="E24" t="s">
        <v>388</v>
      </c>
      <c r="F24" t="s">
        <v>122</v>
      </c>
      <c r="G24" t="s">
        <v>389</v>
      </c>
      <c r="H24" t="s">
        <v>100</v>
      </c>
      <c r="I24" t="s">
        <v>111</v>
      </c>
      <c r="J24" t="s">
        <v>88</v>
      </c>
      <c r="L24" t="s">
        <v>89</v>
      </c>
      <c r="M24" t="s">
        <v>90</v>
      </c>
      <c r="N24" t="s">
        <v>90</v>
      </c>
      <c r="O24" t="s">
        <v>391</v>
      </c>
      <c r="P24" t="s">
        <v>391</v>
      </c>
      <c r="Q24">
        <v>20.7</v>
      </c>
      <c r="R24">
        <v>0.85</v>
      </c>
      <c r="S24">
        <v>16</v>
      </c>
      <c r="T24">
        <v>16</v>
      </c>
      <c r="U24">
        <v>3</v>
      </c>
      <c r="V24" t="s">
        <v>91</v>
      </c>
      <c r="W24" t="s">
        <v>92</v>
      </c>
      <c r="X24" t="s">
        <v>92</v>
      </c>
      <c r="Y24" t="s">
        <v>93</v>
      </c>
      <c r="Z24" t="s">
        <v>90</v>
      </c>
      <c r="AA24">
        <v>8</v>
      </c>
      <c r="AB24">
        <v>1970</v>
      </c>
      <c r="AC24" t="s">
        <v>92</v>
      </c>
      <c r="AD24" t="s">
        <v>92</v>
      </c>
      <c r="AE24" t="s">
        <v>91</v>
      </c>
      <c r="AF24" t="s">
        <v>113</v>
      </c>
      <c r="AG24">
        <v>2</v>
      </c>
      <c r="AH24" t="s">
        <v>90</v>
      </c>
      <c r="AI24" t="s">
        <v>96</v>
      </c>
      <c r="AS24" t="s">
        <v>91</v>
      </c>
      <c r="AT24" t="s">
        <v>91</v>
      </c>
      <c r="AU24" t="s">
        <v>92</v>
      </c>
      <c r="AV24" t="s">
        <v>97</v>
      </c>
      <c r="BD24" t="s">
        <v>92</v>
      </c>
      <c r="BE24" t="s">
        <v>92</v>
      </c>
      <c r="BF24" t="s">
        <v>92</v>
      </c>
      <c r="BH24" t="s">
        <v>92</v>
      </c>
      <c r="BI24" t="s">
        <v>92</v>
      </c>
      <c r="BJ24" t="s">
        <v>92</v>
      </c>
      <c r="BK24" t="s">
        <v>92</v>
      </c>
      <c r="BN24" t="s">
        <v>92</v>
      </c>
      <c r="BO24" t="s">
        <v>92</v>
      </c>
      <c r="BP24" t="s">
        <v>92</v>
      </c>
      <c r="BR24" t="s">
        <v>92</v>
      </c>
      <c r="BS24" t="s">
        <v>92</v>
      </c>
      <c r="BT24" t="s">
        <v>91</v>
      </c>
      <c r="BW24">
        <v>1557</v>
      </c>
      <c r="BX24">
        <v>76264</v>
      </c>
      <c r="BY24">
        <v>4294</v>
      </c>
      <c r="BZ24">
        <v>17760.596180717199</v>
      </c>
      <c r="CA24">
        <v>45.406777774920002</v>
      </c>
      <c r="CD24">
        <v>2016</v>
      </c>
      <c r="CE24">
        <v>1</v>
      </c>
      <c r="CF24">
        <f t="shared" si="0"/>
        <v>1557</v>
      </c>
    </row>
    <row r="25" spans="1:84">
      <c r="A25">
        <v>23</v>
      </c>
      <c r="B25">
        <v>4161</v>
      </c>
      <c r="C25" t="s">
        <v>124</v>
      </c>
      <c r="D25">
        <v>1557</v>
      </c>
      <c r="E25" t="s">
        <v>388</v>
      </c>
      <c r="F25" t="s">
        <v>122</v>
      </c>
      <c r="G25" t="s">
        <v>389</v>
      </c>
      <c r="H25" t="s">
        <v>101</v>
      </c>
      <c r="I25" t="s">
        <v>111</v>
      </c>
      <c r="J25" t="s">
        <v>88</v>
      </c>
      <c r="L25" t="s">
        <v>89</v>
      </c>
      <c r="M25" t="s">
        <v>90</v>
      </c>
      <c r="N25" t="s">
        <v>90</v>
      </c>
      <c r="O25" t="s">
        <v>392</v>
      </c>
      <c r="P25" t="s">
        <v>392</v>
      </c>
      <c r="Q25">
        <v>20.7</v>
      </c>
      <c r="R25">
        <v>0.85</v>
      </c>
      <c r="S25">
        <v>14.8</v>
      </c>
      <c r="T25">
        <v>16</v>
      </c>
      <c r="U25">
        <v>3</v>
      </c>
      <c r="V25" t="s">
        <v>91</v>
      </c>
      <c r="W25" t="s">
        <v>92</v>
      </c>
      <c r="X25" t="s">
        <v>92</v>
      </c>
      <c r="Y25" t="s">
        <v>93</v>
      </c>
      <c r="Z25" t="s">
        <v>90</v>
      </c>
      <c r="AA25">
        <v>9</v>
      </c>
      <c r="AB25">
        <v>1970</v>
      </c>
      <c r="AC25" t="s">
        <v>92</v>
      </c>
      <c r="AD25" t="s">
        <v>92</v>
      </c>
      <c r="AE25" t="s">
        <v>91</v>
      </c>
      <c r="AF25" t="s">
        <v>113</v>
      </c>
      <c r="AG25">
        <v>2</v>
      </c>
      <c r="AH25" t="s">
        <v>90</v>
      </c>
      <c r="AI25" t="s">
        <v>96</v>
      </c>
      <c r="AS25" t="s">
        <v>91</v>
      </c>
      <c r="AT25" t="s">
        <v>91</v>
      </c>
      <c r="AU25" t="s">
        <v>92</v>
      </c>
      <c r="AV25" t="s">
        <v>97</v>
      </c>
      <c r="BD25" t="s">
        <v>92</v>
      </c>
      <c r="BE25" t="s">
        <v>92</v>
      </c>
      <c r="BF25" t="s">
        <v>92</v>
      </c>
      <c r="BH25" t="s">
        <v>92</v>
      </c>
      <c r="BI25" t="s">
        <v>92</v>
      </c>
      <c r="BJ25" t="s">
        <v>92</v>
      </c>
      <c r="BK25" t="s">
        <v>92</v>
      </c>
      <c r="BN25" t="s">
        <v>92</v>
      </c>
      <c r="BO25" t="s">
        <v>92</v>
      </c>
      <c r="BP25" t="s">
        <v>92</v>
      </c>
      <c r="BR25" t="s">
        <v>92</v>
      </c>
      <c r="BS25" t="s">
        <v>92</v>
      </c>
      <c r="BT25" t="s">
        <v>91</v>
      </c>
      <c r="BW25">
        <v>1557</v>
      </c>
      <c r="BX25">
        <v>76264</v>
      </c>
      <c r="BY25">
        <v>4294</v>
      </c>
      <c r="BZ25">
        <v>17760.596180717199</v>
      </c>
      <c r="CA25">
        <v>45.406777774920002</v>
      </c>
      <c r="CD25">
        <v>2016</v>
      </c>
      <c r="CE25">
        <v>2</v>
      </c>
      <c r="CF25">
        <f t="shared" si="0"/>
        <v>1557</v>
      </c>
    </row>
    <row r="26" spans="1:84">
      <c r="A26">
        <v>24</v>
      </c>
      <c r="B26">
        <v>4161</v>
      </c>
      <c r="C26" t="s">
        <v>124</v>
      </c>
      <c r="D26">
        <v>1557</v>
      </c>
      <c r="E26" t="s">
        <v>388</v>
      </c>
      <c r="F26" t="s">
        <v>122</v>
      </c>
      <c r="G26" t="s">
        <v>389</v>
      </c>
      <c r="H26" t="s">
        <v>102</v>
      </c>
      <c r="I26" t="s">
        <v>111</v>
      </c>
      <c r="J26" t="s">
        <v>88</v>
      </c>
      <c r="L26" t="s">
        <v>89</v>
      </c>
      <c r="M26" t="s">
        <v>90</v>
      </c>
      <c r="N26" t="s">
        <v>90</v>
      </c>
      <c r="O26" t="s">
        <v>393</v>
      </c>
      <c r="P26" t="s">
        <v>393</v>
      </c>
      <c r="Q26">
        <v>20.7</v>
      </c>
      <c r="R26">
        <v>0.85</v>
      </c>
      <c r="S26">
        <v>14.8</v>
      </c>
      <c r="T26">
        <v>16</v>
      </c>
      <c r="U26">
        <v>3</v>
      </c>
      <c r="V26" t="s">
        <v>91</v>
      </c>
      <c r="W26" t="s">
        <v>92</v>
      </c>
      <c r="X26" t="s">
        <v>92</v>
      </c>
      <c r="Y26" t="s">
        <v>93</v>
      </c>
      <c r="Z26" t="s">
        <v>90</v>
      </c>
      <c r="AA26">
        <v>9</v>
      </c>
      <c r="AB26">
        <v>1970</v>
      </c>
      <c r="AC26" t="s">
        <v>92</v>
      </c>
      <c r="AD26" t="s">
        <v>92</v>
      </c>
      <c r="AE26" t="s">
        <v>91</v>
      </c>
      <c r="AF26" t="s">
        <v>113</v>
      </c>
      <c r="AG26">
        <v>2</v>
      </c>
      <c r="AH26" t="s">
        <v>90</v>
      </c>
      <c r="AI26" t="s">
        <v>96</v>
      </c>
      <c r="AS26" t="s">
        <v>91</v>
      </c>
      <c r="AT26" t="s">
        <v>91</v>
      </c>
      <c r="AU26" t="s">
        <v>92</v>
      </c>
      <c r="AV26" t="s">
        <v>97</v>
      </c>
      <c r="BD26" t="s">
        <v>92</v>
      </c>
      <c r="BE26" t="s">
        <v>92</v>
      </c>
      <c r="BF26" t="s">
        <v>92</v>
      </c>
      <c r="BH26" t="s">
        <v>92</v>
      </c>
      <c r="BI26" t="s">
        <v>92</v>
      </c>
      <c r="BJ26" t="s">
        <v>92</v>
      </c>
      <c r="BK26" t="s">
        <v>92</v>
      </c>
      <c r="BN26" t="s">
        <v>92</v>
      </c>
      <c r="BO26" t="s">
        <v>92</v>
      </c>
      <c r="BP26" t="s">
        <v>92</v>
      </c>
      <c r="BR26" t="s">
        <v>92</v>
      </c>
      <c r="BS26" t="s">
        <v>92</v>
      </c>
      <c r="BT26" t="s">
        <v>91</v>
      </c>
      <c r="BW26">
        <v>1557</v>
      </c>
      <c r="BX26">
        <v>76264</v>
      </c>
      <c r="BY26">
        <v>4294</v>
      </c>
      <c r="BZ26">
        <v>17760.596180717199</v>
      </c>
      <c r="CA26">
        <v>45.406777774920002</v>
      </c>
      <c r="CD26">
        <v>2016</v>
      </c>
      <c r="CE26">
        <v>2</v>
      </c>
      <c r="CF26">
        <f t="shared" si="0"/>
        <v>1557</v>
      </c>
    </row>
    <row r="27" spans="1:84">
      <c r="A27">
        <v>25</v>
      </c>
      <c r="B27">
        <v>19830</v>
      </c>
      <c r="C27" t="s">
        <v>394</v>
      </c>
      <c r="D27">
        <v>1564</v>
      </c>
      <c r="E27" t="s">
        <v>395</v>
      </c>
      <c r="F27" t="s">
        <v>122</v>
      </c>
      <c r="G27" t="s">
        <v>396</v>
      </c>
      <c r="H27">
        <v>10</v>
      </c>
      <c r="I27" t="s">
        <v>111</v>
      </c>
      <c r="J27" t="s">
        <v>88</v>
      </c>
      <c r="L27" t="s">
        <v>112</v>
      </c>
      <c r="M27" t="s">
        <v>90</v>
      </c>
      <c r="N27" t="s">
        <v>90</v>
      </c>
      <c r="Q27">
        <v>18.600000000000001</v>
      </c>
      <c r="R27">
        <v>0.85</v>
      </c>
      <c r="S27">
        <v>14.3</v>
      </c>
      <c r="T27">
        <v>14.3</v>
      </c>
      <c r="U27">
        <v>14</v>
      </c>
      <c r="V27" t="s">
        <v>91</v>
      </c>
      <c r="W27" t="s">
        <v>92</v>
      </c>
      <c r="X27" t="s">
        <v>92</v>
      </c>
      <c r="Y27" t="s">
        <v>93</v>
      </c>
      <c r="Z27" t="s">
        <v>90</v>
      </c>
      <c r="AA27">
        <v>1</v>
      </c>
      <c r="AB27">
        <v>1968</v>
      </c>
      <c r="AC27" t="s">
        <v>92</v>
      </c>
      <c r="AD27" t="s">
        <v>92</v>
      </c>
      <c r="AE27" t="s">
        <v>91</v>
      </c>
      <c r="AF27" t="s">
        <v>113</v>
      </c>
      <c r="AG27">
        <v>2</v>
      </c>
      <c r="AH27" t="s">
        <v>90</v>
      </c>
      <c r="AI27" t="s">
        <v>96</v>
      </c>
      <c r="AS27" t="s">
        <v>91</v>
      </c>
      <c r="AT27" t="s">
        <v>91</v>
      </c>
      <c r="AU27" t="s">
        <v>92</v>
      </c>
      <c r="AV27" t="s">
        <v>97</v>
      </c>
      <c r="BD27" t="s">
        <v>92</v>
      </c>
      <c r="BE27" t="s">
        <v>92</v>
      </c>
      <c r="BF27" t="s">
        <v>92</v>
      </c>
      <c r="BH27" t="s">
        <v>92</v>
      </c>
      <c r="BI27" t="s">
        <v>92</v>
      </c>
      <c r="BJ27" t="s">
        <v>92</v>
      </c>
      <c r="BK27" t="s">
        <v>92</v>
      </c>
      <c r="BN27" t="s">
        <v>92</v>
      </c>
      <c r="BO27" t="s">
        <v>92</v>
      </c>
      <c r="BP27" t="s">
        <v>92</v>
      </c>
      <c r="BR27" t="s">
        <v>92</v>
      </c>
      <c r="BS27" t="s">
        <v>92</v>
      </c>
      <c r="BT27" t="s">
        <v>91</v>
      </c>
      <c r="BU27" t="s">
        <v>91</v>
      </c>
      <c r="BV27" t="s">
        <v>91</v>
      </c>
      <c r="BW27">
        <v>1564</v>
      </c>
      <c r="BX27">
        <v>18053</v>
      </c>
      <c r="BY27">
        <v>1135</v>
      </c>
      <c r="BZ27">
        <v>15905.7268722466</v>
      </c>
      <c r="CA27">
        <v>47.558333333</v>
      </c>
      <c r="CD27">
        <v>2015</v>
      </c>
      <c r="CE27">
        <v>8</v>
      </c>
      <c r="CF27">
        <f t="shared" si="0"/>
        <v>1564</v>
      </c>
    </row>
    <row r="28" spans="1:84" hidden="1">
      <c r="A28">
        <v>26</v>
      </c>
      <c r="B28">
        <v>12653</v>
      </c>
      <c r="C28" t="s">
        <v>132</v>
      </c>
      <c r="D28">
        <v>1571</v>
      </c>
      <c r="E28" t="s">
        <v>133</v>
      </c>
      <c r="F28" t="s">
        <v>122</v>
      </c>
      <c r="G28" t="s">
        <v>134</v>
      </c>
      <c r="H28" t="s">
        <v>100</v>
      </c>
      <c r="I28" t="s">
        <v>111</v>
      </c>
      <c r="J28" t="s">
        <v>88</v>
      </c>
      <c r="L28" t="s">
        <v>112</v>
      </c>
      <c r="M28" t="s">
        <v>90</v>
      </c>
      <c r="N28" t="s">
        <v>90</v>
      </c>
      <c r="O28">
        <v>50810</v>
      </c>
      <c r="P28" t="s">
        <v>135</v>
      </c>
      <c r="Q28">
        <v>35</v>
      </c>
      <c r="R28">
        <v>0.9</v>
      </c>
      <c r="S28">
        <v>24</v>
      </c>
      <c r="T28">
        <v>26</v>
      </c>
      <c r="U28">
        <v>5</v>
      </c>
      <c r="V28" t="s">
        <v>91</v>
      </c>
      <c r="W28" t="s">
        <v>92</v>
      </c>
      <c r="X28" t="s">
        <v>92</v>
      </c>
      <c r="Y28" t="s">
        <v>93</v>
      </c>
      <c r="Z28" t="s">
        <v>90</v>
      </c>
      <c r="AA28">
        <v>6</v>
      </c>
      <c r="AB28">
        <v>1974</v>
      </c>
      <c r="AC28" t="s">
        <v>92</v>
      </c>
      <c r="AD28" t="s">
        <v>92</v>
      </c>
      <c r="AE28" t="s">
        <v>91</v>
      </c>
      <c r="AF28" t="s">
        <v>113</v>
      </c>
      <c r="AG28">
        <v>2</v>
      </c>
      <c r="AH28" t="s">
        <v>90</v>
      </c>
      <c r="AI28" t="s">
        <v>96</v>
      </c>
      <c r="AS28" t="s">
        <v>91</v>
      </c>
      <c r="AU28" t="s">
        <v>92</v>
      </c>
      <c r="AV28" t="s">
        <v>97</v>
      </c>
      <c r="BD28" t="s">
        <v>92</v>
      </c>
      <c r="BE28" t="s">
        <v>92</v>
      </c>
      <c r="BF28" t="s">
        <v>92</v>
      </c>
      <c r="BH28" t="s">
        <v>92</v>
      </c>
      <c r="BI28" t="s">
        <v>92</v>
      </c>
      <c r="BJ28" t="s">
        <v>92</v>
      </c>
      <c r="BK28" t="s">
        <v>92</v>
      </c>
      <c r="BN28" t="s">
        <v>92</v>
      </c>
      <c r="BO28" t="s">
        <v>92</v>
      </c>
      <c r="BP28" t="s">
        <v>92</v>
      </c>
      <c r="BR28" t="s">
        <v>92</v>
      </c>
      <c r="BS28" t="s">
        <v>92</v>
      </c>
      <c r="BT28" t="s">
        <v>91</v>
      </c>
      <c r="BW28">
        <v>1571</v>
      </c>
      <c r="BX28">
        <v>188486</v>
      </c>
      <c r="BY28">
        <v>11982</v>
      </c>
      <c r="BZ28">
        <v>15730.762810882899</v>
      </c>
      <c r="CA28">
        <v>35.8438719082285</v>
      </c>
      <c r="CD28">
        <v>2010</v>
      </c>
      <c r="CE28">
        <v>4</v>
      </c>
      <c r="CF28">
        <f t="shared" si="0"/>
        <v>1571</v>
      </c>
    </row>
    <row r="29" spans="1:84" hidden="1">
      <c r="A29">
        <v>27</v>
      </c>
      <c r="B29">
        <v>12653</v>
      </c>
      <c r="C29" t="s">
        <v>132</v>
      </c>
      <c r="D29">
        <v>1571</v>
      </c>
      <c r="E29" t="s">
        <v>133</v>
      </c>
      <c r="F29" t="s">
        <v>122</v>
      </c>
      <c r="G29" t="s">
        <v>134</v>
      </c>
      <c r="H29" t="s">
        <v>101</v>
      </c>
      <c r="I29" t="s">
        <v>87</v>
      </c>
      <c r="J29" t="s">
        <v>88</v>
      </c>
      <c r="L29" t="s">
        <v>112</v>
      </c>
      <c r="M29" t="s">
        <v>90</v>
      </c>
      <c r="N29" t="s">
        <v>90</v>
      </c>
      <c r="O29">
        <v>50811</v>
      </c>
      <c r="P29" t="s">
        <v>136</v>
      </c>
      <c r="Q29">
        <v>103</v>
      </c>
      <c r="R29">
        <v>0.85</v>
      </c>
      <c r="S29">
        <v>86</v>
      </c>
      <c r="T29">
        <v>100</v>
      </c>
      <c r="U29">
        <v>33</v>
      </c>
      <c r="V29" t="s">
        <v>91</v>
      </c>
      <c r="W29" t="s">
        <v>92</v>
      </c>
      <c r="X29" t="s">
        <v>92</v>
      </c>
      <c r="Y29" t="s">
        <v>93</v>
      </c>
      <c r="Z29" t="s">
        <v>90</v>
      </c>
      <c r="AA29">
        <v>6</v>
      </c>
      <c r="AB29">
        <v>1991</v>
      </c>
      <c r="AC29" t="s">
        <v>92</v>
      </c>
      <c r="AD29" t="s">
        <v>92</v>
      </c>
      <c r="AE29" t="s">
        <v>91</v>
      </c>
      <c r="AF29" t="s">
        <v>113</v>
      </c>
      <c r="AG29">
        <v>2</v>
      </c>
      <c r="AH29" t="s">
        <v>90</v>
      </c>
      <c r="AI29" t="s">
        <v>95</v>
      </c>
      <c r="AJ29" t="s">
        <v>96</v>
      </c>
      <c r="AS29" t="s">
        <v>91</v>
      </c>
      <c r="AU29" t="s">
        <v>92</v>
      </c>
      <c r="AV29" t="s">
        <v>97</v>
      </c>
      <c r="BD29" t="s">
        <v>92</v>
      </c>
      <c r="BE29" t="s">
        <v>92</v>
      </c>
      <c r="BF29" t="s">
        <v>92</v>
      </c>
      <c r="BH29" t="s">
        <v>92</v>
      </c>
      <c r="BI29" t="s">
        <v>92</v>
      </c>
      <c r="BJ29" t="s">
        <v>92</v>
      </c>
      <c r="BK29" t="s">
        <v>92</v>
      </c>
      <c r="BN29" t="s">
        <v>92</v>
      </c>
      <c r="BO29" t="s">
        <v>92</v>
      </c>
      <c r="BP29" t="s">
        <v>92</v>
      </c>
      <c r="BR29" t="s">
        <v>92</v>
      </c>
      <c r="BS29" t="s">
        <v>92</v>
      </c>
      <c r="BT29" t="s">
        <v>98</v>
      </c>
      <c r="BU29" t="s">
        <v>91</v>
      </c>
      <c r="BV29" t="s">
        <v>98</v>
      </c>
      <c r="BW29">
        <v>1571</v>
      </c>
      <c r="BX29">
        <v>188486</v>
      </c>
      <c r="BY29">
        <v>11982</v>
      </c>
      <c r="BZ29">
        <v>15730.762810882899</v>
      </c>
      <c r="CA29">
        <v>37.431195105027399</v>
      </c>
      <c r="CD29">
        <v>2028</v>
      </c>
      <c r="CE29">
        <v>11</v>
      </c>
      <c r="CF29">
        <f t="shared" si="0"/>
        <v>1571</v>
      </c>
    </row>
    <row r="30" spans="1:84" hidden="1">
      <c r="A30">
        <v>28</v>
      </c>
      <c r="B30">
        <v>12653</v>
      </c>
      <c r="C30" t="s">
        <v>132</v>
      </c>
      <c r="D30">
        <v>1571</v>
      </c>
      <c r="E30" t="s">
        <v>133</v>
      </c>
      <c r="F30" t="s">
        <v>122</v>
      </c>
      <c r="G30" t="s">
        <v>134</v>
      </c>
      <c r="H30" t="s">
        <v>102</v>
      </c>
      <c r="I30" t="s">
        <v>87</v>
      </c>
      <c r="J30" t="s">
        <v>88</v>
      </c>
      <c r="L30" t="s">
        <v>112</v>
      </c>
      <c r="M30" t="s">
        <v>90</v>
      </c>
      <c r="N30" t="s">
        <v>90</v>
      </c>
      <c r="O30">
        <v>50812</v>
      </c>
      <c r="P30" t="s">
        <v>137</v>
      </c>
      <c r="Q30">
        <v>103</v>
      </c>
      <c r="R30">
        <v>0.85</v>
      </c>
      <c r="S30">
        <v>86</v>
      </c>
      <c r="T30">
        <v>100</v>
      </c>
      <c r="U30">
        <v>33</v>
      </c>
      <c r="V30" t="s">
        <v>91</v>
      </c>
      <c r="W30" t="s">
        <v>92</v>
      </c>
      <c r="X30" t="s">
        <v>92</v>
      </c>
      <c r="Y30" t="s">
        <v>93</v>
      </c>
      <c r="Z30" t="s">
        <v>90</v>
      </c>
      <c r="AA30">
        <v>6</v>
      </c>
      <c r="AB30">
        <v>1991</v>
      </c>
      <c r="AC30" t="s">
        <v>92</v>
      </c>
      <c r="AD30" t="s">
        <v>92</v>
      </c>
      <c r="AE30" t="s">
        <v>91</v>
      </c>
      <c r="AF30" t="s">
        <v>113</v>
      </c>
      <c r="AG30">
        <v>2</v>
      </c>
      <c r="AH30" t="s">
        <v>90</v>
      </c>
      <c r="AI30" t="s">
        <v>95</v>
      </c>
      <c r="AJ30" t="s">
        <v>96</v>
      </c>
      <c r="AS30" t="s">
        <v>91</v>
      </c>
      <c r="AU30" t="s">
        <v>92</v>
      </c>
      <c r="AV30" t="s">
        <v>97</v>
      </c>
      <c r="BD30" t="s">
        <v>92</v>
      </c>
      <c r="BE30" t="s">
        <v>92</v>
      </c>
      <c r="BF30" t="s">
        <v>92</v>
      </c>
      <c r="BH30" t="s">
        <v>92</v>
      </c>
      <c r="BI30" t="s">
        <v>92</v>
      </c>
      <c r="BJ30" t="s">
        <v>92</v>
      </c>
      <c r="BK30" t="s">
        <v>92</v>
      </c>
      <c r="BN30" t="s">
        <v>92</v>
      </c>
      <c r="BO30" t="s">
        <v>92</v>
      </c>
      <c r="BP30" t="s">
        <v>92</v>
      </c>
      <c r="BR30" t="s">
        <v>92</v>
      </c>
      <c r="BS30" t="s">
        <v>92</v>
      </c>
      <c r="BT30" t="s">
        <v>98</v>
      </c>
      <c r="BU30" t="s">
        <v>91</v>
      </c>
      <c r="BV30" t="s">
        <v>98</v>
      </c>
      <c r="BW30">
        <v>1571</v>
      </c>
      <c r="BX30">
        <v>188486</v>
      </c>
      <c r="BY30">
        <v>11982</v>
      </c>
      <c r="BZ30">
        <v>15730.762810882899</v>
      </c>
      <c r="CA30">
        <v>37.431195105027399</v>
      </c>
      <c r="CD30">
        <v>2028</v>
      </c>
      <c r="CE30">
        <v>11</v>
      </c>
      <c r="CF30">
        <f t="shared" si="0"/>
        <v>1571</v>
      </c>
    </row>
    <row r="31" spans="1:84" hidden="1">
      <c r="A31">
        <v>29</v>
      </c>
      <c r="B31">
        <v>12653</v>
      </c>
      <c r="C31" t="s">
        <v>132</v>
      </c>
      <c r="D31">
        <v>1571</v>
      </c>
      <c r="E31" t="s">
        <v>133</v>
      </c>
      <c r="F31" t="s">
        <v>122</v>
      </c>
      <c r="G31" t="s">
        <v>134</v>
      </c>
      <c r="H31" t="s">
        <v>103</v>
      </c>
      <c r="I31" t="s">
        <v>87</v>
      </c>
      <c r="J31" t="s">
        <v>88</v>
      </c>
      <c r="L31" t="s">
        <v>112</v>
      </c>
      <c r="M31" t="s">
        <v>90</v>
      </c>
      <c r="N31" t="s">
        <v>90</v>
      </c>
      <c r="O31">
        <v>50813</v>
      </c>
      <c r="P31" t="s">
        <v>138</v>
      </c>
      <c r="Q31">
        <v>125</v>
      </c>
      <c r="R31">
        <v>0.9</v>
      </c>
      <c r="S31">
        <v>109</v>
      </c>
      <c r="T31">
        <v>123</v>
      </c>
      <c r="U31">
        <v>65</v>
      </c>
      <c r="V31" t="s">
        <v>91</v>
      </c>
      <c r="W31" t="s">
        <v>92</v>
      </c>
      <c r="X31" t="s">
        <v>92</v>
      </c>
      <c r="Y31" t="s">
        <v>93</v>
      </c>
      <c r="Z31" t="s">
        <v>90</v>
      </c>
      <c r="AA31">
        <v>6</v>
      </c>
      <c r="AB31">
        <v>1991</v>
      </c>
      <c r="AC31" t="s">
        <v>92</v>
      </c>
      <c r="AD31" t="s">
        <v>92</v>
      </c>
      <c r="AE31" t="s">
        <v>91</v>
      </c>
      <c r="AF31" t="s">
        <v>113</v>
      </c>
      <c r="AG31">
        <v>2</v>
      </c>
      <c r="AH31" t="s">
        <v>90</v>
      </c>
      <c r="AI31" t="s">
        <v>95</v>
      </c>
      <c r="AJ31" t="s">
        <v>96</v>
      </c>
      <c r="AS31" t="s">
        <v>91</v>
      </c>
      <c r="AU31" t="s">
        <v>92</v>
      </c>
      <c r="AV31" t="s">
        <v>97</v>
      </c>
      <c r="BD31" t="s">
        <v>92</v>
      </c>
      <c r="BE31" t="s">
        <v>92</v>
      </c>
      <c r="BF31" t="s">
        <v>92</v>
      </c>
      <c r="BH31" t="s">
        <v>92</v>
      </c>
      <c r="BI31" t="s">
        <v>92</v>
      </c>
      <c r="BJ31" t="s">
        <v>92</v>
      </c>
      <c r="BK31" t="s">
        <v>92</v>
      </c>
      <c r="BN31" t="s">
        <v>92</v>
      </c>
      <c r="BO31" t="s">
        <v>92</v>
      </c>
      <c r="BP31" t="s">
        <v>92</v>
      </c>
      <c r="BR31" t="s">
        <v>92</v>
      </c>
      <c r="BS31" t="s">
        <v>92</v>
      </c>
      <c r="BT31" t="s">
        <v>98</v>
      </c>
      <c r="BU31" t="s">
        <v>91</v>
      </c>
      <c r="BV31" t="s">
        <v>98</v>
      </c>
      <c r="BW31">
        <v>1571</v>
      </c>
      <c r="BX31">
        <v>188486</v>
      </c>
      <c r="BY31">
        <v>11982</v>
      </c>
      <c r="BZ31">
        <v>15730.762810882899</v>
      </c>
      <c r="CA31">
        <v>38.431195105027399</v>
      </c>
      <c r="CD31">
        <v>2029</v>
      </c>
      <c r="CE31">
        <v>11</v>
      </c>
      <c r="CF31">
        <f t="shared" si="0"/>
        <v>1571</v>
      </c>
    </row>
    <row r="32" spans="1:84" hidden="1">
      <c r="A32">
        <v>30</v>
      </c>
      <c r="B32">
        <v>12653</v>
      </c>
      <c r="C32" t="s">
        <v>132</v>
      </c>
      <c r="D32">
        <v>1571</v>
      </c>
      <c r="E32" t="s">
        <v>133</v>
      </c>
      <c r="F32" t="s">
        <v>122</v>
      </c>
      <c r="G32" t="s">
        <v>134</v>
      </c>
      <c r="H32" t="s">
        <v>104</v>
      </c>
      <c r="I32" t="s">
        <v>87</v>
      </c>
      <c r="J32" t="s">
        <v>88</v>
      </c>
      <c r="L32" t="s">
        <v>112</v>
      </c>
      <c r="M32" t="s">
        <v>90</v>
      </c>
      <c r="N32" t="s">
        <v>90</v>
      </c>
      <c r="O32">
        <v>50814</v>
      </c>
      <c r="P32" t="s">
        <v>139</v>
      </c>
      <c r="Q32">
        <v>125</v>
      </c>
      <c r="R32">
        <v>0.9</v>
      </c>
      <c r="S32">
        <v>109</v>
      </c>
      <c r="T32">
        <v>126</v>
      </c>
      <c r="U32">
        <v>65</v>
      </c>
      <c r="V32" t="s">
        <v>91</v>
      </c>
      <c r="W32" t="s">
        <v>92</v>
      </c>
      <c r="X32" t="s">
        <v>92</v>
      </c>
      <c r="Y32" t="s">
        <v>93</v>
      </c>
      <c r="Z32" t="s">
        <v>90</v>
      </c>
      <c r="AA32">
        <v>6</v>
      </c>
      <c r="AB32">
        <v>1991</v>
      </c>
      <c r="AC32" t="s">
        <v>92</v>
      </c>
      <c r="AD32" t="s">
        <v>92</v>
      </c>
      <c r="AE32" t="s">
        <v>91</v>
      </c>
      <c r="AF32" t="s">
        <v>113</v>
      </c>
      <c r="AG32">
        <v>2</v>
      </c>
      <c r="AH32" t="s">
        <v>90</v>
      </c>
      <c r="AI32" t="s">
        <v>95</v>
      </c>
      <c r="AJ32" t="s">
        <v>96</v>
      </c>
      <c r="AS32" t="s">
        <v>91</v>
      </c>
      <c r="AU32" t="s">
        <v>92</v>
      </c>
      <c r="AV32" t="s">
        <v>97</v>
      </c>
      <c r="BD32" t="s">
        <v>92</v>
      </c>
      <c r="BE32" t="s">
        <v>92</v>
      </c>
      <c r="BF32" t="s">
        <v>92</v>
      </c>
      <c r="BH32" t="s">
        <v>92</v>
      </c>
      <c r="BI32" t="s">
        <v>92</v>
      </c>
      <c r="BJ32" t="s">
        <v>92</v>
      </c>
      <c r="BK32" t="s">
        <v>92</v>
      </c>
      <c r="BN32" t="s">
        <v>92</v>
      </c>
      <c r="BO32" t="s">
        <v>92</v>
      </c>
      <c r="BP32" t="s">
        <v>92</v>
      </c>
      <c r="BR32" t="s">
        <v>92</v>
      </c>
      <c r="BS32" t="s">
        <v>92</v>
      </c>
      <c r="BT32" t="s">
        <v>98</v>
      </c>
      <c r="BU32" t="s">
        <v>91</v>
      </c>
      <c r="BV32" t="s">
        <v>98</v>
      </c>
      <c r="BW32">
        <v>1571</v>
      </c>
      <c r="BX32">
        <v>188486</v>
      </c>
      <c r="BY32">
        <v>11982</v>
      </c>
      <c r="BZ32">
        <v>15730.762810882899</v>
      </c>
      <c r="CA32">
        <v>38.431195105027399</v>
      </c>
      <c r="CD32">
        <v>2029</v>
      </c>
      <c r="CE32">
        <v>11</v>
      </c>
      <c r="CF32">
        <f t="shared" si="0"/>
        <v>1571</v>
      </c>
    </row>
    <row r="33" spans="1:84" hidden="1">
      <c r="A33">
        <v>31</v>
      </c>
      <c r="B33">
        <v>12653</v>
      </c>
      <c r="C33" t="s">
        <v>132</v>
      </c>
      <c r="D33">
        <v>1572</v>
      </c>
      <c r="E33" t="s">
        <v>140</v>
      </c>
      <c r="F33" t="s">
        <v>122</v>
      </c>
      <c r="G33" t="s">
        <v>141</v>
      </c>
      <c r="H33" t="s">
        <v>100</v>
      </c>
      <c r="I33" t="s">
        <v>87</v>
      </c>
      <c r="J33" t="s">
        <v>88</v>
      </c>
      <c r="L33" t="s">
        <v>112</v>
      </c>
      <c r="M33" t="s">
        <v>90</v>
      </c>
      <c r="N33" t="s">
        <v>90</v>
      </c>
      <c r="O33">
        <v>50823</v>
      </c>
      <c r="P33" t="s">
        <v>142</v>
      </c>
      <c r="Q33">
        <v>163</v>
      </c>
      <c r="R33">
        <v>0.9</v>
      </c>
      <c r="S33">
        <v>147</v>
      </c>
      <c r="T33">
        <v>167</v>
      </c>
      <c r="U33">
        <v>40</v>
      </c>
      <c r="V33" t="s">
        <v>91</v>
      </c>
      <c r="W33" t="s">
        <v>92</v>
      </c>
      <c r="X33" t="s">
        <v>92</v>
      </c>
      <c r="Y33" t="s">
        <v>93</v>
      </c>
      <c r="Z33" t="s">
        <v>90</v>
      </c>
      <c r="AA33">
        <v>6</v>
      </c>
      <c r="AB33">
        <v>1992</v>
      </c>
      <c r="AC33" t="s">
        <v>92</v>
      </c>
      <c r="AD33" t="s">
        <v>92</v>
      </c>
      <c r="AE33" t="s">
        <v>91</v>
      </c>
      <c r="AF33" t="s">
        <v>113</v>
      </c>
      <c r="AG33">
        <v>2</v>
      </c>
      <c r="AH33" t="s">
        <v>90</v>
      </c>
      <c r="AI33" t="s">
        <v>95</v>
      </c>
      <c r="AJ33" t="s">
        <v>96</v>
      </c>
      <c r="AS33" t="s">
        <v>91</v>
      </c>
      <c r="AT33" t="s">
        <v>91</v>
      </c>
      <c r="AU33" t="s">
        <v>92</v>
      </c>
      <c r="AV33" t="s">
        <v>97</v>
      </c>
      <c r="BD33" t="s">
        <v>92</v>
      </c>
      <c r="BE33" t="s">
        <v>92</v>
      </c>
      <c r="BF33" t="s">
        <v>92</v>
      </c>
      <c r="BH33" t="s">
        <v>92</v>
      </c>
      <c r="BI33" t="s">
        <v>92</v>
      </c>
      <c r="BJ33" t="s">
        <v>92</v>
      </c>
      <c r="BK33" t="s">
        <v>92</v>
      </c>
      <c r="BN33" t="s">
        <v>92</v>
      </c>
      <c r="BO33" t="s">
        <v>92</v>
      </c>
      <c r="BP33" t="s">
        <v>92</v>
      </c>
      <c r="BR33" t="s">
        <v>92</v>
      </c>
      <c r="BS33" t="s">
        <v>92</v>
      </c>
      <c r="BT33" t="s">
        <v>98</v>
      </c>
      <c r="BU33" t="s">
        <v>91</v>
      </c>
      <c r="BV33" t="s">
        <v>98</v>
      </c>
      <c r="BW33">
        <v>1572</v>
      </c>
      <c r="BX33">
        <v>2193011</v>
      </c>
      <c r="BY33">
        <v>180692.003</v>
      </c>
      <c r="BZ33">
        <v>12136.735237806801</v>
      </c>
      <c r="CA33">
        <v>26.665297618436998</v>
      </c>
      <c r="CD33">
        <v>2019</v>
      </c>
      <c r="CE33">
        <v>2</v>
      </c>
      <c r="CF33">
        <f t="shared" si="0"/>
        <v>1572</v>
      </c>
    </row>
    <row r="34" spans="1:84" hidden="1">
      <c r="A34">
        <v>32</v>
      </c>
      <c r="B34">
        <v>12653</v>
      </c>
      <c r="C34" t="s">
        <v>132</v>
      </c>
      <c r="D34">
        <v>1572</v>
      </c>
      <c r="E34" t="s">
        <v>140</v>
      </c>
      <c r="F34" t="s">
        <v>122</v>
      </c>
      <c r="G34" t="s">
        <v>141</v>
      </c>
      <c r="H34" t="s">
        <v>101</v>
      </c>
      <c r="I34" t="s">
        <v>87</v>
      </c>
      <c r="J34" t="s">
        <v>88</v>
      </c>
      <c r="L34" t="s">
        <v>112</v>
      </c>
      <c r="M34" t="s">
        <v>90</v>
      </c>
      <c r="N34" t="s">
        <v>90</v>
      </c>
      <c r="O34">
        <v>50824</v>
      </c>
      <c r="P34" t="s">
        <v>143</v>
      </c>
      <c r="Q34">
        <v>163</v>
      </c>
      <c r="R34">
        <v>0.9</v>
      </c>
      <c r="S34">
        <v>147</v>
      </c>
      <c r="T34">
        <v>167</v>
      </c>
      <c r="U34">
        <v>40</v>
      </c>
      <c r="V34" t="s">
        <v>91</v>
      </c>
      <c r="W34" t="s">
        <v>92</v>
      </c>
      <c r="X34" t="s">
        <v>92</v>
      </c>
      <c r="Y34" t="s">
        <v>93</v>
      </c>
      <c r="Z34" t="s">
        <v>90</v>
      </c>
      <c r="AA34">
        <v>6</v>
      </c>
      <c r="AB34">
        <v>1992</v>
      </c>
      <c r="AC34" t="s">
        <v>92</v>
      </c>
      <c r="AD34" t="s">
        <v>92</v>
      </c>
      <c r="AE34" t="s">
        <v>91</v>
      </c>
      <c r="AF34" t="s">
        <v>113</v>
      </c>
      <c r="AG34">
        <v>2</v>
      </c>
      <c r="AH34" t="s">
        <v>90</v>
      </c>
      <c r="AI34" t="s">
        <v>95</v>
      </c>
      <c r="AJ34" t="s">
        <v>96</v>
      </c>
      <c r="AS34" t="s">
        <v>91</v>
      </c>
      <c r="AT34" t="s">
        <v>91</v>
      </c>
      <c r="AU34" t="s">
        <v>92</v>
      </c>
      <c r="AV34" t="s">
        <v>97</v>
      </c>
      <c r="BD34" t="s">
        <v>92</v>
      </c>
      <c r="BE34" t="s">
        <v>92</v>
      </c>
      <c r="BF34" t="s">
        <v>92</v>
      </c>
      <c r="BH34" t="s">
        <v>92</v>
      </c>
      <c r="BI34" t="s">
        <v>92</v>
      </c>
      <c r="BJ34" t="s">
        <v>92</v>
      </c>
      <c r="BK34" t="s">
        <v>92</v>
      </c>
      <c r="BN34" t="s">
        <v>92</v>
      </c>
      <c r="BO34" t="s">
        <v>92</v>
      </c>
      <c r="BP34" t="s">
        <v>92</v>
      </c>
      <c r="BR34" t="s">
        <v>92</v>
      </c>
      <c r="BS34" t="s">
        <v>92</v>
      </c>
      <c r="BT34" t="s">
        <v>98</v>
      </c>
      <c r="BU34" t="s">
        <v>91</v>
      </c>
      <c r="BV34" t="s">
        <v>98</v>
      </c>
      <c r="BW34">
        <v>1572</v>
      </c>
      <c r="BX34">
        <v>2193011</v>
      </c>
      <c r="BY34">
        <v>180692.003</v>
      </c>
      <c r="BZ34">
        <v>12136.735237806801</v>
      </c>
      <c r="CA34">
        <v>26.665297618436998</v>
      </c>
      <c r="CD34">
        <v>2019</v>
      </c>
      <c r="CE34">
        <v>2</v>
      </c>
      <c r="CF34">
        <f t="shared" si="0"/>
        <v>1572</v>
      </c>
    </row>
    <row r="35" spans="1:84" hidden="1">
      <c r="A35">
        <v>33</v>
      </c>
      <c r="B35">
        <v>12653</v>
      </c>
      <c r="C35" t="s">
        <v>132</v>
      </c>
      <c r="D35">
        <v>1573</v>
      </c>
      <c r="E35" t="s">
        <v>144</v>
      </c>
      <c r="F35" t="s">
        <v>122</v>
      </c>
      <c r="G35" t="s">
        <v>145</v>
      </c>
      <c r="H35">
        <v>3</v>
      </c>
      <c r="I35" t="s">
        <v>111</v>
      </c>
      <c r="J35" t="s">
        <v>88</v>
      </c>
      <c r="L35" t="s">
        <v>89</v>
      </c>
      <c r="M35" t="s">
        <v>90</v>
      </c>
      <c r="N35" t="s">
        <v>90</v>
      </c>
      <c r="O35">
        <v>50828</v>
      </c>
      <c r="P35" t="s">
        <v>146</v>
      </c>
      <c r="Q35">
        <v>65</v>
      </c>
      <c r="R35">
        <v>0.9</v>
      </c>
      <c r="S35">
        <v>54</v>
      </c>
      <c r="T35">
        <v>59</v>
      </c>
      <c r="U35">
        <v>20</v>
      </c>
      <c r="V35" t="s">
        <v>91</v>
      </c>
      <c r="W35" t="s">
        <v>92</v>
      </c>
      <c r="X35" t="s">
        <v>92</v>
      </c>
      <c r="Y35" t="s">
        <v>93</v>
      </c>
      <c r="Z35" t="s">
        <v>90</v>
      </c>
      <c r="AA35">
        <v>6</v>
      </c>
      <c r="AB35">
        <v>1973</v>
      </c>
      <c r="AC35" t="s">
        <v>92</v>
      </c>
      <c r="AD35" t="s">
        <v>92</v>
      </c>
      <c r="AE35" t="s">
        <v>91</v>
      </c>
      <c r="AF35" t="s">
        <v>113</v>
      </c>
      <c r="AG35">
        <v>2</v>
      </c>
      <c r="AH35" t="s">
        <v>90</v>
      </c>
      <c r="AI35" t="s">
        <v>96</v>
      </c>
      <c r="AS35" t="s">
        <v>91</v>
      </c>
      <c r="AT35" t="s">
        <v>91</v>
      </c>
      <c r="AU35" t="s">
        <v>92</v>
      </c>
      <c r="AV35" t="s">
        <v>97</v>
      </c>
      <c r="BD35" t="s">
        <v>92</v>
      </c>
      <c r="BE35" t="s">
        <v>92</v>
      </c>
      <c r="BF35" t="s">
        <v>92</v>
      </c>
      <c r="BH35" t="s">
        <v>92</v>
      </c>
      <c r="BI35" t="s">
        <v>92</v>
      </c>
      <c r="BJ35" t="s">
        <v>92</v>
      </c>
      <c r="BK35" t="s">
        <v>92</v>
      </c>
      <c r="BN35" t="s">
        <v>92</v>
      </c>
      <c r="BO35" t="s">
        <v>92</v>
      </c>
      <c r="BP35" t="s">
        <v>92</v>
      </c>
      <c r="BR35" t="s">
        <v>92</v>
      </c>
      <c r="BS35" t="s">
        <v>92</v>
      </c>
      <c r="BT35" t="s">
        <v>91</v>
      </c>
      <c r="BW35">
        <v>1573</v>
      </c>
      <c r="BX35">
        <v>25888</v>
      </c>
      <c r="BY35">
        <v>321</v>
      </c>
      <c r="BZ35">
        <v>80647.975077881594</v>
      </c>
      <c r="CA35">
        <v>43.275601838247802</v>
      </c>
      <c r="CD35">
        <v>2016</v>
      </c>
      <c r="CE35">
        <v>9</v>
      </c>
      <c r="CF35">
        <f t="shared" si="0"/>
        <v>1573</v>
      </c>
    </row>
    <row r="36" spans="1:84" hidden="1">
      <c r="A36">
        <v>34</v>
      </c>
      <c r="B36">
        <v>12653</v>
      </c>
      <c r="C36" t="s">
        <v>132</v>
      </c>
      <c r="D36">
        <v>1573</v>
      </c>
      <c r="E36" t="s">
        <v>144</v>
      </c>
      <c r="F36" t="s">
        <v>122</v>
      </c>
      <c r="G36" t="s">
        <v>145</v>
      </c>
      <c r="H36">
        <v>4</v>
      </c>
      <c r="I36" t="s">
        <v>111</v>
      </c>
      <c r="J36" t="s">
        <v>88</v>
      </c>
      <c r="L36" t="s">
        <v>89</v>
      </c>
      <c r="M36" t="s">
        <v>90</v>
      </c>
      <c r="N36" t="s">
        <v>90</v>
      </c>
      <c r="O36">
        <v>50829</v>
      </c>
      <c r="P36" t="s">
        <v>147</v>
      </c>
      <c r="Q36">
        <v>65</v>
      </c>
      <c r="R36">
        <v>0.9</v>
      </c>
      <c r="S36">
        <v>54</v>
      </c>
      <c r="T36">
        <v>59</v>
      </c>
      <c r="U36">
        <v>20</v>
      </c>
      <c r="V36" t="s">
        <v>91</v>
      </c>
      <c r="W36" t="s">
        <v>92</v>
      </c>
      <c r="X36" t="s">
        <v>92</v>
      </c>
      <c r="Y36" t="s">
        <v>93</v>
      </c>
      <c r="Z36" t="s">
        <v>90</v>
      </c>
      <c r="AA36">
        <v>6</v>
      </c>
      <c r="AB36">
        <v>1973</v>
      </c>
      <c r="AC36" t="s">
        <v>92</v>
      </c>
      <c r="AD36" t="s">
        <v>92</v>
      </c>
      <c r="AE36" t="s">
        <v>91</v>
      </c>
      <c r="AF36" t="s">
        <v>113</v>
      </c>
      <c r="AG36">
        <v>2</v>
      </c>
      <c r="AH36" t="s">
        <v>90</v>
      </c>
      <c r="AI36" t="s">
        <v>96</v>
      </c>
      <c r="AS36" t="s">
        <v>91</v>
      </c>
      <c r="AT36" t="s">
        <v>91</v>
      </c>
      <c r="AU36" t="s">
        <v>92</v>
      </c>
      <c r="AV36" t="s">
        <v>97</v>
      </c>
      <c r="BD36" t="s">
        <v>92</v>
      </c>
      <c r="BE36" t="s">
        <v>92</v>
      </c>
      <c r="BF36" t="s">
        <v>92</v>
      </c>
      <c r="BH36" t="s">
        <v>92</v>
      </c>
      <c r="BI36" t="s">
        <v>92</v>
      </c>
      <c r="BJ36" t="s">
        <v>92</v>
      </c>
      <c r="BK36" t="s">
        <v>92</v>
      </c>
      <c r="BN36" t="s">
        <v>92</v>
      </c>
      <c r="BO36" t="s">
        <v>92</v>
      </c>
      <c r="BP36" t="s">
        <v>92</v>
      </c>
      <c r="BR36" t="s">
        <v>92</v>
      </c>
      <c r="BS36" t="s">
        <v>92</v>
      </c>
      <c r="BT36" t="s">
        <v>91</v>
      </c>
      <c r="BW36">
        <v>1573</v>
      </c>
      <c r="BX36">
        <v>25888</v>
      </c>
      <c r="BY36">
        <v>321</v>
      </c>
      <c r="BZ36">
        <v>80647.975077881594</v>
      </c>
      <c r="CA36">
        <v>43.275601838247802</v>
      </c>
      <c r="CD36">
        <v>2016</v>
      </c>
      <c r="CE36">
        <v>9</v>
      </c>
      <c r="CF36">
        <f t="shared" si="0"/>
        <v>1573</v>
      </c>
    </row>
    <row r="37" spans="1:84" hidden="1">
      <c r="A37">
        <v>35</v>
      </c>
      <c r="B37">
        <v>12653</v>
      </c>
      <c r="C37" t="s">
        <v>132</v>
      </c>
      <c r="D37">
        <v>1573</v>
      </c>
      <c r="E37" t="s">
        <v>144</v>
      </c>
      <c r="F37" t="s">
        <v>122</v>
      </c>
      <c r="G37" t="s">
        <v>145</v>
      </c>
      <c r="H37">
        <v>5</v>
      </c>
      <c r="I37" t="s">
        <v>111</v>
      </c>
      <c r="J37" t="s">
        <v>88</v>
      </c>
      <c r="L37" t="s">
        <v>89</v>
      </c>
      <c r="M37" t="s">
        <v>90</v>
      </c>
      <c r="N37" t="s">
        <v>90</v>
      </c>
      <c r="O37">
        <v>50830</v>
      </c>
      <c r="P37" t="s">
        <v>148</v>
      </c>
      <c r="Q37">
        <v>65</v>
      </c>
      <c r="R37">
        <v>0.9</v>
      </c>
      <c r="S37">
        <v>54</v>
      </c>
      <c r="T37">
        <v>59</v>
      </c>
      <c r="U37">
        <v>20</v>
      </c>
      <c r="V37" t="s">
        <v>91</v>
      </c>
      <c r="W37" t="s">
        <v>92</v>
      </c>
      <c r="X37" t="s">
        <v>92</v>
      </c>
      <c r="Y37" t="s">
        <v>93</v>
      </c>
      <c r="Z37" t="s">
        <v>90</v>
      </c>
      <c r="AA37">
        <v>5</v>
      </c>
      <c r="AB37">
        <v>1973</v>
      </c>
      <c r="AC37" t="s">
        <v>92</v>
      </c>
      <c r="AD37" t="s">
        <v>92</v>
      </c>
      <c r="AE37" t="s">
        <v>91</v>
      </c>
      <c r="AF37" t="s">
        <v>113</v>
      </c>
      <c r="AG37">
        <v>2</v>
      </c>
      <c r="AH37" t="s">
        <v>90</v>
      </c>
      <c r="AI37" t="s">
        <v>96</v>
      </c>
      <c r="AS37" t="s">
        <v>91</v>
      </c>
      <c r="AT37" t="s">
        <v>91</v>
      </c>
      <c r="AU37" t="s">
        <v>92</v>
      </c>
      <c r="AV37" t="s">
        <v>97</v>
      </c>
      <c r="BD37" t="s">
        <v>92</v>
      </c>
      <c r="BE37" t="s">
        <v>92</v>
      </c>
      <c r="BF37" t="s">
        <v>92</v>
      </c>
      <c r="BH37" t="s">
        <v>92</v>
      </c>
      <c r="BI37" t="s">
        <v>92</v>
      </c>
      <c r="BJ37" t="s">
        <v>92</v>
      </c>
      <c r="BK37" t="s">
        <v>92</v>
      </c>
      <c r="BN37" t="s">
        <v>92</v>
      </c>
      <c r="BO37" t="s">
        <v>92</v>
      </c>
      <c r="BP37" t="s">
        <v>92</v>
      </c>
      <c r="BR37" t="s">
        <v>92</v>
      </c>
      <c r="BS37" t="s">
        <v>92</v>
      </c>
      <c r="BT37" t="s">
        <v>91</v>
      </c>
      <c r="BW37">
        <v>1573</v>
      </c>
      <c r="BX37">
        <v>25888</v>
      </c>
      <c r="BY37">
        <v>321</v>
      </c>
      <c r="BZ37">
        <v>80647.975077881594</v>
      </c>
      <c r="CA37">
        <v>43.275601838247802</v>
      </c>
      <c r="CD37">
        <v>2016</v>
      </c>
      <c r="CE37">
        <v>8</v>
      </c>
      <c r="CF37">
        <f t="shared" si="0"/>
        <v>1573</v>
      </c>
    </row>
    <row r="38" spans="1:84" hidden="1">
      <c r="A38">
        <v>36</v>
      </c>
      <c r="B38">
        <v>12653</v>
      </c>
      <c r="C38" t="s">
        <v>132</v>
      </c>
      <c r="D38">
        <v>1573</v>
      </c>
      <c r="E38" t="s">
        <v>144</v>
      </c>
      <c r="F38" t="s">
        <v>122</v>
      </c>
      <c r="G38" t="s">
        <v>145</v>
      </c>
      <c r="H38">
        <v>6</v>
      </c>
      <c r="I38" t="s">
        <v>111</v>
      </c>
      <c r="J38" t="s">
        <v>88</v>
      </c>
      <c r="L38" t="s">
        <v>89</v>
      </c>
      <c r="M38" t="s">
        <v>90</v>
      </c>
      <c r="N38" t="s">
        <v>90</v>
      </c>
      <c r="O38">
        <v>50831</v>
      </c>
      <c r="P38" t="s">
        <v>149</v>
      </c>
      <c r="Q38">
        <v>65</v>
      </c>
      <c r="R38">
        <v>0.9</v>
      </c>
      <c r="S38">
        <v>54</v>
      </c>
      <c r="T38">
        <v>59</v>
      </c>
      <c r="U38">
        <v>20</v>
      </c>
      <c r="V38" t="s">
        <v>91</v>
      </c>
      <c r="W38" t="s">
        <v>92</v>
      </c>
      <c r="X38" t="s">
        <v>92</v>
      </c>
      <c r="Y38" t="s">
        <v>93</v>
      </c>
      <c r="Z38" t="s">
        <v>90</v>
      </c>
      <c r="AA38">
        <v>5</v>
      </c>
      <c r="AB38">
        <v>1973</v>
      </c>
      <c r="AC38" t="s">
        <v>92</v>
      </c>
      <c r="AD38" t="s">
        <v>92</v>
      </c>
      <c r="AE38" t="s">
        <v>91</v>
      </c>
      <c r="AF38" t="s">
        <v>113</v>
      </c>
      <c r="AG38">
        <v>2</v>
      </c>
      <c r="AH38" t="s">
        <v>90</v>
      </c>
      <c r="AI38" t="s">
        <v>96</v>
      </c>
      <c r="AS38" t="s">
        <v>91</v>
      </c>
      <c r="AT38" t="s">
        <v>91</v>
      </c>
      <c r="AU38" t="s">
        <v>92</v>
      </c>
      <c r="AV38" t="s">
        <v>97</v>
      </c>
      <c r="BD38" t="s">
        <v>92</v>
      </c>
      <c r="BE38" t="s">
        <v>92</v>
      </c>
      <c r="BF38" t="s">
        <v>92</v>
      </c>
      <c r="BH38" t="s">
        <v>92</v>
      </c>
      <c r="BI38" t="s">
        <v>92</v>
      </c>
      <c r="BJ38" t="s">
        <v>92</v>
      </c>
      <c r="BK38" t="s">
        <v>92</v>
      </c>
      <c r="BN38" t="s">
        <v>92</v>
      </c>
      <c r="BO38" t="s">
        <v>92</v>
      </c>
      <c r="BP38" t="s">
        <v>92</v>
      </c>
      <c r="BR38" t="s">
        <v>92</v>
      </c>
      <c r="BS38" t="s">
        <v>92</v>
      </c>
      <c r="BT38" t="s">
        <v>91</v>
      </c>
      <c r="BW38">
        <v>1573</v>
      </c>
      <c r="BX38">
        <v>25888</v>
      </c>
      <c r="BY38">
        <v>321</v>
      </c>
      <c r="BZ38">
        <v>80647.975077881594</v>
      </c>
      <c r="CA38">
        <v>43.275601838247802</v>
      </c>
      <c r="CD38">
        <v>2016</v>
      </c>
      <c r="CE38">
        <v>8</v>
      </c>
      <c r="CF38">
        <f t="shared" si="0"/>
        <v>1573</v>
      </c>
    </row>
    <row r="39" spans="1:84">
      <c r="A39">
        <v>37</v>
      </c>
      <c r="B39">
        <v>56606</v>
      </c>
      <c r="C39" t="s">
        <v>397</v>
      </c>
      <c r="D39">
        <v>2379</v>
      </c>
      <c r="E39" t="s">
        <v>398</v>
      </c>
      <c r="F39" t="s">
        <v>152</v>
      </c>
      <c r="G39" t="s">
        <v>162</v>
      </c>
      <c r="H39" t="s">
        <v>399</v>
      </c>
      <c r="I39" t="s">
        <v>87</v>
      </c>
      <c r="J39" t="s">
        <v>88</v>
      </c>
      <c r="L39" t="s">
        <v>89</v>
      </c>
      <c r="M39" t="s">
        <v>90</v>
      </c>
      <c r="N39" t="s">
        <v>90</v>
      </c>
      <c r="Q39">
        <v>41.9</v>
      </c>
      <c r="R39">
        <v>0.9</v>
      </c>
      <c r="S39">
        <v>37.6</v>
      </c>
      <c r="T39">
        <v>49.8</v>
      </c>
      <c r="U39">
        <v>33.799999999999997</v>
      </c>
      <c r="V39" t="s">
        <v>91</v>
      </c>
      <c r="W39" t="s">
        <v>92</v>
      </c>
      <c r="X39" t="s">
        <v>92</v>
      </c>
      <c r="Y39" t="s">
        <v>93</v>
      </c>
      <c r="Z39" t="s">
        <v>90</v>
      </c>
      <c r="AA39">
        <v>4</v>
      </c>
      <c r="AB39">
        <v>1973</v>
      </c>
      <c r="AC39">
        <v>6</v>
      </c>
      <c r="AD39">
        <v>2024</v>
      </c>
      <c r="AE39" t="s">
        <v>91</v>
      </c>
      <c r="AF39" t="s">
        <v>113</v>
      </c>
      <c r="AG39">
        <v>2</v>
      </c>
      <c r="AH39" t="s">
        <v>90</v>
      </c>
      <c r="AI39" t="s">
        <v>95</v>
      </c>
      <c r="AJ39" t="s">
        <v>400</v>
      </c>
      <c r="AS39" t="s">
        <v>91</v>
      </c>
      <c r="AU39" t="s">
        <v>92</v>
      </c>
      <c r="AV39" t="s">
        <v>119</v>
      </c>
      <c r="BD39" t="s">
        <v>92</v>
      </c>
      <c r="BE39" t="s">
        <v>92</v>
      </c>
      <c r="BF39" t="s">
        <v>92</v>
      </c>
      <c r="BH39" t="s">
        <v>92</v>
      </c>
      <c r="BI39" t="s">
        <v>92</v>
      </c>
      <c r="BJ39" t="s">
        <v>92</v>
      </c>
      <c r="BK39" t="s">
        <v>92</v>
      </c>
      <c r="BN39" t="s">
        <v>92</v>
      </c>
      <c r="BO39" t="s">
        <v>92</v>
      </c>
      <c r="BP39" t="s">
        <v>92</v>
      </c>
      <c r="BR39" t="s">
        <v>92</v>
      </c>
      <c r="BS39" t="s">
        <v>92</v>
      </c>
      <c r="BT39" t="s">
        <v>98</v>
      </c>
      <c r="BU39" t="s">
        <v>91</v>
      </c>
      <c r="BV39" t="s">
        <v>98</v>
      </c>
      <c r="BW39">
        <v>2379</v>
      </c>
      <c r="BX39">
        <v>84406</v>
      </c>
      <c r="BY39">
        <v>5014</v>
      </c>
      <c r="BZ39">
        <v>16834.064619066601</v>
      </c>
      <c r="CA39">
        <v>43.828121739906599</v>
      </c>
      <c r="CD39">
        <v>2017</v>
      </c>
      <c r="CE39">
        <v>2</v>
      </c>
      <c r="CF39">
        <f t="shared" si="0"/>
        <v>2379</v>
      </c>
    </row>
    <row r="40" spans="1:84">
      <c r="A40">
        <v>38</v>
      </c>
      <c r="B40">
        <v>56606</v>
      </c>
      <c r="C40" t="s">
        <v>397</v>
      </c>
      <c r="D40">
        <v>2379</v>
      </c>
      <c r="E40" t="s">
        <v>398</v>
      </c>
      <c r="F40" t="s">
        <v>152</v>
      </c>
      <c r="G40" t="s">
        <v>162</v>
      </c>
      <c r="H40" t="s">
        <v>401</v>
      </c>
      <c r="I40" t="s">
        <v>87</v>
      </c>
      <c r="J40" t="s">
        <v>88</v>
      </c>
      <c r="L40" t="s">
        <v>89</v>
      </c>
      <c r="M40" t="s">
        <v>90</v>
      </c>
      <c r="N40" t="s">
        <v>90</v>
      </c>
      <c r="Q40">
        <v>41.9</v>
      </c>
      <c r="R40">
        <v>0.9</v>
      </c>
      <c r="S40">
        <v>39.200000000000003</v>
      </c>
      <c r="T40">
        <v>49.8</v>
      </c>
      <c r="U40">
        <v>35.299999999999997</v>
      </c>
      <c r="V40" t="s">
        <v>91</v>
      </c>
      <c r="W40" t="s">
        <v>92</v>
      </c>
      <c r="X40" t="s">
        <v>92</v>
      </c>
      <c r="Y40" t="s">
        <v>93</v>
      </c>
      <c r="Z40" t="s">
        <v>90</v>
      </c>
      <c r="AA40">
        <v>5</v>
      </c>
      <c r="AB40">
        <v>1973</v>
      </c>
      <c r="AC40">
        <v>6</v>
      </c>
      <c r="AD40">
        <v>2024</v>
      </c>
      <c r="AE40" t="s">
        <v>91</v>
      </c>
      <c r="AF40" t="s">
        <v>113</v>
      </c>
      <c r="AG40">
        <v>2</v>
      </c>
      <c r="AH40" t="s">
        <v>90</v>
      </c>
      <c r="AI40" t="s">
        <v>95</v>
      </c>
      <c r="AJ40" t="s">
        <v>400</v>
      </c>
      <c r="AS40" t="s">
        <v>91</v>
      </c>
      <c r="AU40" t="s">
        <v>92</v>
      </c>
      <c r="AV40" t="s">
        <v>119</v>
      </c>
      <c r="BD40" t="s">
        <v>92</v>
      </c>
      <c r="BE40" t="s">
        <v>92</v>
      </c>
      <c r="BF40" t="s">
        <v>92</v>
      </c>
      <c r="BH40" t="s">
        <v>92</v>
      </c>
      <c r="BI40" t="s">
        <v>92</v>
      </c>
      <c r="BJ40" t="s">
        <v>92</v>
      </c>
      <c r="BK40" t="s">
        <v>92</v>
      </c>
      <c r="BN40" t="s">
        <v>92</v>
      </c>
      <c r="BO40" t="s">
        <v>92</v>
      </c>
      <c r="BP40" t="s">
        <v>92</v>
      </c>
      <c r="BR40" t="s">
        <v>92</v>
      </c>
      <c r="BS40" t="s">
        <v>92</v>
      </c>
      <c r="BT40" t="s">
        <v>98</v>
      </c>
      <c r="BU40" t="s">
        <v>91</v>
      </c>
      <c r="BV40" t="s">
        <v>98</v>
      </c>
      <c r="BW40">
        <v>2379</v>
      </c>
      <c r="BX40">
        <v>84406</v>
      </c>
      <c r="BY40">
        <v>5014</v>
      </c>
      <c r="BZ40">
        <v>16834.064619066601</v>
      </c>
      <c r="CA40">
        <v>43.828121739906599</v>
      </c>
      <c r="CD40">
        <v>2017</v>
      </c>
      <c r="CE40">
        <v>3</v>
      </c>
      <c r="CF40">
        <f t="shared" si="0"/>
        <v>2379</v>
      </c>
    </row>
    <row r="41" spans="1:84">
      <c r="A41">
        <v>39</v>
      </c>
      <c r="B41">
        <v>63033</v>
      </c>
      <c r="C41" t="s">
        <v>402</v>
      </c>
      <c r="D41">
        <v>2393</v>
      </c>
      <c r="E41" t="s">
        <v>403</v>
      </c>
      <c r="F41" t="s">
        <v>152</v>
      </c>
      <c r="G41" t="s">
        <v>404</v>
      </c>
      <c r="H41">
        <v>9</v>
      </c>
      <c r="I41" t="s">
        <v>87</v>
      </c>
      <c r="J41" t="s">
        <v>88</v>
      </c>
      <c r="L41" t="s">
        <v>89</v>
      </c>
      <c r="M41" t="s">
        <v>90</v>
      </c>
      <c r="N41" t="s">
        <v>90</v>
      </c>
      <c r="O41">
        <v>50704</v>
      </c>
      <c r="P41" t="s">
        <v>405</v>
      </c>
      <c r="Q41">
        <v>161</v>
      </c>
      <c r="R41">
        <v>0.9</v>
      </c>
      <c r="S41">
        <v>152.69999999999999</v>
      </c>
      <c r="T41">
        <v>167</v>
      </c>
      <c r="U41">
        <v>150</v>
      </c>
      <c r="V41" t="s">
        <v>91</v>
      </c>
      <c r="W41" t="s">
        <v>92</v>
      </c>
      <c r="X41" t="s">
        <v>92</v>
      </c>
      <c r="Y41" t="s">
        <v>93</v>
      </c>
      <c r="Z41" t="s">
        <v>90</v>
      </c>
      <c r="AA41">
        <v>7</v>
      </c>
      <c r="AB41">
        <v>1996</v>
      </c>
      <c r="AC41" t="s">
        <v>92</v>
      </c>
      <c r="AD41" t="s">
        <v>92</v>
      </c>
      <c r="AE41" t="s">
        <v>91</v>
      </c>
      <c r="AF41" t="s">
        <v>113</v>
      </c>
      <c r="AG41">
        <v>2</v>
      </c>
      <c r="AH41" t="s">
        <v>90</v>
      </c>
      <c r="AI41" t="s">
        <v>95</v>
      </c>
      <c r="AJ41" t="s">
        <v>96</v>
      </c>
      <c r="AS41" t="s">
        <v>91</v>
      </c>
      <c r="AT41" t="s">
        <v>91</v>
      </c>
      <c r="AU41" t="s">
        <v>92</v>
      </c>
      <c r="AV41" t="s">
        <v>97</v>
      </c>
      <c r="BD41" t="s">
        <v>92</v>
      </c>
      <c r="BE41" t="s">
        <v>92</v>
      </c>
      <c r="BF41" t="s">
        <v>92</v>
      </c>
      <c r="BH41" t="s">
        <v>92</v>
      </c>
      <c r="BI41" t="s">
        <v>92</v>
      </c>
      <c r="BJ41" t="s">
        <v>92</v>
      </c>
      <c r="BK41" t="s">
        <v>92</v>
      </c>
      <c r="BN41" t="s">
        <v>92</v>
      </c>
      <c r="BO41" t="s">
        <v>92</v>
      </c>
      <c r="BP41" t="s">
        <v>92</v>
      </c>
      <c r="BR41" t="s">
        <v>92</v>
      </c>
      <c r="BS41" t="s">
        <v>92</v>
      </c>
      <c r="BT41" t="s">
        <v>98</v>
      </c>
      <c r="BU41" t="s">
        <v>91</v>
      </c>
      <c r="BV41" t="s">
        <v>91</v>
      </c>
      <c r="BW41">
        <v>2393</v>
      </c>
      <c r="BX41">
        <v>213057</v>
      </c>
      <c r="BY41">
        <v>13576</v>
      </c>
      <c r="BZ41">
        <v>15693.6505598114</v>
      </c>
      <c r="CA41">
        <v>38.287861771827401</v>
      </c>
      <c r="CD41">
        <v>2034</v>
      </c>
      <c r="CE41">
        <v>10</v>
      </c>
      <c r="CF41">
        <f t="shared" si="0"/>
        <v>2393</v>
      </c>
    </row>
    <row r="42" spans="1:84">
      <c r="A42">
        <v>40</v>
      </c>
      <c r="B42">
        <v>65386</v>
      </c>
      <c r="C42" t="s">
        <v>406</v>
      </c>
      <c r="D42">
        <v>2399</v>
      </c>
      <c r="E42" t="s">
        <v>407</v>
      </c>
      <c r="F42" t="s">
        <v>152</v>
      </c>
      <c r="G42" t="s">
        <v>408</v>
      </c>
      <c r="H42">
        <v>121</v>
      </c>
      <c r="I42" t="s">
        <v>87</v>
      </c>
      <c r="J42" t="s">
        <v>88</v>
      </c>
      <c r="L42" t="s">
        <v>89</v>
      </c>
      <c r="M42" t="s">
        <v>90</v>
      </c>
      <c r="N42" t="s">
        <v>90</v>
      </c>
      <c r="O42">
        <v>93142</v>
      </c>
      <c r="P42" t="s">
        <v>409</v>
      </c>
      <c r="Q42">
        <v>60.5</v>
      </c>
      <c r="R42">
        <v>0.85</v>
      </c>
      <c r="S42">
        <v>42</v>
      </c>
      <c r="T42">
        <v>42</v>
      </c>
      <c r="U42">
        <v>42</v>
      </c>
      <c r="V42" t="s">
        <v>91</v>
      </c>
      <c r="W42" t="s">
        <v>92</v>
      </c>
      <c r="X42" t="s">
        <v>92</v>
      </c>
      <c r="Y42" t="s">
        <v>93</v>
      </c>
      <c r="Z42" t="s">
        <v>90</v>
      </c>
      <c r="AA42">
        <v>6</v>
      </c>
      <c r="AB42">
        <v>2000</v>
      </c>
      <c r="AC42" t="s">
        <v>92</v>
      </c>
      <c r="AD42" t="s">
        <v>92</v>
      </c>
      <c r="AE42" t="s">
        <v>91</v>
      </c>
      <c r="AF42" t="s">
        <v>113</v>
      </c>
      <c r="AG42">
        <v>2</v>
      </c>
      <c r="AH42" t="s">
        <v>90</v>
      </c>
      <c r="AI42" t="s">
        <v>95</v>
      </c>
      <c r="AJ42" t="s">
        <v>400</v>
      </c>
      <c r="AS42" t="s">
        <v>91</v>
      </c>
      <c r="AT42" t="s">
        <v>91</v>
      </c>
      <c r="AU42" t="s">
        <v>92</v>
      </c>
      <c r="AV42" t="s">
        <v>97</v>
      </c>
      <c r="BD42" t="s">
        <v>92</v>
      </c>
      <c r="BE42" t="s">
        <v>92</v>
      </c>
      <c r="BF42" t="s">
        <v>92</v>
      </c>
      <c r="BH42" t="s">
        <v>92</v>
      </c>
      <c r="BI42" t="s">
        <v>92</v>
      </c>
      <c r="BJ42" t="s">
        <v>92</v>
      </c>
      <c r="BK42" t="s">
        <v>92</v>
      </c>
      <c r="BN42" t="s">
        <v>92</v>
      </c>
      <c r="BO42" t="s">
        <v>92</v>
      </c>
      <c r="BP42" t="s">
        <v>92</v>
      </c>
      <c r="BR42" t="s">
        <v>92</v>
      </c>
      <c r="BS42" t="s">
        <v>92</v>
      </c>
      <c r="BT42" t="s">
        <v>98</v>
      </c>
      <c r="BU42" t="s">
        <v>98</v>
      </c>
      <c r="BV42" t="s">
        <v>98</v>
      </c>
      <c r="BW42">
        <v>2399</v>
      </c>
      <c r="BX42">
        <v>185488</v>
      </c>
      <c r="BY42">
        <v>18094</v>
      </c>
      <c r="BZ42">
        <v>10251.354040013201</v>
      </c>
      <c r="CA42">
        <v>23.679583335349999</v>
      </c>
      <c r="CD42">
        <v>2024</v>
      </c>
      <c r="CE42">
        <v>2</v>
      </c>
      <c r="CF42">
        <f t="shared" si="0"/>
        <v>2399</v>
      </c>
    </row>
    <row r="43" spans="1:84">
      <c r="A43">
        <v>41</v>
      </c>
      <c r="B43">
        <v>65386</v>
      </c>
      <c r="C43" t="s">
        <v>406</v>
      </c>
      <c r="D43">
        <v>2399</v>
      </c>
      <c r="E43" t="s">
        <v>407</v>
      </c>
      <c r="F43" t="s">
        <v>152</v>
      </c>
      <c r="G43" t="s">
        <v>408</v>
      </c>
      <c r="H43">
        <v>122</v>
      </c>
      <c r="I43" t="s">
        <v>87</v>
      </c>
      <c r="J43" t="s">
        <v>88</v>
      </c>
      <c r="L43" t="s">
        <v>89</v>
      </c>
      <c r="M43" t="s">
        <v>90</v>
      </c>
      <c r="N43" t="s">
        <v>90</v>
      </c>
      <c r="O43">
        <v>93143</v>
      </c>
      <c r="P43" t="s">
        <v>409</v>
      </c>
      <c r="Q43">
        <v>60.5</v>
      </c>
      <c r="R43">
        <v>0.85</v>
      </c>
      <c r="S43">
        <v>42</v>
      </c>
      <c r="T43">
        <v>42</v>
      </c>
      <c r="U43">
        <v>42</v>
      </c>
      <c r="V43" t="s">
        <v>91</v>
      </c>
      <c r="W43" t="s">
        <v>92</v>
      </c>
      <c r="X43" t="s">
        <v>92</v>
      </c>
      <c r="Y43" t="s">
        <v>93</v>
      </c>
      <c r="Z43" t="s">
        <v>90</v>
      </c>
      <c r="AA43">
        <v>6</v>
      </c>
      <c r="AB43">
        <v>2000</v>
      </c>
      <c r="AC43" t="s">
        <v>92</v>
      </c>
      <c r="AD43" t="s">
        <v>92</v>
      </c>
      <c r="AE43" t="s">
        <v>91</v>
      </c>
      <c r="AF43" t="s">
        <v>113</v>
      </c>
      <c r="AG43">
        <v>2</v>
      </c>
      <c r="AH43" t="s">
        <v>90</v>
      </c>
      <c r="AI43" t="s">
        <v>95</v>
      </c>
      <c r="AJ43" t="s">
        <v>400</v>
      </c>
      <c r="AS43" t="s">
        <v>91</v>
      </c>
      <c r="AT43" t="s">
        <v>91</v>
      </c>
      <c r="AU43" t="s">
        <v>92</v>
      </c>
      <c r="AV43" t="s">
        <v>97</v>
      </c>
      <c r="BD43" t="s">
        <v>92</v>
      </c>
      <c r="BE43" t="s">
        <v>92</v>
      </c>
      <c r="BF43" t="s">
        <v>92</v>
      </c>
      <c r="BH43" t="s">
        <v>92</v>
      </c>
      <c r="BI43" t="s">
        <v>92</v>
      </c>
      <c r="BJ43" t="s">
        <v>92</v>
      </c>
      <c r="BK43" t="s">
        <v>92</v>
      </c>
      <c r="BN43" t="s">
        <v>92</v>
      </c>
      <c r="BO43" t="s">
        <v>92</v>
      </c>
      <c r="BP43" t="s">
        <v>92</v>
      </c>
      <c r="BR43" t="s">
        <v>92</v>
      </c>
      <c r="BS43" t="s">
        <v>92</v>
      </c>
      <c r="BT43" t="s">
        <v>98</v>
      </c>
      <c r="BU43" t="s">
        <v>98</v>
      </c>
      <c r="BV43" t="s">
        <v>98</v>
      </c>
      <c r="BW43">
        <v>2399</v>
      </c>
      <c r="BX43">
        <v>185488</v>
      </c>
      <c r="BY43">
        <v>18094</v>
      </c>
      <c r="BZ43">
        <v>10251.354040013201</v>
      </c>
      <c r="CA43">
        <v>23.679583335349999</v>
      </c>
      <c r="CD43">
        <v>2024</v>
      </c>
      <c r="CE43">
        <v>2</v>
      </c>
      <c r="CF43">
        <f t="shared" si="0"/>
        <v>2399</v>
      </c>
    </row>
    <row r="44" spans="1:84">
      <c r="A44">
        <v>42</v>
      </c>
      <c r="B44">
        <v>65386</v>
      </c>
      <c r="C44" t="s">
        <v>406</v>
      </c>
      <c r="D44">
        <v>2399</v>
      </c>
      <c r="E44" t="s">
        <v>407</v>
      </c>
      <c r="F44" t="s">
        <v>152</v>
      </c>
      <c r="G44" t="s">
        <v>408</v>
      </c>
      <c r="H44">
        <v>123</v>
      </c>
      <c r="I44" t="s">
        <v>87</v>
      </c>
      <c r="J44" t="s">
        <v>88</v>
      </c>
      <c r="L44" t="s">
        <v>89</v>
      </c>
      <c r="M44" t="s">
        <v>90</v>
      </c>
      <c r="N44" t="s">
        <v>90</v>
      </c>
      <c r="O44">
        <v>93144</v>
      </c>
      <c r="P44" t="s">
        <v>409</v>
      </c>
      <c r="Q44">
        <v>60.5</v>
      </c>
      <c r="R44">
        <v>0.85</v>
      </c>
      <c r="S44">
        <v>42</v>
      </c>
      <c r="T44">
        <v>42</v>
      </c>
      <c r="U44">
        <v>42</v>
      </c>
      <c r="V44" t="s">
        <v>91</v>
      </c>
      <c r="W44" t="s">
        <v>92</v>
      </c>
      <c r="X44" t="s">
        <v>92</v>
      </c>
      <c r="Y44" t="s">
        <v>93</v>
      </c>
      <c r="Z44" t="s">
        <v>90</v>
      </c>
      <c r="AA44">
        <v>6</v>
      </c>
      <c r="AB44">
        <v>2000</v>
      </c>
      <c r="AC44" t="s">
        <v>92</v>
      </c>
      <c r="AD44" t="s">
        <v>92</v>
      </c>
      <c r="AE44" t="s">
        <v>91</v>
      </c>
      <c r="AF44" t="s">
        <v>113</v>
      </c>
      <c r="AG44">
        <v>2</v>
      </c>
      <c r="AH44" t="s">
        <v>90</v>
      </c>
      <c r="AI44" t="s">
        <v>95</v>
      </c>
      <c r="AJ44" t="s">
        <v>400</v>
      </c>
      <c r="AS44" t="s">
        <v>91</v>
      </c>
      <c r="AT44" t="s">
        <v>91</v>
      </c>
      <c r="AU44" t="s">
        <v>92</v>
      </c>
      <c r="AV44" t="s">
        <v>97</v>
      </c>
      <c r="BD44" t="s">
        <v>92</v>
      </c>
      <c r="BE44" t="s">
        <v>92</v>
      </c>
      <c r="BF44" t="s">
        <v>92</v>
      </c>
      <c r="BH44" t="s">
        <v>92</v>
      </c>
      <c r="BI44" t="s">
        <v>92</v>
      </c>
      <c r="BJ44" t="s">
        <v>92</v>
      </c>
      <c r="BK44" t="s">
        <v>92</v>
      </c>
      <c r="BN44" t="s">
        <v>92</v>
      </c>
      <c r="BO44" t="s">
        <v>92</v>
      </c>
      <c r="BP44" t="s">
        <v>92</v>
      </c>
      <c r="BR44" t="s">
        <v>92</v>
      </c>
      <c r="BS44" t="s">
        <v>92</v>
      </c>
      <c r="BT44" t="s">
        <v>98</v>
      </c>
      <c r="BU44" t="s">
        <v>98</v>
      </c>
      <c r="BV44" t="s">
        <v>98</v>
      </c>
      <c r="BW44">
        <v>2399</v>
      </c>
      <c r="BX44">
        <v>185488</v>
      </c>
      <c r="BY44">
        <v>18094</v>
      </c>
      <c r="BZ44">
        <v>10251.354040013201</v>
      </c>
      <c r="CA44">
        <v>23.679583335349999</v>
      </c>
      <c r="CD44">
        <v>2024</v>
      </c>
      <c r="CE44">
        <v>2</v>
      </c>
      <c r="CF44">
        <f t="shared" si="0"/>
        <v>2399</v>
      </c>
    </row>
    <row r="45" spans="1:84">
      <c r="A45">
        <v>43</v>
      </c>
      <c r="B45">
        <v>65386</v>
      </c>
      <c r="C45" t="s">
        <v>406</v>
      </c>
      <c r="D45">
        <v>2399</v>
      </c>
      <c r="E45" t="s">
        <v>407</v>
      </c>
      <c r="F45" t="s">
        <v>152</v>
      </c>
      <c r="G45" t="s">
        <v>408</v>
      </c>
      <c r="H45">
        <v>124</v>
      </c>
      <c r="I45" t="s">
        <v>87</v>
      </c>
      <c r="J45" t="s">
        <v>88</v>
      </c>
      <c r="L45" t="s">
        <v>89</v>
      </c>
      <c r="M45" t="s">
        <v>90</v>
      </c>
      <c r="N45" t="s">
        <v>90</v>
      </c>
      <c r="O45">
        <v>93145</v>
      </c>
      <c r="P45" t="s">
        <v>409</v>
      </c>
      <c r="Q45">
        <v>60.5</v>
      </c>
      <c r="R45">
        <v>0.85</v>
      </c>
      <c r="S45">
        <v>42</v>
      </c>
      <c r="T45">
        <v>42</v>
      </c>
      <c r="U45">
        <v>42</v>
      </c>
      <c r="V45" t="s">
        <v>91</v>
      </c>
      <c r="W45" t="s">
        <v>92</v>
      </c>
      <c r="X45" t="s">
        <v>92</v>
      </c>
      <c r="Y45" t="s">
        <v>93</v>
      </c>
      <c r="Z45" t="s">
        <v>90</v>
      </c>
      <c r="AA45">
        <v>6</v>
      </c>
      <c r="AB45">
        <v>2000</v>
      </c>
      <c r="AC45" t="s">
        <v>92</v>
      </c>
      <c r="AD45" t="s">
        <v>92</v>
      </c>
      <c r="AE45" t="s">
        <v>91</v>
      </c>
      <c r="AF45" t="s">
        <v>113</v>
      </c>
      <c r="AG45">
        <v>2</v>
      </c>
      <c r="AH45" t="s">
        <v>90</v>
      </c>
      <c r="AI45" t="s">
        <v>95</v>
      </c>
      <c r="AJ45" t="s">
        <v>400</v>
      </c>
      <c r="AS45" t="s">
        <v>91</v>
      </c>
      <c r="AT45" t="s">
        <v>91</v>
      </c>
      <c r="AU45" t="s">
        <v>92</v>
      </c>
      <c r="AV45" t="s">
        <v>97</v>
      </c>
      <c r="BD45" t="s">
        <v>92</v>
      </c>
      <c r="BE45" t="s">
        <v>92</v>
      </c>
      <c r="BF45" t="s">
        <v>92</v>
      </c>
      <c r="BH45" t="s">
        <v>92</v>
      </c>
      <c r="BI45" t="s">
        <v>92</v>
      </c>
      <c r="BJ45" t="s">
        <v>92</v>
      </c>
      <c r="BK45" t="s">
        <v>92</v>
      </c>
      <c r="BN45" t="s">
        <v>92</v>
      </c>
      <c r="BO45" t="s">
        <v>92</v>
      </c>
      <c r="BP45" t="s">
        <v>92</v>
      </c>
      <c r="BR45" t="s">
        <v>92</v>
      </c>
      <c r="BS45" t="s">
        <v>92</v>
      </c>
      <c r="BT45" t="s">
        <v>98</v>
      </c>
      <c r="BU45" t="s">
        <v>98</v>
      </c>
      <c r="BV45" t="s">
        <v>98</v>
      </c>
      <c r="BW45">
        <v>2399</v>
      </c>
      <c r="BX45">
        <v>185488</v>
      </c>
      <c r="BY45">
        <v>18094</v>
      </c>
      <c r="BZ45">
        <v>10251.354040013201</v>
      </c>
      <c r="CA45">
        <v>23.679583335349999</v>
      </c>
      <c r="CD45">
        <v>2024</v>
      </c>
      <c r="CE45">
        <v>2</v>
      </c>
      <c r="CF45">
        <f t="shared" si="0"/>
        <v>2399</v>
      </c>
    </row>
    <row r="46" spans="1:84">
      <c r="A46">
        <v>44</v>
      </c>
      <c r="B46">
        <v>65388</v>
      </c>
      <c r="C46" t="s">
        <v>410</v>
      </c>
      <c r="D46">
        <v>2404</v>
      </c>
      <c r="E46" t="s">
        <v>411</v>
      </c>
      <c r="F46" t="s">
        <v>152</v>
      </c>
      <c r="G46" t="s">
        <v>412</v>
      </c>
      <c r="H46">
        <v>131</v>
      </c>
      <c r="I46" t="s">
        <v>87</v>
      </c>
      <c r="J46" t="s">
        <v>88</v>
      </c>
      <c r="L46" t="s">
        <v>89</v>
      </c>
      <c r="M46" t="s">
        <v>90</v>
      </c>
      <c r="N46" t="s">
        <v>90</v>
      </c>
      <c r="O46">
        <v>123901463</v>
      </c>
      <c r="P46" t="s">
        <v>413</v>
      </c>
      <c r="Q46">
        <v>60.5</v>
      </c>
      <c r="R46">
        <v>0.85</v>
      </c>
      <c r="S46">
        <v>46.9</v>
      </c>
      <c r="T46">
        <v>46.9</v>
      </c>
      <c r="U46">
        <v>25</v>
      </c>
      <c r="V46" t="s">
        <v>91</v>
      </c>
      <c r="W46" t="s">
        <v>92</v>
      </c>
      <c r="X46" t="s">
        <v>92</v>
      </c>
      <c r="Y46" t="s">
        <v>93</v>
      </c>
      <c r="Z46" t="s">
        <v>90</v>
      </c>
      <c r="AA46">
        <v>6</v>
      </c>
      <c r="AB46">
        <v>2012</v>
      </c>
      <c r="AC46" t="s">
        <v>92</v>
      </c>
      <c r="AD46" t="s">
        <v>92</v>
      </c>
      <c r="AE46" t="s">
        <v>91</v>
      </c>
      <c r="AF46" t="s">
        <v>113</v>
      </c>
      <c r="AG46">
        <v>2</v>
      </c>
      <c r="AH46" t="s">
        <v>90</v>
      </c>
      <c r="AI46" t="s">
        <v>95</v>
      </c>
      <c r="AS46" t="s">
        <v>91</v>
      </c>
      <c r="AT46" t="s">
        <v>91</v>
      </c>
      <c r="AU46" t="s">
        <v>92</v>
      </c>
      <c r="AV46" t="s">
        <v>97</v>
      </c>
      <c r="BD46" t="s">
        <v>92</v>
      </c>
      <c r="BE46" t="s">
        <v>92</v>
      </c>
      <c r="BF46" t="s">
        <v>92</v>
      </c>
      <c r="BH46" t="s">
        <v>92</v>
      </c>
      <c r="BI46" t="s">
        <v>92</v>
      </c>
      <c r="BJ46" t="s">
        <v>92</v>
      </c>
      <c r="BK46" t="s">
        <v>92</v>
      </c>
      <c r="BN46" t="s">
        <v>92</v>
      </c>
      <c r="BO46" t="s">
        <v>92</v>
      </c>
      <c r="BP46" t="s">
        <v>92</v>
      </c>
      <c r="BR46" t="s">
        <v>92</v>
      </c>
      <c r="BS46" t="s">
        <v>92</v>
      </c>
      <c r="BT46" t="s">
        <v>91</v>
      </c>
      <c r="BU46" t="s">
        <v>91</v>
      </c>
      <c r="BV46" t="s">
        <v>91</v>
      </c>
      <c r="BW46">
        <v>2404</v>
      </c>
      <c r="BX46">
        <v>1575169</v>
      </c>
      <c r="BY46">
        <v>134546.99600000001</v>
      </c>
      <c r="BZ46">
        <v>11707.2030355846</v>
      </c>
      <c r="CA46">
        <v>16.539722222989301</v>
      </c>
      <c r="CD46">
        <v>2028</v>
      </c>
      <c r="CE46">
        <v>12</v>
      </c>
      <c r="CF46">
        <f t="shared" si="0"/>
        <v>2404</v>
      </c>
    </row>
    <row r="47" spans="1:84">
      <c r="A47">
        <v>45</v>
      </c>
      <c r="B47">
        <v>65388</v>
      </c>
      <c r="C47" t="s">
        <v>410</v>
      </c>
      <c r="D47">
        <v>2404</v>
      </c>
      <c r="E47" t="s">
        <v>411</v>
      </c>
      <c r="F47" t="s">
        <v>152</v>
      </c>
      <c r="G47" t="s">
        <v>412</v>
      </c>
      <c r="H47">
        <v>132</v>
      </c>
      <c r="I47" t="s">
        <v>87</v>
      </c>
      <c r="J47" t="s">
        <v>88</v>
      </c>
      <c r="L47" t="s">
        <v>89</v>
      </c>
      <c r="M47" t="s">
        <v>90</v>
      </c>
      <c r="N47" t="s">
        <v>90</v>
      </c>
      <c r="O47">
        <v>123901465</v>
      </c>
      <c r="P47" t="s">
        <v>413</v>
      </c>
      <c r="Q47">
        <v>60.5</v>
      </c>
      <c r="R47">
        <v>0.85</v>
      </c>
      <c r="S47">
        <v>46.9</v>
      </c>
      <c r="T47">
        <v>46.9</v>
      </c>
      <c r="U47">
        <v>25</v>
      </c>
      <c r="V47" t="s">
        <v>91</v>
      </c>
      <c r="W47" t="s">
        <v>92</v>
      </c>
      <c r="X47" t="s">
        <v>92</v>
      </c>
      <c r="Y47" t="s">
        <v>93</v>
      </c>
      <c r="Z47" t="s">
        <v>90</v>
      </c>
      <c r="AA47">
        <v>6</v>
      </c>
      <c r="AB47">
        <v>2012</v>
      </c>
      <c r="AC47" t="s">
        <v>92</v>
      </c>
      <c r="AD47" t="s">
        <v>92</v>
      </c>
      <c r="AE47" t="s">
        <v>91</v>
      </c>
      <c r="AF47" t="s">
        <v>113</v>
      </c>
      <c r="AG47">
        <v>2</v>
      </c>
      <c r="AH47" t="s">
        <v>90</v>
      </c>
      <c r="AI47" t="s">
        <v>95</v>
      </c>
      <c r="AS47" t="s">
        <v>91</v>
      </c>
      <c r="AT47" t="s">
        <v>91</v>
      </c>
      <c r="AU47" t="s">
        <v>92</v>
      </c>
      <c r="AV47" t="s">
        <v>97</v>
      </c>
      <c r="BD47" t="s">
        <v>92</v>
      </c>
      <c r="BE47" t="s">
        <v>92</v>
      </c>
      <c r="BF47" t="s">
        <v>92</v>
      </c>
      <c r="BH47" t="s">
        <v>92</v>
      </c>
      <c r="BI47" t="s">
        <v>92</v>
      </c>
      <c r="BJ47" t="s">
        <v>92</v>
      </c>
      <c r="BK47" t="s">
        <v>92</v>
      </c>
      <c r="BN47" t="s">
        <v>92</v>
      </c>
      <c r="BO47" t="s">
        <v>92</v>
      </c>
      <c r="BP47" t="s">
        <v>92</v>
      </c>
      <c r="BR47" t="s">
        <v>92</v>
      </c>
      <c r="BS47" t="s">
        <v>92</v>
      </c>
      <c r="BT47" t="s">
        <v>91</v>
      </c>
      <c r="BU47" t="s">
        <v>91</v>
      </c>
      <c r="BV47" t="s">
        <v>91</v>
      </c>
      <c r="BW47">
        <v>2404</v>
      </c>
      <c r="BX47">
        <v>1575169</v>
      </c>
      <c r="BY47">
        <v>134546.99600000001</v>
      </c>
      <c r="BZ47">
        <v>11707.2030355846</v>
      </c>
      <c r="CA47">
        <v>16.539722222989301</v>
      </c>
      <c r="CD47">
        <v>2028</v>
      </c>
      <c r="CE47">
        <v>12</v>
      </c>
      <c r="CF47">
        <f t="shared" si="0"/>
        <v>2404</v>
      </c>
    </row>
    <row r="48" spans="1:84">
      <c r="A48">
        <v>46</v>
      </c>
      <c r="B48">
        <v>65388</v>
      </c>
      <c r="C48" t="s">
        <v>410</v>
      </c>
      <c r="D48">
        <v>2404</v>
      </c>
      <c r="E48" t="s">
        <v>411</v>
      </c>
      <c r="F48" t="s">
        <v>152</v>
      </c>
      <c r="G48" t="s">
        <v>412</v>
      </c>
      <c r="H48">
        <v>133</v>
      </c>
      <c r="I48" t="s">
        <v>87</v>
      </c>
      <c r="J48" t="s">
        <v>88</v>
      </c>
      <c r="L48" t="s">
        <v>89</v>
      </c>
      <c r="M48" t="s">
        <v>90</v>
      </c>
      <c r="N48" t="s">
        <v>90</v>
      </c>
      <c r="O48">
        <v>123901467</v>
      </c>
      <c r="P48" t="s">
        <v>413</v>
      </c>
      <c r="Q48">
        <v>60.5</v>
      </c>
      <c r="R48">
        <v>0.85</v>
      </c>
      <c r="S48">
        <v>46.9</v>
      </c>
      <c r="T48">
        <v>46.9</v>
      </c>
      <c r="U48">
        <v>25</v>
      </c>
      <c r="V48" t="s">
        <v>91</v>
      </c>
      <c r="W48" t="s">
        <v>92</v>
      </c>
      <c r="X48" t="s">
        <v>92</v>
      </c>
      <c r="Y48" t="s">
        <v>93</v>
      </c>
      <c r="Z48" t="s">
        <v>90</v>
      </c>
      <c r="AA48">
        <v>6</v>
      </c>
      <c r="AB48">
        <v>2012</v>
      </c>
      <c r="AC48" t="s">
        <v>92</v>
      </c>
      <c r="AD48" t="s">
        <v>92</v>
      </c>
      <c r="AE48" t="s">
        <v>91</v>
      </c>
      <c r="AF48" t="s">
        <v>113</v>
      </c>
      <c r="AG48">
        <v>2</v>
      </c>
      <c r="AH48" t="s">
        <v>90</v>
      </c>
      <c r="AI48" t="s">
        <v>95</v>
      </c>
      <c r="AS48" t="s">
        <v>91</v>
      </c>
      <c r="AT48" t="s">
        <v>91</v>
      </c>
      <c r="AU48" t="s">
        <v>92</v>
      </c>
      <c r="AV48" t="s">
        <v>97</v>
      </c>
      <c r="BD48" t="s">
        <v>92</v>
      </c>
      <c r="BE48" t="s">
        <v>92</v>
      </c>
      <c r="BF48" t="s">
        <v>92</v>
      </c>
      <c r="BH48" t="s">
        <v>92</v>
      </c>
      <c r="BI48" t="s">
        <v>92</v>
      </c>
      <c r="BJ48" t="s">
        <v>92</v>
      </c>
      <c r="BK48" t="s">
        <v>92</v>
      </c>
      <c r="BN48" t="s">
        <v>92</v>
      </c>
      <c r="BO48" t="s">
        <v>92</v>
      </c>
      <c r="BP48" t="s">
        <v>92</v>
      </c>
      <c r="BR48" t="s">
        <v>92</v>
      </c>
      <c r="BS48" t="s">
        <v>92</v>
      </c>
      <c r="BT48" t="s">
        <v>91</v>
      </c>
      <c r="BU48" t="s">
        <v>91</v>
      </c>
      <c r="BV48" t="s">
        <v>91</v>
      </c>
      <c r="BW48">
        <v>2404</v>
      </c>
      <c r="BX48">
        <v>1575169</v>
      </c>
      <c r="BY48">
        <v>134546.99600000001</v>
      </c>
      <c r="BZ48">
        <v>11707.2030355846</v>
      </c>
      <c r="CA48">
        <v>16.539722222989301</v>
      </c>
      <c r="CD48">
        <v>2028</v>
      </c>
      <c r="CE48">
        <v>12</v>
      </c>
      <c r="CF48">
        <f t="shared" si="0"/>
        <v>2404</v>
      </c>
    </row>
    <row r="49" spans="1:84">
      <c r="A49">
        <v>47</v>
      </c>
      <c r="B49">
        <v>65388</v>
      </c>
      <c r="C49" t="s">
        <v>410</v>
      </c>
      <c r="D49">
        <v>2404</v>
      </c>
      <c r="E49" t="s">
        <v>411</v>
      </c>
      <c r="F49" t="s">
        <v>152</v>
      </c>
      <c r="G49" t="s">
        <v>412</v>
      </c>
      <c r="H49">
        <v>134</v>
      </c>
      <c r="I49" t="s">
        <v>87</v>
      </c>
      <c r="J49" t="s">
        <v>88</v>
      </c>
      <c r="L49" t="s">
        <v>89</v>
      </c>
      <c r="M49" t="s">
        <v>90</v>
      </c>
      <c r="N49" t="s">
        <v>90</v>
      </c>
      <c r="O49">
        <v>1084390238</v>
      </c>
      <c r="P49" t="s">
        <v>413</v>
      </c>
      <c r="Q49">
        <v>60.5</v>
      </c>
      <c r="R49">
        <v>0.85</v>
      </c>
      <c r="S49">
        <v>46.9</v>
      </c>
      <c r="T49">
        <v>46.9</v>
      </c>
      <c r="U49">
        <v>25</v>
      </c>
      <c r="V49" t="s">
        <v>91</v>
      </c>
      <c r="W49" t="s">
        <v>92</v>
      </c>
      <c r="X49" t="s">
        <v>92</v>
      </c>
      <c r="Y49" t="s">
        <v>93</v>
      </c>
      <c r="Z49" t="s">
        <v>90</v>
      </c>
      <c r="AA49">
        <v>6</v>
      </c>
      <c r="AB49">
        <v>2012</v>
      </c>
      <c r="AC49" t="s">
        <v>92</v>
      </c>
      <c r="AD49" t="s">
        <v>92</v>
      </c>
      <c r="AE49" t="s">
        <v>91</v>
      </c>
      <c r="AF49" t="s">
        <v>113</v>
      </c>
      <c r="AG49">
        <v>2</v>
      </c>
      <c r="AH49" t="s">
        <v>90</v>
      </c>
      <c r="AI49" t="s">
        <v>95</v>
      </c>
      <c r="AS49" t="s">
        <v>91</v>
      </c>
      <c r="AT49" t="s">
        <v>91</v>
      </c>
      <c r="AU49" t="s">
        <v>92</v>
      </c>
      <c r="AV49" t="s">
        <v>97</v>
      </c>
      <c r="AX49" t="s">
        <v>91</v>
      </c>
      <c r="BD49" t="s">
        <v>92</v>
      </c>
      <c r="BE49" t="s">
        <v>92</v>
      </c>
      <c r="BF49" t="s">
        <v>92</v>
      </c>
      <c r="BH49" t="s">
        <v>92</v>
      </c>
      <c r="BI49" t="s">
        <v>92</v>
      </c>
      <c r="BJ49" t="s">
        <v>92</v>
      </c>
      <c r="BK49" t="s">
        <v>92</v>
      </c>
      <c r="BN49" t="s">
        <v>92</v>
      </c>
      <c r="BO49" t="s">
        <v>92</v>
      </c>
      <c r="BP49" t="s">
        <v>92</v>
      </c>
      <c r="BR49" t="s">
        <v>92</v>
      </c>
      <c r="BS49" t="s">
        <v>92</v>
      </c>
      <c r="BT49" t="s">
        <v>91</v>
      </c>
      <c r="BU49" t="s">
        <v>91</v>
      </c>
      <c r="BV49" t="s">
        <v>91</v>
      </c>
      <c r="BW49">
        <v>2404</v>
      </c>
      <c r="BX49">
        <v>1575169</v>
      </c>
      <c r="BY49">
        <v>134546.99600000001</v>
      </c>
      <c r="BZ49">
        <v>11707.2030355846</v>
      </c>
      <c r="CA49">
        <v>16.539722222989301</v>
      </c>
      <c r="CD49">
        <v>2028</v>
      </c>
      <c r="CE49">
        <v>12</v>
      </c>
      <c r="CF49">
        <f t="shared" si="0"/>
        <v>2404</v>
      </c>
    </row>
    <row r="50" spans="1:84">
      <c r="A50">
        <v>48</v>
      </c>
      <c r="B50">
        <v>65388</v>
      </c>
      <c r="C50" t="s">
        <v>410</v>
      </c>
      <c r="D50">
        <v>2404</v>
      </c>
      <c r="E50" t="s">
        <v>411</v>
      </c>
      <c r="F50" t="s">
        <v>152</v>
      </c>
      <c r="G50" t="s">
        <v>412</v>
      </c>
      <c r="H50">
        <v>141</v>
      </c>
      <c r="I50" t="s">
        <v>87</v>
      </c>
      <c r="J50" t="s">
        <v>88</v>
      </c>
      <c r="L50" t="s">
        <v>89</v>
      </c>
      <c r="M50" t="s">
        <v>90</v>
      </c>
      <c r="N50" t="s">
        <v>90</v>
      </c>
      <c r="O50">
        <v>123901459</v>
      </c>
      <c r="P50" t="s">
        <v>413</v>
      </c>
      <c r="Q50">
        <v>60.5</v>
      </c>
      <c r="R50">
        <v>0.85</v>
      </c>
      <c r="S50">
        <v>46.9</v>
      </c>
      <c r="T50">
        <v>46.9</v>
      </c>
      <c r="U50">
        <v>25</v>
      </c>
      <c r="V50" t="s">
        <v>91</v>
      </c>
      <c r="W50" t="s">
        <v>92</v>
      </c>
      <c r="X50" t="s">
        <v>92</v>
      </c>
      <c r="Y50" t="s">
        <v>93</v>
      </c>
      <c r="Z50" t="s">
        <v>90</v>
      </c>
      <c r="AA50">
        <v>6</v>
      </c>
      <c r="AB50">
        <v>2012</v>
      </c>
      <c r="AC50" t="s">
        <v>92</v>
      </c>
      <c r="AD50" t="s">
        <v>92</v>
      </c>
      <c r="AE50" t="s">
        <v>91</v>
      </c>
      <c r="AF50" t="s">
        <v>113</v>
      </c>
      <c r="AG50">
        <v>2</v>
      </c>
      <c r="AH50" t="s">
        <v>90</v>
      </c>
      <c r="AI50" t="s">
        <v>95</v>
      </c>
      <c r="AS50" t="s">
        <v>91</v>
      </c>
      <c r="AT50" t="s">
        <v>91</v>
      </c>
      <c r="AU50" t="s">
        <v>92</v>
      </c>
      <c r="AV50" t="s">
        <v>97</v>
      </c>
      <c r="BD50" t="s">
        <v>92</v>
      </c>
      <c r="BE50" t="s">
        <v>92</v>
      </c>
      <c r="BF50" t="s">
        <v>92</v>
      </c>
      <c r="BH50" t="s">
        <v>92</v>
      </c>
      <c r="BI50" t="s">
        <v>92</v>
      </c>
      <c r="BJ50" t="s">
        <v>92</v>
      </c>
      <c r="BK50" t="s">
        <v>92</v>
      </c>
      <c r="BN50" t="s">
        <v>92</v>
      </c>
      <c r="BO50" t="s">
        <v>92</v>
      </c>
      <c r="BP50" t="s">
        <v>92</v>
      </c>
      <c r="BR50" t="s">
        <v>92</v>
      </c>
      <c r="BS50" t="s">
        <v>92</v>
      </c>
      <c r="BT50" t="s">
        <v>91</v>
      </c>
      <c r="BU50" t="s">
        <v>91</v>
      </c>
      <c r="BV50" t="s">
        <v>91</v>
      </c>
      <c r="BW50">
        <v>2404</v>
      </c>
      <c r="BX50">
        <v>1575169</v>
      </c>
      <c r="BY50">
        <v>134546.99600000001</v>
      </c>
      <c r="BZ50">
        <v>11707.2030355846</v>
      </c>
      <c r="CA50">
        <v>16.539722222989301</v>
      </c>
      <c r="CD50">
        <v>2028</v>
      </c>
      <c r="CE50">
        <v>12</v>
      </c>
      <c r="CF50">
        <f t="shared" si="0"/>
        <v>2404</v>
      </c>
    </row>
    <row r="51" spans="1:84">
      <c r="A51">
        <v>49</v>
      </c>
      <c r="B51">
        <v>65388</v>
      </c>
      <c r="C51" t="s">
        <v>410</v>
      </c>
      <c r="D51">
        <v>2404</v>
      </c>
      <c r="E51" t="s">
        <v>411</v>
      </c>
      <c r="F51" t="s">
        <v>152</v>
      </c>
      <c r="G51" t="s">
        <v>412</v>
      </c>
      <c r="H51">
        <v>142</v>
      </c>
      <c r="I51" t="s">
        <v>87</v>
      </c>
      <c r="J51" t="s">
        <v>88</v>
      </c>
      <c r="L51" t="s">
        <v>89</v>
      </c>
      <c r="M51" t="s">
        <v>90</v>
      </c>
      <c r="N51" t="s">
        <v>90</v>
      </c>
      <c r="O51">
        <v>123901461</v>
      </c>
      <c r="P51" t="s">
        <v>413</v>
      </c>
      <c r="Q51">
        <v>60.5</v>
      </c>
      <c r="R51">
        <v>0.85</v>
      </c>
      <c r="S51">
        <v>46.9</v>
      </c>
      <c r="T51">
        <v>46.9</v>
      </c>
      <c r="U51">
        <v>25</v>
      </c>
      <c r="V51" t="s">
        <v>91</v>
      </c>
      <c r="W51" t="s">
        <v>92</v>
      </c>
      <c r="X51" t="s">
        <v>92</v>
      </c>
      <c r="Y51" t="s">
        <v>93</v>
      </c>
      <c r="Z51" t="s">
        <v>90</v>
      </c>
      <c r="AA51">
        <v>6</v>
      </c>
      <c r="AB51">
        <v>2012</v>
      </c>
      <c r="AC51" t="s">
        <v>92</v>
      </c>
      <c r="AD51" t="s">
        <v>92</v>
      </c>
      <c r="AE51" t="s">
        <v>91</v>
      </c>
      <c r="AF51" t="s">
        <v>113</v>
      </c>
      <c r="AG51">
        <v>2</v>
      </c>
      <c r="AH51" t="s">
        <v>90</v>
      </c>
      <c r="AI51" t="s">
        <v>95</v>
      </c>
      <c r="AS51" t="s">
        <v>91</v>
      </c>
      <c r="AT51" t="s">
        <v>91</v>
      </c>
      <c r="AU51" t="s">
        <v>92</v>
      </c>
      <c r="AV51" t="s">
        <v>97</v>
      </c>
      <c r="BD51" t="s">
        <v>92</v>
      </c>
      <c r="BE51" t="s">
        <v>92</v>
      </c>
      <c r="BF51" t="s">
        <v>92</v>
      </c>
      <c r="BH51" t="s">
        <v>92</v>
      </c>
      <c r="BI51" t="s">
        <v>92</v>
      </c>
      <c r="BJ51" t="s">
        <v>92</v>
      </c>
      <c r="BK51" t="s">
        <v>92</v>
      </c>
      <c r="BN51" t="s">
        <v>92</v>
      </c>
      <c r="BO51" t="s">
        <v>92</v>
      </c>
      <c r="BP51" t="s">
        <v>92</v>
      </c>
      <c r="BR51" t="s">
        <v>92</v>
      </c>
      <c r="BS51" t="s">
        <v>92</v>
      </c>
      <c r="BT51" t="s">
        <v>91</v>
      </c>
      <c r="BU51" t="s">
        <v>91</v>
      </c>
      <c r="BV51" t="s">
        <v>91</v>
      </c>
      <c r="BW51">
        <v>2404</v>
      </c>
      <c r="BX51">
        <v>1575169</v>
      </c>
      <c r="BY51">
        <v>134546.99600000001</v>
      </c>
      <c r="BZ51">
        <v>11707.2030355846</v>
      </c>
      <c r="CA51">
        <v>16.539722222989301</v>
      </c>
      <c r="CD51">
        <v>2028</v>
      </c>
      <c r="CE51">
        <v>12</v>
      </c>
      <c r="CF51">
        <f t="shared" si="0"/>
        <v>2404</v>
      </c>
    </row>
    <row r="52" spans="1:84">
      <c r="A52">
        <v>50</v>
      </c>
      <c r="B52">
        <v>65388</v>
      </c>
      <c r="C52" t="s">
        <v>410</v>
      </c>
      <c r="D52">
        <v>2404</v>
      </c>
      <c r="E52" t="s">
        <v>411</v>
      </c>
      <c r="F52" t="s">
        <v>152</v>
      </c>
      <c r="G52" t="s">
        <v>412</v>
      </c>
      <c r="H52" t="s">
        <v>414</v>
      </c>
      <c r="I52" t="s">
        <v>87</v>
      </c>
      <c r="J52" t="s">
        <v>88</v>
      </c>
      <c r="L52" t="s">
        <v>89</v>
      </c>
      <c r="M52" t="s">
        <v>90</v>
      </c>
      <c r="N52" t="s">
        <v>90</v>
      </c>
      <c r="O52">
        <v>50436</v>
      </c>
      <c r="P52" t="s">
        <v>413</v>
      </c>
      <c r="Q52">
        <v>60.5</v>
      </c>
      <c r="R52">
        <v>0.85</v>
      </c>
      <c r="S52">
        <v>43.8</v>
      </c>
      <c r="T52">
        <v>43.8</v>
      </c>
      <c r="U52">
        <v>25</v>
      </c>
      <c r="V52" t="s">
        <v>91</v>
      </c>
      <c r="W52" t="s">
        <v>92</v>
      </c>
      <c r="X52" t="s">
        <v>92</v>
      </c>
      <c r="Y52" t="s">
        <v>93</v>
      </c>
      <c r="Z52" t="s">
        <v>90</v>
      </c>
      <c r="AA52">
        <v>8</v>
      </c>
      <c r="AB52">
        <v>2001</v>
      </c>
      <c r="AC52" t="s">
        <v>92</v>
      </c>
      <c r="AD52" t="s">
        <v>92</v>
      </c>
      <c r="AE52" t="s">
        <v>91</v>
      </c>
      <c r="AF52" t="s">
        <v>113</v>
      </c>
      <c r="AG52">
        <v>2</v>
      </c>
      <c r="AH52" t="s">
        <v>90</v>
      </c>
      <c r="AI52" t="s">
        <v>95</v>
      </c>
      <c r="AJ52" t="s">
        <v>400</v>
      </c>
      <c r="AS52" t="s">
        <v>91</v>
      </c>
      <c r="AT52" t="s">
        <v>91</v>
      </c>
      <c r="AU52" t="s">
        <v>92</v>
      </c>
      <c r="AV52" t="s">
        <v>97</v>
      </c>
      <c r="BD52" t="s">
        <v>92</v>
      </c>
      <c r="BE52" t="s">
        <v>92</v>
      </c>
      <c r="BF52" t="s">
        <v>92</v>
      </c>
      <c r="BH52" t="s">
        <v>92</v>
      </c>
      <c r="BI52" t="s">
        <v>92</v>
      </c>
      <c r="BJ52" t="s">
        <v>92</v>
      </c>
      <c r="BK52" t="s">
        <v>92</v>
      </c>
      <c r="BN52" t="s">
        <v>92</v>
      </c>
      <c r="BO52" t="s">
        <v>92</v>
      </c>
      <c r="BP52" t="s">
        <v>92</v>
      </c>
      <c r="BR52" t="s">
        <v>92</v>
      </c>
      <c r="BS52" t="s">
        <v>92</v>
      </c>
      <c r="BT52" t="s">
        <v>98</v>
      </c>
      <c r="BU52" t="s">
        <v>98</v>
      </c>
      <c r="BV52" t="s">
        <v>98</v>
      </c>
      <c r="BW52">
        <v>2404</v>
      </c>
      <c r="BX52">
        <v>1575169</v>
      </c>
      <c r="BY52">
        <v>134546.99600000001</v>
      </c>
      <c r="BZ52">
        <v>11707.2030355846</v>
      </c>
      <c r="CA52">
        <v>16.539722222989301</v>
      </c>
      <c r="CD52">
        <v>2018</v>
      </c>
      <c r="CE52">
        <v>2</v>
      </c>
      <c r="CF52">
        <f t="shared" si="0"/>
        <v>2404</v>
      </c>
    </row>
    <row r="53" spans="1:84">
      <c r="A53">
        <v>51</v>
      </c>
      <c r="B53">
        <v>65388</v>
      </c>
      <c r="C53" t="s">
        <v>410</v>
      </c>
      <c r="D53">
        <v>2404</v>
      </c>
      <c r="E53" t="s">
        <v>411</v>
      </c>
      <c r="F53" t="s">
        <v>152</v>
      </c>
      <c r="G53" t="s">
        <v>412</v>
      </c>
      <c r="H53" t="s">
        <v>415</v>
      </c>
      <c r="I53" t="s">
        <v>87</v>
      </c>
      <c r="J53" t="s">
        <v>88</v>
      </c>
      <c r="L53" t="s">
        <v>89</v>
      </c>
      <c r="M53" t="s">
        <v>90</v>
      </c>
      <c r="N53" t="s">
        <v>90</v>
      </c>
      <c r="O53">
        <v>50437</v>
      </c>
      <c r="P53" t="s">
        <v>413</v>
      </c>
      <c r="Q53">
        <v>60.5</v>
      </c>
      <c r="R53">
        <v>0.85</v>
      </c>
      <c r="S53">
        <v>43.7</v>
      </c>
      <c r="T53">
        <v>43.7</v>
      </c>
      <c r="U53">
        <v>25</v>
      </c>
      <c r="V53" t="s">
        <v>91</v>
      </c>
      <c r="W53" t="s">
        <v>92</v>
      </c>
      <c r="X53" t="s">
        <v>92</v>
      </c>
      <c r="Y53" t="s">
        <v>93</v>
      </c>
      <c r="Z53" t="s">
        <v>90</v>
      </c>
      <c r="AA53">
        <v>8</v>
      </c>
      <c r="AB53">
        <v>2001</v>
      </c>
      <c r="AC53" t="s">
        <v>92</v>
      </c>
      <c r="AD53" t="s">
        <v>92</v>
      </c>
      <c r="AE53" t="s">
        <v>91</v>
      </c>
      <c r="AF53" t="s">
        <v>113</v>
      </c>
      <c r="AG53">
        <v>2</v>
      </c>
      <c r="AH53" t="s">
        <v>90</v>
      </c>
      <c r="AI53" t="s">
        <v>95</v>
      </c>
      <c r="AJ53" t="s">
        <v>400</v>
      </c>
      <c r="AS53" t="s">
        <v>91</v>
      </c>
      <c r="AT53" t="s">
        <v>91</v>
      </c>
      <c r="AU53" t="s">
        <v>92</v>
      </c>
      <c r="AV53" t="s">
        <v>97</v>
      </c>
      <c r="BD53" t="s">
        <v>92</v>
      </c>
      <c r="BE53" t="s">
        <v>92</v>
      </c>
      <c r="BF53" t="s">
        <v>92</v>
      </c>
      <c r="BH53" t="s">
        <v>92</v>
      </c>
      <c r="BI53" t="s">
        <v>92</v>
      </c>
      <c r="BJ53" t="s">
        <v>92</v>
      </c>
      <c r="BK53" t="s">
        <v>92</v>
      </c>
      <c r="BN53" t="s">
        <v>92</v>
      </c>
      <c r="BO53" t="s">
        <v>92</v>
      </c>
      <c r="BP53" t="s">
        <v>92</v>
      </c>
      <c r="BR53" t="s">
        <v>92</v>
      </c>
      <c r="BS53" t="s">
        <v>92</v>
      </c>
      <c r="BT53" t="s">
        <v>98</v>
      </c>
      <c r="BU53" t="s">
        <v>98</v>
      </c>
      <c r="BV53" t="s">
        <v>98</v>
      </c>
      <c r="BW53">
        <v>2404</v>
      </c>
      <c r="BX53">
        <v>1575169</v>
      </c>
      <c r="BY53">
        <v>134546.99600000001</v>
      </c>
      <c r="BZ53">
        <v>11707.2030355846</v>
      </c>
      <c r="CA53">
        <v>16.539722222989301</v>
      </c>
      <c r="CD53">
        <v>2018</v>
      </c>
      <c r="CE53">
        <v>2</v>
      </c>
      <c r="CF53">
        <f t="shared" si="0"/>
        <v>2404</v>
      </c>
    </row>
    <row r="54" spans="1:84">
      <c r="A54">
        <v>52</v>
      </c>
      <c r="B54">
        <v>65388</v>
      </c>
      <c r="C54" t="s">
        <v>410</v>
      </c>
      <c r="D54">
        <v>2404</v>
      </c>
      <c r="E54" t="s">
        <v>411</v>
      </c>
      <c r="F54" t="s">
        <v>152</v>
      </c>
      <c r="G54" t="s">
        <v>412</v>
      </c>
      <c r="H54" t="s">
        <v>416</v>
      </c>
      <c r="I54" t="s">
        <v>87</v>
      </c>
      <c r="J54" t="s">
        <v>88</v>
      </c>
      <c r="L54" t="s">
        <v>89</v>
      </c>
      <c r="M54" t="s">
        <v>90</v>
      </c>
      <c r="N54" t="s">
        <v>90</v>
      </c>
      <c r="O54">
        <v>50438</v>
      </c>
      <c r="P54" t="s">
        <v>413</v>
      </c>
      <c r="Q54">
        <v>60.5</v>
      </c>
      <c r="R54">
        <v>0.85</v>
      </c>
      <c r="S54">
        <v>43.8</v>
      </c>
      <c r="T54">
        <v>43.8</v>
      </c>
      <c r="U54">
        <v>25</v>
      </c>
      <c r="V54" t="s">
        <v>91</v>
      </c>
      <c r="W54" t="s">
        <v>92</v>
      </c>
      <c r="X54" t="s">
        <v>92</v>
      </c>
      <c r="Y54" t="s">
        <v>93</v>
      </c>
      <c r="Z54" t="s">
        <v>90</v>
      </c>
      <c r="AA54">
        <v>8</v>
      </c>
      <c r="AB54">
        <v>2001</v>
      </c>
      <c r="AC54" t="s">
        <v>92</v>
      </c>
      <c r="AD54" t="s">
        <v>92</v>
      </c>
      <c r="AE54" t="s">
        <v>91</v>
      </c>
      <c r="AF54" t="s">
        <v>113</v>
      </c>
      <c r="AG54">
        <v>2</v>
      </c>
      <c r="AH54" t="s">
        <v>90</v>
      </c>
      <c r="AI54" t="s">
        <v>95</v>
      </c>
      <c r="AJ54" t="s">
        <v>400</v>
      </c>
      <c r="AS54" t="s">
        <v>91</v>
      </c>
      <c r="AT54" t="s">
        <v>91</v>
      </c>
      <c r="AU54" t="s">
        <v>92</v>
      </c>
      <c r="AV54" t="s">
        <v>97</v>
      </c>
      <c r="BD54" t="s">
        <v>92</v>
      </c>
      <c r="BE54" t="s">
        <v>92</v>
      </c>
      <c r="BF54" t="s">
        <v>92</v>
      </c>
      <c r="BH54" t="s">
        <v>92</v>
      </c>
      <c r="BI54" t="s">
        <v>92</v>
      </c>
      <c r="BJ54" t="s">
        <v>92</v>
      </c>
      <c r="BK54" t="s">
        <v>92</v>
      </c>
      <c r="BN54" t="s">
        <v>92</v>
      </c>
      <c r="BO54" t="s">
        <v>92</v>
      </c>
      <c r="BP54" t="s">
        <v>92</v>
      </c>
      <c r="BR54" t="s">
        <v>92</v>
      </c>
      <c r="BS54" t="s">
        <v>92</v>
      </c>
      <c r="BT54" t="s">
        <v>98</v>
      </c>
      <c r="BU54" t="s">
        <v>98</v>
      </c>
      <c r="BV54" t="s">
        <v>98</v>
      </c>
      <c r="BW54">
        <v>2404</v>
      </c>
      <c r="BX54">
        <v>1575169</v>
      </c>
      <c r="BY54">
        <v>134546.99600000001</v>
      </c>
      <c r="BZ54">
        <v>11707.2030355846</v>
      </c>
      <c r="CA54">
        <v>16.539722222989301</v>
      </c>
      <c r="CD54">
        <v>2018</v>
      </c>
      <c r="CE54">
        <v>2</v>
      </c>
      <c r="CF54">
        <f t="shared" si="0"/>
        <v>2404</v>
      </c>
    </row>
    <row r="55" spans="1:84">
      <c r="A55">
        <v>53</v>
      </c>
      <c r="B55">
        <v>65388</v>
      </c>
      <c r="C55" t="s">
        <v>410</v>
      </c>
      <c r="D55">
        <v>2404</v>
      </c>
      <c r="E55" t="s">
        <v>411</v>
      </c>
      <c r="F55" t="s">
        <v>152</v>
      </c>
      <c r="G55" t="s">
        <v>412</v>
      </c>
      <c r="H55" t="s">
        <v>417</v>
      </c>
      <c r="I55" t="s">
        <v>87</v>
      </c>
      <c r="J55" t="s">
        <v>88</v>
      </c>
      <c r="L55" t="s">
        <v>89</v>
      </c>
      <c r="M55" t="s">
        <v>90</v>
      </c>
      <c r="N55" t="s">
        <v>90</v>
      </c>
      <c r="O55">
        <v>50439</v>
      </c>
      <c r="P55" t="s">
        <v>413</v>
      </c>
      <c r="Q55">
        <v>60.5</v>
      </c>
      <c r="R55">
        <v>0.85</v>
      </c>
      <c r="S55">
        <v>43.7</v>
      </c>
      <c r="T55">
        <v>43.7</v>
      </c>
      <c r="U55">
        <v>25</v>
      </c>
      <c r="V55" t="s">
        <v>91</v>
      </c>
      <c r="W55" t="s">
        <v>92</v>
      </c>
      <c r="X55" t="s">
        <v>92</v>
      </c>
      <c r="Y55" t="s">
        <v>93</v>
      </c>
      <c r="Z55" t="s">
        <v>90</v>
      </c>
      <c r="AA55">
        <v>8</v>
      </c>
      <c r="AB55">
        <v>2001</v>
      </c>
      <c r="AC55" t="s">
        <v>92</v>
      </c>
      <c r="AD55" t="s">
        <v>92</v>
      </c>
      <c r="AE55" t="s">
        <v>91</v>
      </c>
      <c r="AF55" t="s">
        <v>113</v>
      </c>
      <c r="AG55">
        <v>2</v>
      </c>
      <c r="AH55" t="s">
        <v>90</v>
      </c>
      <c r="AI55" t="s">
        <v>95</v>
      </c>
      <c r="AJ55" t="s">
        <v>400</v>
      </c>
      <c r="AS55" t="s">
        <v>91</v>
      </c>
      <c r="AT55" t="s">
        <v>91</v>
      </c>
      <c r="AU55" t="s">
        <v>92</v>
      </c>
      <c r="AV55" t="s">
        <v>97</v>
      </c>
      <c r="BD55" t="s">
        <v>92</v>
      </c>
      <c r="BE55" t="s">
        <v>92</v>
      </c>
      <c r="BF55" t="s">
        <v>92</v>
      </c>
      <c r="BH55" t="s">
        <v>92</v>
      </c>
      <c r="BI55" t="s">
        <v>92</v>
      </c>
      <c r="BJ55" t="s">
        <v>92</v>
      </c>
      <c r="BK55" t="s">
        <v>92</v>
      </c>
      <c r="BN55" t="s">
        <v>92</v>
      </c>
      <c r="BO55" t="s">
        <v>92</v>
      </c>
      <c r="BP55" t="s">
        <v>92</v>
      </c>
      <c r="BR55" t="s">
        <v>92</v>
      </c>
      <c r="BS55" t="s">
        <v>92</v>
      </c>
      <c r="BT55" t="s">
        <v>98</v>
      </c>
      <c r="BU55" t="s">
        <v>98</v>
      </c>
      <c r="BV55" t="s">
        <v>98</v>
      </c>
      <c r="BW55">
        <v>2404</v>
      </c>
      <c r="BX55">
        <v>1575169</v>
      </c>
      <c r="BY55">
        <v>134546.99600000001</v>
      </c>
      <c r="BZ55">
        <v>11707.2030355846</v>
      </c>
      <c r="CA55">
        <v>16.539722222989301</v>
      </c>
      <c r="CD55">
        <v>2018</v>
      </c>
      <c r="CE55">
        <v>2</v>
      </c>
      <c r="CF55">
        <f t="shared" si="0"/>
        <v>2404</v>
      </c>
    </row>
    <row r="56" spans="1:84" hidden="1">
      <c r="A56">
        <v>54</v>
      </c>
      <c r="B56">
        <v>65389</v>
      </c>
      <c r="C56" t="s">
        <v>150</v>
      </c>
      <c r="D56">
        <v>2406</v>
      </c>
      <c r="E56" t="s">
        <v>151</v>
      </c>
      <c r="F56" t="s">
        <v>152</v>
      </c>
      <c r="G56" t="s">
        <v>153</v>
      </c>
      <c r="H56">
        <v>5</v>
      </c>
      <c r="I56" t="s">
        <v>87</v>
      </c>
      <c r="J56" t="s">
        <v>88</v>
      </c>
      <c r="L56" t="s">
        <v>112</v>
      </c>
      <c r="M56" t="s">
        <v>90</v>
      </c>
      <c r="N56" t="s">
        <v>90</v>
      </c>
      <c r="O56">
        <v>93140</v>
      </c>
      <c r="P56" t="s">
        <v>154</v>
      </c>
      <c r="Q56">
        <v>96.1</v>
      </c>
      <c r="R56">
        <v>0.85</v>
      </c>
      <c r="S56">
        <v>86</v>
      </c>
      <c r="T56">
        <v>86</v>
      </c>
      <c r="U56">
        <v>56.6</v>
      </c>
      <c r="V56" t="s">
        <v>91</v>
      </c>
      <c r="W56" t="s">
        <v>92</v>
      </c>
      <c r="X56" t="s">
        <v>92</v>
      </c>
      <c r="Y56" t="s">
        <v>93</v>
      </c>
      <c r="Z56" t="s">
        <v>90</v>
      </c>
      <c r="AA56">
        <v>6</v>
      </c>
      <c r="AB56">
        <v>2000</v>
      </c>
      <c r="AC56" t="s">
        <v>92</v>
      </c>
      <c r="AD56" t="s">
        <v>92</v>
      </c>
      <c r="AE56" t="s">
        <v>91</v>
      </c>
      <c r="AF56" t="s">
        <v>113</v>
      </c>
      <c r="AG56">
        <v>2</v>
      </c>
      <c r="AH56" t="s">
        <v>90</v>
      </c>
      <c r="AI56" t="s">
        <v>95</v>
      </c>
      <c r="AJ56" t="s">
        <v>96</v>
      </c>
      <c r="AS56" t="s">
        <v>91</v>
      </c>
      <c r="AT56" t="s">
        <v>91</v>
      </c>
      <c r="AU56" t="s">
        <v>92</v>
      </c>
      <c r="AV56" t="s">
        <v>97</v>
      </c>
      <c r="BD56" t="s">
        <v>92</v>
      </c>
      <c r="BE56" t="s">
        <v>92</v>
      </c>
      <c r="BF56" t="s">
        <v>92</v>
      </c>
      <c r="BH56" t="s">
        <v>92</v>
      </c>
      <c r="BI56" t="s">
        <v>92</v>
      </c>
      <c r="BJ56" t="s">
        <v>92</v>
      </c>
      <c r="BK56" t="s">
        <v>92</v>
      </c>
      <c r="BN56" t="s">
        <v>92</v>
      </c>
      <c r="BO56" t="s">
        <v>92</v>
      </c>
      <c r="BP56" t="s">
        <v>92</v>
      </c>
      <c r="BR56" t="s">
        <v>92</v>
      </c>
      <c r="BS56" t="s">
        <v>92</v>
      </c>
      <c r="BT56" t="s">
        <v>98</v>
      </c>
      <c r="BU56" t="s">
        <v>98</v>
      </c>
      <c r="BV56" t="s">
        <v>98</v>
      </c>
      <c r="BW56">
        <v>2406</v>
      </c>
      <c r="BX56">
        <v>365268</v>
      </c>
      <c r="BY56">
        <v>25574</v>
      </c>
      <c r="BZ56">
        <v>14282.7872057558</v>
      </c>
      <c r="CA56">
        <v>36.049722221700002</v>
      </c>
      <c r="CD56">
        <v>2036</v>
      </c>
      <c r="CE56">
        <v>7</v>
      </c>
      <c r="CF56">
        <f t="shared" si="0"/>
        <v>2406</v>
      </c>
    </row>
    <row r="57" spans="1:84" hidden="1">
      <c r="A57">
        <v>55</v>
      </c>
      <c r="B57">
        <v>65389</v>
      </c>
      <c r="C57" t="s">
        <v>150</v>
      </c>
      <c r="D57">
        <v>2406</v>
      </c>
      <c r="E57" t="s">
        <v>151</v>
      </c>
      <c r="F57" t="s">
        <v>152</v>
      </c>
      <c r="G57" t="s">
        <v>153</v>
      </c>
      <c r="H57">
        <v>6</v>
      </c>
      <c r="I57" t="s">
        <v>87</v>
      </c>
      <c r="J57" t="s">
        <v>88</v>
      </c>
      <c r="L57" t="s">
        <v>112</v>
      </c>
      <c r="M57" t="s">
        <v>90</v>
      </c>
      <c r="N57" t="s">
        <v>90</v>
      </c>
      <c r="O57">
        <v>93141</v>
      </c>
      <c r="P57" t="s">
        <v>154</v>
      </c>
      <c r="Q57">
        <v>96.1</v>
      </c>
      <c r="R57">
        <v>0.85</v>
      </c>
      <c r="S57">
        <v>86</v>
      </c>
      <c r="T57">
        <v>86</v>
      </c>
      <c r="U57">
        <v>56.6</v>
      </c>
      <c r="V57" t="s">
        <v>91</v>
      </c>
      <c r="W57" t="s">
        <v>92</v>
      </c>
      <c r="X57" t="s">
        <v>92</v>
      </c>
      <c r="Y57" t="s">
        <v>93</v>
      </c>
      <c r="Z57" t="s">
        <v>90</v>
      </c>
      <c r="AA57">
        <v>6</v>
      </c>
      <c r="AB57">
        <v>2000</v>
      </c>
      <c r="AC57" t="s">
        <v>92</v>
      </c>
      <c r="AD57" t="s">
        <v>92</v>
      </c>
      <c r="AE57" t="s">
        <v>91</v>
      </c>
      <c r="AF57" t="s">
        <v>113</v>
      </c>
      <c r="AG57">
        <v>2</v>
      </c>
      <c r="AH57" t="s">
        <v>90</v>
      </c>
      <c r="AI57" t="s">
        <v>95</v>
      </c>
      <c r="AJ57" t="s">
        <v>96</v>
      </c>
      <c r="AS57" t="s">
        <v>91</v>
      </c>
      <c r="AT57" t="s">
        <v>91</v>
      </c>
      <c r="AU57" t="s">
        <v>92</v>
      </c>
      <c r="AV57" t="s">
        <v>97</v>
      </c>
      <c r="AZ57" t="s">
        <v>91</v>
      </c>
      <c r="BD57" t="s">
        <v>92</v>
      </c>
      <c r="BE57" t="s">
        <v>92</v>
      </c>
      <c r="BF57" t="s">
        <v>92</v>
      </c>
      <c r="BH57" t="s">
        <v>92</v>
      </c>
      <c r="BI57" t="s">
        <v>92</v>
      </c>
      <c r="BJ57" t="s">
        <v>92</v>
      </c>
      <c r="BK57" t="s">
        <v>92</v>
      </c>
      <c r="BN57" t="s">
        <v>92</v>
      </c>
      <c r="BO57" t="s">
        <v>92</v>
      </c>
      <c r="BP57" t="s">
        <v>92</v>
      </c>
      <c r="BR57" t="s">
        <v>92</v>
      </c>
      <c r="BS57" t="s">
        <v>92</v>
      </c>
      <c r="BT57" t="s">
        <v>98</v>
      </c>
      <c r="BU57" t="s">
        <v>98</v>
      </c>
      <c r="BV57" t="s">
        <v>98</v>
      </c>
      <c r="BW57">
        <v>2406</v>
      </c>
      <c r="BX57">
        <v>365268</v>
      </c>
      <c r="BY57">
        <v>25574</v>
      </c>
      <c r="BZ57">
        <v>14282.7872057558</v>
      </c>
      <c r="CA57">
        <v>36.049722221700002</v>
      </c>
      <c r="CD57">
        <v>2036</v>
      </c>
      <c r="CE57">
        <v>7</v>
      </c>
      <c r="CF57">
        <f t="shared" si="0"/>
        <v>2406</v>
      </c>
    </row>
    <row r="58" spans="1:84" hidden="1">
      <c r="A58">
        <v>56</v>
      </c>
      <c r="B58">
        <v>65389</v>
      </c>
      <c r="C58" t="s">
        <v>150</v>
      </c>
      <c r="D58">
        <v>2406</v>
      </c>
      <c r="E58" t="s">
        <v>151</v>
      </c>
      <c r="F58" t="s">
        <v>152</v>
      </c>
      <c r="G58" t="s">
        <v>153</v>
      </c>
      <c r="H58">
        <v>7</v>
      </c>
      <c r="I58" t="s">
        <v>87</v>
      </c>
      <c r="J58" t="s">
        <v>88</v>
      </c>
      <c r="L58" t="s">
        <v>112</v>
      </c>
      <c r="M58" t="s">
        <v>90</v>
      </c>
      <c r="N58" t="s">
        <v>90</v>
      </c>
      <c r="O58">
        <v>71856675</v>
      </c>
      <c r="P58" t="s">
        <v>154</v>
      </c>
      <c r="Q58">
        <v>96.1</v>
      </c>
      <c r="R58">
        <v>0.85</v>
      </c>
      <c r="S58">
        <v>84</v>
      </c>
      <c r="T58">
        <v>84</v>
      </c>
      <c r="U58">
        <v>55.3</v>
      </c>
      <c r="V58" t="s">
        <v>91</v>
      </c>
      <c r="W58" t="s">
        <v>92</v>
      </c>
      <c r="X58" t="s">
        <v>92</v>
      </c>
      <c r="Y58" t="s">
        <v>93</v>
      </c>
      <c r="Z58" t="s">
        <v>90</v>
      </c>
      <c r="AA58">
        <v>6</v>
      </c>
      <c r="AB58">
        <v>1995</v>
      </c>
      <c r="AC58" t="s">
        <v>92</v>
      </c>
      <c r="AD58" t="s">
        <v>92</v>
      </c>
      <c r="AE58" t="s">
        <v>91</v>
      </c>
      <c r="AF58" t="s">
        <v>113</v>
      </c>
      <c r="AG58">
        <v>2</v>
      </c>
      <c r="AH58" t="s">
        <v>90</v>
      </c>
      <c r="AI58" t="s">
        <v>95</v>
      </c>
      <c r="AJ58" t="s">
        <v>96</v>
      </c>
      <c r="AS58" t="s">
        <v>91</v>
      </c>
      <c r="AT58" t="s">
        <v>91</v>
      </c>
      <c r="AU58" t="s">
        <v>92</v>
      </c>
      <c r="AV58" t="s">
        <v>97</v>
      </c>
      <c r="AZ58" t="s">
        <v>91</v>
      </c>
      <c r="BD58" t="s">
        <v>92</v>
      </c>
      <c r="BE58" t="s">
        <v>92</v>
      </c>
      <c r="BF58" t="s">
        <v>92</v>
      </c>
      <c r="BH58" t="s">
        <v>92</v>
      </c>
      <c r="BI58" t="s">
        <v>92</v>
      </c>
      <c r="BJ58" t="s">
        <v>92</v>
      </c>
      <c r="BK58" t="s">
        <v>92</v>
      </c>
      <c r="BN58" t="s">
        <v>92</v>
      </c>
      <c r="BO58" t="s">
        <v>92</v>
      </c>
      <c r="BP58" t="s">
        <v>92</v>
      </c>
      <c r="BR58" t="s">
        <v>92</v>
      </c>
      <c r="BS58" t="s">
        <v>92</v>
      </c>
      <c r="BT58" t="s">
        <v>98</v>
      </c>
      <c r="BU58" t="s">
        <v>98</v>
      </c>
      <c r="BV58" t="s">
        <v>98</v>
      </c>
      <c r="BW58">
        <v>2406</v>
      </c>
      <c r="BX58">
        <v>365268</v>
      </c>
      <c r="BY58">
        <v>25574</v>
      </c>
      <c r="BZ58">
        <v>14282.7872057558</v>
      </c>
      <c r="CA58">
        <v>36.049722221700002</v>
      </c>
      <c r="CD58">
        <v>2031</v>
      </c>
      <c r="CE58">
        <v>7</v>
      </c>
      <c r="CF58">
        <f t="shared" si="0"/>
        <v>2406</v>
      </c>
    </row>
    <row r="59" spans="1:84" hidden="1">
      <c r="A59">
        <v>57</v>
      </c>
      <c r="B59">
        <v>65389</v>
      </c>
      <c r="C59" t="s">
        <v>150</v>
      </c>
      <c r="D59">
        <v>2406</v>
      </c>
      <c r="E59" t="s">
        <v>151</v>
      </c>
      <c r="F59" t="s">
        <v>152</v>
      </c>
      <c r="G59" t="s">
        <v>153</v>
      </c>
      <c r="H59">
        <v>8</v>
      </c>
      <c r="I59" t="s">
        <v>87</v>
      </c>
      <c r="J59" t="s">
        <v>88</v>
      </c>
      <c r="L59" t="s">
        <v>112</v>
      </c>
      <c r="M59" t="s">
        <v>90</v>
      </c>
      <c r="N59" t="s">
        <v>90</v>
      </c>
      <c r="O59">
        <v>718566677</v>
      </c>
      <c r="P59" t="s">
        <v>154</v>
      </c>
      <c r="Q59">
        <v>96.1</v>
      </c>
      <c r="R59">
        <v>0.85</v>
      </c>
      <c r="S59">
        <v>80.2</v>
      </c>
      <c r="T59">
        <v>80.2</v>
      </c>
      <c r="U59">
        <v>53.3</v>
      </c>
      <c r="V59" t="s">
        <v>91</v>
      </c>
      <c r="W59" t="s">
        <v>92</v>
      </c>
      <c r="X59" t="s">
        <v>92</v>
      </c>
      <c r="Y59" t="s">
        <v>93</v>
      </c>
      <c r="Z59" t="s">
        <v>90</v>
      </c>
      <c r="AA59">
        <v>6</v>
      </c>
      <c r="AB59">
        <v>1995</v>
      </c>
      <c r="AC59" t="s">
        <v>92</v>
      </c>
      <c r="AD59" t="s">
        <v>92</v>
      </c>
      <c r="AE59" t="s">
        <v>91</v>
      </c>
      <c r="AF59" t="s">
        <v>113</v>
      </c>
      <c r="AG59">
        <v>2</v>
      </c>
      <c r="AH59" t="s">
        <v>90</v>
      </c>
      <c r="AI59" t="s">
        <v>95</v>
      </c>
      <c r="AJ59" t="s">
        <v>96</v>
      </c>
      <c r="AS59" t="s">
        <v>91</v>
      </c>
      <c r="AU59" t="s">
        <v>92</v>
      </c>
      <c r="AV59" t="s">
        <v>97</v>
      </c>
      <c r="AZ59" t="s">
        <v>91</v>
      </c>
      <c r="BD59" t="s">
        <v>92</v>
      </c>
      <c r="BE59" t="s">
        <v>92</v>
      </c>
      <c r="BF59" t="s">
        <v>92</v>
      </c>
      <c r="BH59" t="s">
        <v>92</v>
      </c>
      <c r="BI59" t="s">
        <v>92</v>
      </c>
      <c r="BJ59" t="s">
        <v>92</v>
      </c>
      <c r="BK59" t="s">
        <v>92</v>
      </c>
      <c r="BN59" t="s">
        <v>92</v>
      </c>
      <c r="BO59" t="s">
        <v>92</v>
      </c>
      <c r="BP59" t="s">
        <v>92</v>
      </c>
      <c r="BR59" t="s">
        <v>92</v>
      </c>
      <c r="BS59" t="s">
        <v>92</v>
      </c>
      <c r="BT59" t="s">
        <v>98</v>
      </c>
      <c r="BU59" t="s">
        <v>98</v>
      </c>
      <c r="BV59" t="s">
        <v>98</v>
      </c>
      <c r="BW59">
        <v>2406</v>
      </c>
      <c r="BX59">
        <v>365268</v>
      </c>
      <c r="BY59">
        <v>25574</v>
      </c>
      <c r="BZ59">
        <v>14282.7872057558</v>
      </c>
      <c r="CA59">
        <v>36.049722221700002</v>
      </c>
      <c r="CD59">
        <v>2031</v>
      </c>
      <c r="CE59">
        <v>7</v>
      </c>
      <c r="CF59">
        <f t="shared" si="0"/>
        <v>2406</v>
      </c>
    </row>
    <row r="60" spans="1:84" hidden="1">
      <c r="A60">
        <v>58</v>
      </c>
      <c r="B60">
        <v>19856</v>
      </c>
      <c r="C60" t="s">
        <v>160</v>
      </c>
      <c r="D60">
        <v>2434</v>
      </c>
      <c r="E60" t="s">
        <v>161</v>
      </c>
      <c r="F60" t="s">
        <v>152</v>
      </c>
      <c r="G60" t="s">
        <v>162</v>
      </c>
      <c r="H60">
        <v>11</v>
      </c>
      <c r="I60" t="s">
        <v>87</v>
      </c>
      <c r="J60" t="s">
        <v>88</v>
      </c>
      <c r="L60" t="s">
        <v>89</v>
      </c>
      <c r="M60" t="s">
        <v>90</v>
      </c>
      <c r="N60" t="s">
        <v>90</v>
      </c>
      <c r="O60" t="s">
        <v>163</v>
      </c>
      <c r="Q60">
        <v>68.2</v>
      </c>
      <c r="R60">
        <v>0.85</v>
      </c>
      <c r="S60">
        <v>55</v>
      </c>
      <c r="T60">
        <v>60</v>
      </c>
      <c r="U60">
        <v>55</v>
      </c>
      <c r="V60" t="s">
        <v>91</v>
      </c>
      <c r="W60" t="s">
        <v>92</v>
      </c>
      <c r="X60" t="s">
        <v>92</v>
      </c>
      <c r="Y60" t="s">
        <v>93</v>
      </c>
      <c r="Z60" t="s">
        <v>90</v>
      </c>
      <c r="AA60">
        <v>6</v>
      </c>
      <c r="AB60">
        <v>2012</v>
      </c>
      <c r="AC60" t="s">
        <v>92</v>
      </c>
      <c r="AD60" t="s">
        <v>92</v>
      </c>
      <c r="AE60" t="s">
        <v>91</v>
      </c>
      <c r="AF60" t="s">
        <v>94</v>
      </c>
      <c r="AG60">
        <v>1</v>
      </c>
      <c r="AH60" t="s">
        <v>90</v>
      </c>
      <c r="AI60" t="s">
        <v>95</v>
      </c>
      <c r="AJ60" t="s">
        <v>96</v>
      </c>
      <c r="AS60" t="s">
        <v>91</v>
      </c>
      <c r="AT60" t="s">
        <v>91</v>
      </c>
      <c r="AU60" t="s">
        <v>92</v>
      </c>
      <c r="AV60" t="s">
        <v>119</v>
      </c>
      <c r="BD60" t="s">
        <v>92</v>
      </c>
      <c r="BE60" t="s">
        <v>92</v>
      </c>
      <c r="BF60" t="s">
        <v>92</v>
      </c>
      <c r="BH60" t="s">
        <v>92</v>
      </c>
      <c r="BI60" t="s">
        <v>92</v>
      </c>
      <c r="BJ60" t="s">
        <v>92</v>
      </c>
      <c r="BK60" t="s">
        <v>92</v>
      </c>
      <c r="BN60" t="s">
        <v>92</v>
      </c>
      <c r="BO60" t="s">
        <v>92</v>
      </c>
      <c r="BP60" t="s">
        <v>92</v>
      </c>
      <c r="BR60" t="s">
        <v>92</v>
      </c>
      <c r="BS60" t="s">
        <v>92</v>
      </c>
      <c r="BT60" t="s">
        <v>98</v>
      </c>
      <c r="BU60" t="s">
        <v>91</v>
      </c>
      <c r="BV60" t="s">
        <v>98</v>
      </c>
      <c r="BW60">
        <v>2434</v>
      </c>
      <c r="BX60">
        <v>461420</v>
      </c>
      <c r="BY60">
        <v>43212</v>
      </c>
      <c r="BZ60">
        <v>10678.0523928538</v>
      </c>
      <c r="CA60">
        <v>22.711250002286601</v>
      </c>
      <c r="CD60">
        <v>2035</v>
      </c>
      <c r="CE60">
        <v>3</v>
      </c>
      <c r="CF60">
        <f t="shared" si="0"/>
        <v>2434</v>
      </c>
    </row>
    <row r="61" spans="1:84">
      <c r="A61">
        <v>59</v>
      </c>
      <c r="B61">
        <v>59917</v>
      </c>
      <c r="C61" t="s">
        <v>418</v>
      </c>
      <c r="D61">
        <v>2831</v>
      </c>
      <c r="E61" t="s">
        <v>419</v>
      </c>
      <c r="F61" t="s">
        <v>166</v>
      </c>
      <c r="G61" t="s">
        <v>190</v>
      </c>
      <c r="H61">
        <v>1</v>
      </c>
      <c r="I61" t="s">
        <v>87</v>
      </c>
      <c r="J61" t="s">
        <v>88</v>
      </c>
      <c r="L61" t="s">
        <v>89</v>
      </c>
      <c r="M61" t="s">
        <v>90</v>
      </c>
      <c r="N61" t="s">
        <v>90</v>
      </c>
      <c r="Q61">
        <v>100</v>
      </c>
      <c r="R61">
        <v>0.9</v>
      </c>
      <c r="S61">
        <v>92</v>
      </c>
      <c r="T61">
        <v>110</v>
      </c>
      <c r="U61">
        <v>5</v>
      </c>
      <c r="V61" t="s">
        <v>91</v>
      </c>
      <c r="W61" t="s">
        <v>92</v>
      </c>
      <c r="X61" t="s">
        <v>92</v>
      </c>
      <c r="Y61" t="s">
        <v>93</v>
      </c>
      <c r="Z61" t="s">
        <v>90</v>
      </c>
      <c r="AA61">
        <v>9</v>
      </c>
      <c r="AB61">
        <v>1965</v>
      </c>
      <c r="AC61" t="s">
        <v>92</v>
      </c>
      <c r="AD61" t="s">
        <v>92</v>
      </c>
      <c r="AE61" t="s">
        <v>91</v>
      </c>
      <c r="AF61" t="s">
        <v>113</v>
      </c>
      <c r="AG61">
        <v>2</v>
      </c>
      <c r="AH61" t="s">
        <v>90</v>
      </c>
      <c r="AI61" t="s">
        <v>95</v>
      </c>
      <c r="AS61" t="s">
        <v>91</v>
      </c>
      <c r="AT61" t="s">
        <v>91</v>
      </c>
      <c r="AU61" t="s">
        <v>92</v>
      </c>
      <c r="AV61" t="s">
        <v>97</v>
      </c>
      <c r="BD61" t="s">
        <v>92</v>
      </c>
      <c r="BE61" t="s">
        <v>92</v>
      </c>
      <c r="BF61" t="s">
        <v>92</v>
      </c>
      <c r="BH61" t="s">
        <v>92</v>
      </c>
      <c r="BI61" t="s">
        <v>92</v>
      </c>
      <c r="BJ61" t="s">
        <v>92</v>
      </c>
      <c r="BK61" t="s">
        <v>92</v>
      </c>
      <c r="BN61" t="s">
        <v>92</v>
      </c>
      <c r="BO61" t="s">
        <v>92</v>
      </c>
      <c r="BP61" t="s">
        <v>92</v>
      </c>
      <c r="BQ61" t="s">
        <v>91</v>
      </c>
      <c r="BR61" t="s">
        <v>92</v>
      </c>
      <c r="BS61" t="s">
        <v>92</v>
      </c>
      <c r="BT61" t="s">
        <v>91</v>
      </c>
      <c r="BU61" t="s">
        <v>91</v>
      </c>
      <c r="BV61" t="s">
        <v>91</v>
      </c>
      <c r="BW61">
        <v>2831</v>
      </c>
      <c r="BX61">
        <v>172433</v>
      </c>
      <c r="BY61">
        <v>7198</v>
      </c>
      <c r="BZ61">
        <v>23955.682133925999</v>
      </c>
      <c r="CA61">
        <v>35.413013886671699</v>
      </c>
      <c r="CD61">
        <v>2001</v>
      </c>
      <c r="CE61">
        <v>2</v>
      </c>
      <c r="CF61">
        <f t="shared" si="0"/>
        <v>2831</v>
      </c>
    </row>
    <row r="62" spans="1:84">
      <c r="A62">
        <v>60</v>
      </c>
      <c r="B62">
        <v>59917</v>
      </c>
      <c r="C62" t="s">
        <v>418</v>
      </c>
      <c r="D62">
        <v>2831</v>
      </c>
      <c r="E62" t="s">
        <v>419</v>
      </c>
      <c r="F62" t="s">
        <v>166</v>
      </c>
      <c r="G62" t="s">
        <v>190</v>
      </c>
      <c r="H62">
        <v>3</v>
      </c>
      <c r="I62" t="s">
        <v>87</v>
      </c>
      <c r="J62" t="s">
        <v>88</v>
      </c>
      <c r="L62" t="s">
        <v>89</v>
      </c>
      <c r="M62" t="s">
        <v>90</v>
      </c>
      <c r="N62" t="s">
        <v>90</v>
      </c>
      <c r="Q62">
        <v>16.5</v>
      </c>
      <c r="R62">
        <v>0.85</v>
      </c>
      <c r="S62">
        <v>14.2</v>
      </c>
      <c r="T62">
        <v>19.5</v>
      </c>
      <c r="U62">
        <v>3</v>
      </c>
      <c r="V62" t="s">
        <v>91</v>
      </c>
      <c r="W62" t="s">
        <v>92</v>
      </c>
      <c r="X62" t="s">
        <v>92</v>
      </c>
      <c r="Y62" t="s">
        <v>93</v>
      </c>
      <c r="Z62" t="s">
        <v>90</v>
      </c>
      <c r="AA62">
        <v>6</v>
      </c>
      <c r="AB62">
        <v>1969</v>
      </c>
      <c r="AC62" t="s">
        <v>92</v>
      </c>
      <c r="AD62" t="s">
        <v>92</v>
      </c>
      <c r="AE62" t="s">
        <v>91</v>
      </c>
      <c r="AF62" t="s">
        <v>113</v>
      </c>
      <c r="AG62">
        <v>2</v>
      </c>
      <c r="AH62" t="s">
        <v>90</v>
      </c>
      <c r="AI62" t="s">
        <v>95</v>
      </c>
      <c r="AS62" t="s">
        <v>91</v>
      </c>
      <c r="AT62" t="s">
        <v>91</v>
      </c>
      <c r="AU62" t="s">
        <v>92</v>
      </c>
      <c r="AV62" t="s">
        <v>97</v>
      </c>
      <c r="BD62" t="s">
        <v>92</v>
      </c>
      <c r="BE62" t="s">
        <v>92</v>
      </c>
      <c r="BF62" t="s">
        <v>92</v>
      </c>
      <c r="BH62" t="s">
        <v>92</v>
      </c>
      <c r="BI62" t="s">
        <v>92</v>
      </c>
      <c r="BJ62" t="s">
        <v>92</v>
      </c>
      <c r="BK62" t="s">
        <v>92</v>
      </c>
      <c r="BN62" t="s">
        <v>92</v>
      </c>
      <c r="BO62" t="s">
        <v>92</v>
      </c>
      <c r="BP62" t="s">
        <v>92</v>
      </c>
      <c r="BQ62" t="s">
        <v>91</v>
      </c>
      <c r="BR62" t="s">
        <v>92</v>
      </c>
      <c r="BS62" t="s">
        <v>92</v>
      </c>
      <c r="BT62" t="s">
        <v>91</v>
      </c>
      <c r="BU62" t="s">
        <v>91</v>
      </c>
      <c r="BV62" t="s">
        <v>91</v>
      </c>
      <c r="BW62">
        <v>2831</v>
      </c>
      <c r="BX62">
        <v>172433</v>
      </c>
      <c r="BY62">
        <v>7198</v>
      </c>
      <c r="BZ62">
        <v>23955.682133925999</v>
      </c>
      <c r="CA62">
        <v>45.782083334049901</v>
      </c>
      <c r="CD62">
        <v>2015</v>
      </c>
      <c r="CE62">
        <v>3</v>
      </c>
      <c r="CF62">
        <f t="shared" si="0"/>
        <v>2831</v>
      </c>
    </row>
    <row r="63" spans="1:84">
      <c r="A63">
        <v>61</v>
      </c>
      <c r="B63">
        <v>59917</v>
      </c>
      <c r="C63" t="s">
        <v>418</v>
      </c>
      <c r="D63">
        <v>2831</v>
      </c>
      <c r="E63" t="s">
        <v>419</v>
      </c>
      <c r="F63" t="s">
        <v>166</v>
      </c>
      <c r="G63" t="s">
        <v>190</v>
      </c>
      <c r="H63">
        <v>4</v>
      </c>
      <c r="I63" t="s">
        <v>87</v>
      </c>
      <c r="J63" t="s">
        <v>88</v>
      </c>
      <c r="L63" t="s">
        <v>89</v>
      </c>
      <c r="M63" t="s">
        <v>90</v>
      </c>
      <c r="N63" t="s">
        <v>90</v>
      </c>
      <c r="Q63">
        <v>21.3</v>
      </c>
      <c r="R63">
        <v>0.8</v>
      </c>
      <c r="S63">
        <v>15</v>
      </c>
      <c r="T63">
        <v>21.4</v>
      </c>
      <c r="U63">
        <v>3</v>
      </c>
      <c r="V63" t="s">
        <v>91</v>
      </c>
      <c r="W63" t="s">
        <v>92</v>
      </c>
      <c r="X63" t="s">
        <v>92</v>
      </c>
      <c r="Y63" t="s">
        <v>93</v>
      </c>
      <c r="Z63" t="s">
        <v>90</v>
      </c>
      <c r="AA63">
        <v>10</v>
      </c>
      <c r="AB63">
        <v>1969</v>
      </c>
      <c r="AC63" t="s">
        <v>92</v>
      </c>
      <c r="AD63" t="s">
        <v>92</v>
      </c>
      <c r="AE63" t="s">
        <v>91</v>
      </c>
      <c r="AF63" t="s">
        <v>113</v>
      </c>
      <c r="AG63">
        <v>2</v>
      </c>
      <c r="AH63" t="s">
        <v>90</v>
      </c>
      <c r="AI63" t="s">
        <v>95</v>
      </c>
      <c r="AS63" t="s">
        <v>91</v>
      </c>
      <c r="AT63" t="s">
        <v>91</v>
      </c>
      <c r="AU63" t="s">
        <v>92</v>
      </c>
      <c r="AV63" t="s">
        <v>97</v>
      </c>
      <c r="BD63" t="s">
        <v>92</v>
      </c>
      <c r="BE63" t="s">
        <v>92</v>
      </c>
      <c r="BF63" t="s">
        <v>92</v>
      </c>
      <c r="BH63" t="s">
        <v>92</v>
      </c>
      <c r="BI63" t="s">
        <v>92</v>
      </c>
      <c r="BJ63" t="s">
        <v>92</v>
      </c>
      <c r="BK63" t="s">
        <v>92</v>
      </c>
      <c r="BN63" t="s">
        <v>92</v>
      </c>
      <c r="BO63" t="s">
        <v>92</v>
      </c>
      <c r="BP63" t="s">
        <v>92</v>
      </c>
      <c r="BQ63" t="s">
        <v>91</v>
      </c>
      <c r="BR63" t="s">
        <v>92</v>
      </c>
      <c r="BS63" t="s">
        <v>92</v>
      </c>
      <c r="BT63" t="s">
        <v>91</v>
      </c>
      <c r="BU63" t="s">
        <v>91</v>
      </c>
      <c r="BV63" t="s">
        <v>91</v>
      </c>
      <c r="BW63">
        <v>2831</v>
      </c>
      <c r="BX63">
        <v>172433</v>
      </c>
      <c r="BY63">
        <v>7198</v>
      </c>
      <c r="BZ63">
        <v>23955.682133925999</v>
      </c>
      <c r="CA63">
        <v>36.477069444244997</v>
      </c>
      <c r="CD63">
        <v>2006</v>
      </c>
      <c r="CE63">
        <v>4</v>
      </c>
      <c r="CF63">
        <f t="shared" si="0"/>
        <v>2831</v>
      </c>
    </row>
    <row r="64" spans="1:84">
      <c r="A64">
        <v>62</v>
      </c>
      <c r="B64">
        <v>59917</v>
      </c>
      <c r="C64" t="s">
        <v>418</v>
      </c>
      <c r="D64">
        <v>2831</v>
      </c>
      <c r="E64" t="s">
        <v>419</v>
      </c>
      <c r="F64" t="s">
        <v>166</v>
      </c>
      <c r="G64" t="s">
        <v>190</v>
      </c>
      <c r="H64">
        <v>5</v>
      </c>
      <c r="I64" t="s">
        <v>87</v>
      </c>
      <c r="J64" t="s">
        <v>88</v>
      </c>
      <c r="L64" t="s">
        <v>89</v>
      </c>
      <c r="M64" t="s">
        <v>90</v>
      </c>
      <c r="N64" t="s">
        <v>90</v>
      </c>
      <c r="Q64">
        <v>21.3</v>
      </c>
      <c r="R64">
        <v>0.8</v>
      </c>
      <c r="S64">
        <v>15</v>
      </c>
      <c r="T64">
        <v>21.4</v>
      </c>
      <c r="U64">
        <v>3</v>
      </c>
      <c r="V64" t="s">
        <v>91</v>
      </c>
      <c r="W64" t="s">
        <v>92</v>
      </c>
      <c r="X64" t="s">
        <v>92</v>
      </c>
      <c r="Y64" t="s">
        <v>93</v>
      </c>
      <c r="Z64" t="s">
        <v>90</v>
      </c>
      <c r="AA64">
        <v>10</v>
      </c>
      <c r="AB64">
        <v>1969</v>
      </c>
      <c r="AC64" t="s">
        <v>92</v>
      </c>
      <c r="AD64" t="s">
        <v>92</v>
      </c>
      <c r="AE64" t="s">
        <v>91</v>
      </c>
      <c r="AF64" t="s">
        <v>113</v>
      </c>
      <c r="AG64">
        <v>2</v>
      </c>
      <c r="AH64" t="s">
        <v>90</v>
      </c>
      <c r="AI64" t="s">
        <v>95</v>
      </c>
      <c r="AS64" t="s">
        <v>91</v>
      </c>
      <c r="AT64" t="s">
        <v>91</v>
      </c>
      <c r="AU64" t="s">
        <v>92</v>
      </c>
      <c r="AV64" t="s">
        <v>97</v>
      </c>
      <c r="BD64" t="s">
        <v>92</v>
      </c>
      <c r="BE64" t="s">
        <v>92</v>
      </c>
      <c r="BF64" t="s">
        <v>92</v>
      </c>
      <c r="BH64" t="s">
        <v>92</v>
      </c>
      <c r="BI64" t="s">
        <v>92</v>
      </c>
      <c r="BJ64" t="s">
        <v>92</v>
      </c>
      <c r="BK64" t="s">
        <v>92</v>
      </c>
      <c r="BN64" t="s">
        <v>92</v>
      </c>
      <c r="BO64" t="s">
        <v>92</v>
      </c>
      <c r="BP64" t="s">
        <v>92</v>
      </c>
      <c r="BQ64" t="s">
        <v>91</v>
      </c>
      <c r="BR64" t="s">
        <v>92</v>
      </c>
      <c r="BS64" t="s">
        <v>92</v>
      </c>
      <c r="BT64" t="s">
        <v>91</v>
      </c>
      <c r="BU64" t="s">
        <v>91</v>
      </c>
      <c r="BV64" t="s">
        <v>91</v>
      </c>
      <c r="BW64">
        <v>2831</v>
      </c>
      <c r="BX64">
        <v>172433</v>
      </c>
      <c r="BY64">
        <v>7198</v>
      </c>
      <c r="BZ64">
        <v>23955.682133925999</v>
      </c>
      <c r="CA64">
        <v>36.477069444244997</v>
      </c>
      <c r="CD64">
        <v>2006</v>
      </c>
      <c r="CE64">
        <v>4</v>
      </c>
      <c r="CF64">
        <f t="shared" si="0"/>
        <v>2831</v>
      </c>
    </row>
    <row r="65" spans="1:84" hidden="1">
      <c r="A65">
        <v>63</v>
      </c>
      <c r="B65">
        <v>59919</v>
      </c>
      <c r="C65" t="s">
        <v>164</v>
      </c>
      <c r="D65">
        <v>2832</v>
      </c>
      <c r="E65" t="s">
        <v>165</v>
      </c>
      <c r="F65" t="s">
        <v>166</v>
      </c>
      <c r="G65" t="s">
        <v>167</v>
      </c>
      <c r="H65" t="s">
        <v>101</v>
      </c>
      <c r="I65" t="s">
        <v>111</v>
      </c>
      <c r="J65" t="s">
        <v>88</v>
      </c>
      <c r="L65" t="s">
        <v>89</v>
      </c>
      <c r="M65" t="s">
        <v>90</v>
      </c>
      <c r="N65" t="s">
        <v>90</v>
      </c>
      <c r="Q65">
        <v>16.5</v>
      </c>
      <c r="R65">
        <v>0.85</v>
      </c>
      <c r="S65">
        <v>14</v>
      </c>
      <c r="T65">
        <v>20</v>
      </c>
      <c r="U65">
        <v>3</v>
      </c>
      <c r="V65" t="s">
        <v>91</v>
      </c>
      <c r="W65" t="s">
        <v>92</v>
      </c>
      <c r="X65" t="s">
        <v>92</v>
      </c>
      <c r="Y65" t="s">
        <v>93</v>
      </c>
      <c r="Z65" t="s">
        <v>90</v>
      </c>
      <c r="AA65">
        <v>7</v>
      </c>
      <c r="AB65">
        <v>1971</v>
      </c>
      <c r="AC65" t="s">
        <v>92</v>
      </c>
      <c r="AD65" t="s">
        <v>92</v>
      </c>
      <c r="AE65" t="s">
        <v>91</v>
      </c>
      <c r="AF65" t="s">
        <v>113</v>
      </c>
      <c r="AG65">
        <v>2</v>
      </c>
      <c r="AH65" t="s">
        <v>90</v>
      </c>
      <c r="AI65" t="s">
        <v>96</v>
      </c>
      <c r="AS65" t="s">
        <v>91</v>
      </c>
      <c r="AT65" t="s">
        <v>91</v>
      </c>
      <c r="AU65" t="s">
        <v>92</v>
      </c>
      <c r="AV65" t="s">
        <v>168</v>
      </c>
      <c r="BD65" t="s">
        <v>92</v>
      </c>
      <c r="BE65" t="s">
        <v>92</v>
      </c>
      <c r="BF65" t="s">
        <v>92</v>
      </c>
      <c r="BH65" t="s">
        <v>92</v>
      </c>
      <c r="BI65" t="s">
        <v>92</v>
      </c>
      <c r="BJ65" t="s">
        <v>92</v>
      </c>
      <c r="BK65" t="s">
        <v>92</v>
      </c>
      <c r="BN65" t="s">
        <v>92</v>
      </c>
      <c r="BO65" t="s">
        <v>92</v>
      </c>
      <c r="BP65" t="s">
        <v>92</v>
      </c>
      <c r="BQ65" t="s">
        <v>91</v>
      </c>
      <c r="BR65" t="s">
        <v>92</v>
      </c>
      <c r="BS65" t="s">
        <v>92</v>
      </c>
      <c r="BT65" t="s">
        <v>91</v>
      </c>
      <c r="BU65" t="s">
        <v>91</v>
      </c>
      <c r="BV65" t="s">
        <v>91</v>
      </c>
      <c r="BW65">
        <v>2832</v>
      </c>
      <c r="BX65">
        <v>4690</v>
      </c>
      <c r="BY65">
        <v>157</v>
      </c>
      <c r="BZ65">
        <v>29872.6114649681</v>
      </c>
      <c r="CA65">
        <v>45.8816666661399</v>
      </c>
      <c r="CD65">
        <v>2017</v>
      </c>
      <c r="CE65">
        <v>6</v>
      </c>
      <c r="CF65">
        <f t="shared" si="0"/>
        <v>2832</v>
      </c>
    </row>
    <row r="66" spans="1:84" hidden="1">
      <c r="A66">
        <v>64</v>
      </c>
      <c r="B66">
        <v>59919</v>
      </c>
      <c r="C66" t="s">
        <v>164</v>
      </c>
      <c r="D66">
        <v>2832</v>
      </c>
      <c r="E66" t="s">
        <v>165</v>
      </c>
      <c r="F66" t="s">
        <v>166</v>
      </c>
      <c r="G66" t="s">
        <v>167</v>
      </c>
      <c r="H66" t="s">
        <v>102</v>
      </c>
      <c r="I66" t="s">
        <v>111</v>
      </c>
      <c r="J66" t="s">
        <v>88</v>
      </c>
      <c r="L66" t="s">
        <v>89</v>
      </c>
      <c r="M66" t="s">
        <v>90</v>
      </c>
      <c r="N66" t="s">
        <v>90</v>
      </c>
      <c r="Q66">
        <v>16.5</v>
      </c>
      <c r="R66">
        <v>0.85</v>
      </c>
      <c r="S66">
        <v>14</v>
      </c>
      <c r="T66">
        <v>20</v>
      </c>
      <c r="U66">
        <v>3</v>
      </c>
      <c r="V66" t="s">
        <v>91</v>
      </c>
      <c r="W66" t="s">
        <v>92</v>
      </c>
      <c r="X66" t="s">
        <v>92</v>
      </c>
      <c r="Y66" t="s">
        <v>93</v>
      </c>
      <c r="Z66" t="s">
        <v>90</v>
      </c>
      <c r="AA66">
        <v>8</v>
      </c>
      <c r="AB66">
        <v>1971</v>
      </c>
      <c r="AC66" t="s">
        <v>92</v>
      </c>
      <c r="AD66" t="s">
        <v>92</v>
      </c>
      <c r="AE66" t="s">
        <v>91</v>
      </c>
      <c r="AF66" t="s">
        <v>113</v>
      </c>
      <c r="AG66">
        <v>2</v>
      </c>
      <c r="AH66" t="s">
        <v>90</v>
      </c>
      <c r="AI66" t="s">
        <v>96</v>
      </c>
      <c r="AS66" t="s">
        <v>91</v>
      </c>
      <c r="AT66" t="s">
        <v>91</v>
      </c>
      <c r="AU66" t="s">
        <v>92</v>
      </c>
      <c r="AV66" t="s">
        <v>168</v>
      </c>
      <c r="BD66" t="s">
        <v>92</v>
      </c>
      <c r="BE66" t="s">
        <v>92</v>
      </c>
      <c r="BF66" t="s">
        <v>92</v>
      </c>
      <c r="BH66" t="s">
        <v>92</v>
      </c>
      <c r="BI66" t="s">
        <v>92</v>
      </c>
      <c r="BJ66" t="s">
        <v>92</v>
      </c>
      <c r="BK66" t="s">
        <v>92</v>
      </c>
      <c r="BN66" t="s">
        <v>92</v>
      </c>
      <c r="BO66" t="s">
        <v>92</v>
      </c>
      <c r="BP66" t="s">
        <v>92</v>
      </c>
      <c r="BQ66" t="s">
        <v>91</v>
      </c>
      <c r="BR66" t="s">
        <v>92</v>
      </c>
      <c r="BS66" t="s">
        <v>92</v>
      </c>
      <c r="BT66" t="s">
        <v>91</v>
      </c>
      <c r="BU66" t="s">
        <v>91</v>
      </c>
      <c r="BV66" t="s">
        <v>91</v>
      </c>
      <c r="BW66">
        <v>2832</v>
      </c>
      <c r="BX66">
        <v>4690</v>
      </c>
      <c r="BY66">
        <v>157</v>
      </c>
      <c r="BZ66">
        <v>29872.6114649681</v>
      </c>
      <c r="CA66">
        <v>45.8816666661399</v>
      </c>
      <c r="CD66">
        <v>2017</v>
      </c>
      <c r="CE66">
        <v>7</v>
      </c>
      <c r="CF66">
        <f t="shared" ref="CF66:CF129" si="1">VLOOKUP(D66,retire_2023,1,FALSE)</f>
        <v>2832</v>
      </c>
    </row>
    <row r="67" spans="1:84" hidden="1">
      <c r="A67">
        <v>65</v>
      </c>
      <c r="B67">
        <v>59919</v>
      </c>
      <c r="C67" t="s">
        <v>164</v>
      </c>
      <c r="D67">
        <v>2832</v>
      </c>
      <c r="E67" t="s">
        <v>165</v>
      </c>
      <c r="F67" t="s">
        <v>166</v>
      </c>
      <c r="G67" t="s">
        <v>167</v>
      </c>
      <c r="H67" t="s">
        <v>103</v>
      </c>
      <c r="I67" t="s">
        <v>111</v>
      </c>
      <c r="J67" t="s">
        <v>88</v>
      </c>
      <c r="L67" t="s">
        <v>89</v>
      </c>
      <c r="M67" t="s">
        <v>90</v>
      </c>
      <c r="N67" t="s">
        <v>90</v>
      </c>
      <c r="Q67">
        <v>16.5</v>
      </c>
      <c r="R67">
        <v>0.85</v>
      </c>
      <c r="S67">
        <v>14</v>
      </c>
      <c r="T67">
        <v>20</v>
      </c>
      <c r="U67">
        <v>3</v>
      </c>
      <c r="V67" t="s">
        <v>91</v>
      </c>
      <c r="W67" t="s">
        <v>92</v>
      </c>
      <c r="X67" t="s">
        <v>92</v>
      </c>
      <c r="Y67" t="s">
        <v>93</v>
      </c>
      <c r="Z67" t="s">
        <v>90</v>
      </c>
      <c r="AA67">
        <v>9</v>
      </c>
      <c r="AB67">
        <v>1971</v>
      </c>
      <c r="AC67" t="s">
        <v>92</v>
      </c>
      <c r="AD67" t="s">
        <v>92</v>
      </c>
      <c r="AE67" t="s">
        <v>91</v>
      </c>
      <c r="AF67" t="s">
        <v>113</v>
      </c>
      <c r="AG67">
        <v>2</v>
      </c>
      <c r="AH67" t="s">
        <v>90</v>
      </c>
      <c r="AI67" t="s">
        <v>96</v>
      </c>
      <c r="AS67" t="s">
        <v>91</v>
      </c>
      <c r="AT67" t="s">
        <v>91</v>
      </c>
      <c r="AU67" t="s">
        <v>92</v>
      </c>
      <c r="AV67" t="s">
        <v>168</v>
      </c>
      <c r="BD67" t="s">
        <v>92</v>
      </c>
      <c r="BE67" t="s">
        <v>92</v>
      </c>
      <c r="BF67" t="s">
        <v>92</v>
      </c>
      <c r="BH67" t="s">
        <v>92</v>
      </c>
      <c r="BI67" t="s">
        <v>92</v>
      </c>
      <c r="BJ67" t="s">
        <v>92</v>
      </c>
      <c r="BK67" t="s">
        <v>92</v>
      </c>
      <c r="BN67" t="s">
        <v>92</v>
      </c>
      <c r="BO67" t="s">
        <v>92</v>
      </c>
      <c r="BP67" t="s">
        <v>92</v>
      </c>
      <c r="BQ67" t="s">
        <v>91</v>
      </c>
      <c r="BR67" t="s">
        <v>92</v>
      </c>
      <c r="BS67" t="s">
        <v>92</v>
      </c>
      <c r="BT67" t="s">
        <v>91</v>
      </c>
      <c r="BU67" t="s">
        <v>91</v>
      </c>
      <c r="BV67" t="s">
        <v>91</v>
      </c>
      <c r="BW67">
        <v>2832</v>
      </c>
      <c r="BX67">
        <v>4690</v>
      </c>
      <c r="BY67">
        <v>157</v>
      </c>
      <c r="BZ67">
        <v>29872.6114649681</v>
      </c>
      <c r="CA67">
        <v>45.8816666661399</v>
      </c>
      <c r="CD67">
        <v>2017</v>
      </c>
      <c r="CE67">
        <v>8</v>
      </c>
      <c r="CF67">
        <f t="shared" si="1"/>
        <v>2832</v>
      </c>
    </row>
    <row r="68" spans="1:84" hidden="1">
      <c r="A68">
        <v>66</v>
      </c>
      <c r="B68">
        <v>59919</v>
      </c>
      <c r="C68" t="s">
        <v>164</v>
      </c>
      <c r="D68">
        <v>2832</v>
      </c>
      <c r="E68" t="s">
        <v>165</v>
      </c>
      <c r="F68" t="s">
        <v>166</v>
      </c>
      <c r="G68" t="s">
        <v>167</v>
      </c>
      <c r="H68" t="s">
        <v>104</v>
      </c>
      <c r="I68" t="s">
        <v>111</v>
      </c>
      <c r="J68" t="s">
        <v>88</v>
      </c>
      <c r="L68" t="s">
        <v>89</v>
      </c>
      <c r="M68" t="s">
        <v>90</v>
      </c>
      <c r="N68" t="s">
        <v>90</v>
      </c>
      <c r="Q68">
        <v>16.5</v>
      </c>
      <c r="R68">
        <v>0.85</v>
      </c>
      <c r="S68">
        <v>14</v>
      </c>
      <c r="T68">
        <v>20</v>
      </c>
      <c r="U68">
        <v>3</v>
      </c>
      <c r="V68" t="s">
        <v>91</v>
      </c>
      <c r="W68" t="s">
        <v>92</v>
      </c>
      <c r="X68" t="s">
        <v>92</v>
      </c>
      <c r="Y68" t="s">
        <v>93</v>
      </c>
      <c r="Z68" t="s">
        <v>90</v>
      </c>
      <c r="AA68">
        <v>10</v>
      </c>
      <c r="AB68">
        <v>1971</v>
      </c>
      <c r="AC68" t="s">
        <v>92</v>
      </c>
      <c r="AD68" t="s">
        <v>92</v>
      </c>
      <c r="AE68" t="s">
        <v>91</v>
      </c>
      <c r="AF68" t="s">
        <v>113</v>
      </c>
      <c r="AG68">
        <v>2</v>
      </c>
      <c r="AH68" t="s">
        <v>90</v>
      </c>
      <c r="AI68" t="s">
        <v>96</v>
      </c>
      <c r="AS68" t="s">
        <v>91</v>
      </c>
      <c r="AT68" t="s">
        <v>91</v>
      </c>
      <c r="AU68" t="s">
        <v>92</v>
      </c>
      <c r="AV68" t="s">
        <v>168</v>
      </c>
      <c r="BD68" t="s">
        <v>92</v>
      </c>
      <c r="BE68" t="s">
        <v>92</v>
      </c>
      <c r="BF68" t="s">
        <v>92</v>
      </c>
      <c r="BH68" t="s">
        <v>92</v>
      </c>
      <c r="BI68" t="s">
        <v>92</v>
      </c>
      <c r="BJ68" t="s">
        <v>92</v>
      </c>
      <c r="BK68" t="s">
        <v>92</v>
      </c>
      <c r="BN68" t="s">
        <v>92</v>
      </c>
      <c r="BO68" t="s">
        <v>92</v>
      </c>
      <c r="BP68" t="s">
        <v>92</v>
      </c>
      <c r="BQ68" t="s">
        <v>91</v>
      </c>
      <c r="BR68" t="s">
        <v>92</v>
      </c>
      <c r="BS68" t="s">
        <v>92</v>
      </c>
      <c r="BT68" t="s">
        <v>91</v>
      </c>
      <c r="BU68" t="s">
        <v>91</v>
      </c>
      <c r="BV68" t="s">
        <v>91</v>
      </c>
      <c r="BW68">
        <v>2832</v>
      </c>
      <c r="BX68">
        <v>4690</v>
      </c>
      <c r="BY68">
        <v>157</v>
      </c>
      <c r="BZ68">
        <v>29872.6114649681</v>
      </c>
      <c r="CA68">
        <v>45.8816666661399</v>
      </c>
      <c r="CD68">
        <v>2017</v>
      </c>
      <c r="CE68">
        <v>9</v>
      </c>
      <c r="CF68">
        <f t="shared" si="1"/>
        <v>2832</v>
      </c>
    </row>
    <row r="69" spans="1:84">
      <c r="A69">
        <v>67</v>
      </c>
      <c r="B69">
        <v>61919</v>
      </c>
      <c r="C69" t="s">
        <v>420</v>
      </c>
      <c r="D69">
        <v>2847</v>
      </c>
      <c r="E69" t="s">
        <v>421</v>
      </c>
      <c r="F69" t="s">
        <v>166</v>
      </c>
      <c r="G69" t="s">
        <v>141</v>
      </c>
      <c r="H69" t="s">
        <v>86</v>
      </c>
      <c r="I69" t="s">
        <v>87</v>
      </c>
      <c r="J69" t="s">
        <v>88</v>
      </c>
      <c r="L69" t="s">
        <v>89</v>
      </c>
      <c r="M69" t="s">
        <v>90</v>
      </c>
      <c r="N69" t="s">
        <v>90</v>
      </c>
      <c r="O69">
        <v>40243895</v>
      </c>
      <c r="P69">
        <v>40243895</v>
      </c>
      <c r="Q69">
        <v>103.5</v>
      </c>
      <c r="R69">
        <v>0.85</v>
      </c>
      <c r="S69">
        <v>91</v>
      </c>
      <c r="T69">
        <v>111.9</v>
      </c>
      <c r="U69">
        <v>41</v>
      </c>
      <c r="V69" t="s">
        <v>91</v>
      </c>
      <c r="W69" t="s">
        <v>92</v>
      </c>
      <c r="X69" t="s">
        <v>92</v>
      </c>
      <c r="Y69" t="s">
        <v>93</v>
      </c>
      <c r="Z69" t="s">
        <v>90</v>
      </c>
      <c r="AA69">
        <v>6</v>
      </c>
      <c r="AB69">
        <v>1995</v>
      </c>
      <c r="AC69" t="s">
        <v>92</v>
      </c>
      <c r="AD69" t="s">
        <v>92</v>
      </c>
      <c r="AE69" t="s">
        <v>91</v>
      </c>
      <c r="AF69" t="s">
        <v>113</v>
      </c>
      <c r="AG69">
        <v>2</v>
      </c>
      <c r="AH69" t="s">
        <v>90</v>
      </c>
      <c r="AI69" t="s">
        <v>95</v>
      </c>
      <c r="AJ69" t="s">
        <v>96</v>
      </c>
      <c r="AS69" t="s">
        <v>91</v>
      </c>
      <c r="AT69" t="s">
        <v>91</v>
      </c>
      <c r="AU69" t="s">
        <v>92</v>
      </c>
      <c r="AV69" t="s">
        <v>97</v>
      </c>
      <c r="BD69" t="s">
        <v>92</v>
      </c>
      <c r="BE69" t="s">
        <v>92</v>
      </c>
      <c r="BF69" t="s">
        <v>92</v>
      </c>
      <c r="BH69" t="s">
        <v>92</v>
      </c>
      <c r="BI69" t="s">
        <v>92</v>
      </c>
      <c r="BJ69" t="s">
        <v>92</v>
      </c>
      <c r="BK69" t="s">
        <v>92</v>
      </c>
      <c r="BN69" t="s">
        <v>92</v>
      </c>
      <c r="BO69" t="s">
        <v>92</v>
      </c>
      <c r="BP69" t="s">
        <v>92</v>
      </c>
      <c r="BR69" t="s">
        <v>92</v>
      </c>
      <c r="BS69" t="s">
        <v>92</v>
      </c>
      <c r="BT69" t="s">
        <v>98</v>
      </c>
      <c r="BU69" t="s">
        <v>91</v>
      </c>
      <c r="BV69" t="s">
        <v>98</v>
      </c>
      <c r="BW69">
        <v>2847</v>
      </c>
      <c r="BX69">
        <v>12148867</v>
      </c>
      <c r="BY69">
        <v>1004510.029</v>
      </c>
      <c r="BZ69">
        <v>12094.3212603803</v>
      </c>
      <c r="CA69">
        <v>12.1388988096851</v>
      </c>
      <c r="CD69">
        <v>2007</v>
      </c>
      <c r="CE69">
        <v>8</v>
      </c>
      <c r="CF69">
        <f t="shared" si="1"/>
        <v>2847</v>
      </c>
    </row>
    <row r="70" spans="1:84">
      <c r="A70">
        <v>68</v>
      </c>
      <c r="B70">
        <v>61919</v>
      </c>
      <c r="C70" t="s">
        <v>420</v>
      </c>
      <c r="D70">
        <v>2847</v>
      </c>
      <c r="E70" t="s">
        <v>421</v>
      </c>
      <c r="F70" t="s">
        <v>166</v>
      </c>
      <c r="G70" t="s">
        <v>141</v>
      </c>
      <c r="H70" t="s">
        <v>100</v>
      </c>
      <c r="I70" t="s">
        <v>87</v>
      </c>
      <c r="J70" t="s">
        <v>88</v>
      </c>
      <c r="L70" t="s">
        <v>89</v>
      </c>
      <c r="M70" t="s">
        <v>90</v>
      </c>
      <c r="N70" t="s">
        <v>90</v>
      </c>
      <c r="O70">
        <v>40243897</v>
      </c>
      <c r="P70">
        <v>40243897</v>
      </c>
      <c r="Q70">
        <v>106.1</v>
      </c>
      <c r="R70">
        <v>0.85</v>
      </c>
      <c r="S70">
        <v>91.1</v>
      </c>
      <c r="T70">
        <v>114.9</v>
      </c>
      <c r="U70">
        <v>41</v>
      </c>
      <c r="V70" t="s">
        <v>91</v>
      </c>
      <c r="W70" t="s">
        <v>92</v>
      </c>
      <c r="X70" t="s">
        <v>92</v>
      </c>
      <c r="Y70" t="s">
        <v>93</v>
      </c>
      <c r="Z70" t="s">
        <v>90</v>
      </c>
      <c r="AA70">
        <v>12</v>
      </c>
      <c r="AB70">
        <v>1996</v>
      </c>
      <c r="AC70" t="s">
        <v>92</v>
      </c>
      <c r="AD70" t="s">
        <v>92</v>
      </c>
      <c r="AE70" t="s">
        <v>91</v>
      </c>
      <c r="AF70" t="s">
        <v>113</v>
      </c>
      <c r="AG70">
        <v>2</v>
      </c>
      <c r="AH70" t="s">
        <v>90</v>
      </c>
      <c r="AI70" t="s">
        <v>95</v>
      </c>
      <c r="AJ70" t="s">
        <v>96</v>
      </c>
      <c r="AS70" t="s">
        <v>91</v>
      </c>
      <c r="AT70" t="s">
        <v>91</v>
      </c>
      <c r="AU70" t="s">
        <v>92</v>
      </c>
      <c r="AV70" t="s">
        <v>97</v>
      </c>
      <c r="BD70" t="s">
        <v>92</v>
      </c>
      <c r="BE70" t="s">
        <v>92</v>
      </c>
      <c r="BF70" t="s">
        <v>92</v>
      </c>
      <c r="BH70" t="s">
        <v>92</v>
      </c>
      <c r="BI70" t="s">
        <v>92</v>
      </c>
      <c r="BJ70" t="s">
        <v>92</v>
      </c>
      <c r="BK70" t="s">
        <v>92</v>
      </c>
      <c r="BN70" t="s">
        <v>92</v>
      </c>
      <c r="BO70" t="s">
        <v>92</v>
      </c>
      <c r="BP70" t="s">
        <v>92</v>
      </c>
      <c r="BR70" t="s">
        <v>92</v>
      </c>
      <c r="BS70" t="s">
        <v>92</v>
      </c>
      <c r="BT70" t="s">
        <v>98</v>
      </c>
      <c r="BU70" t="s">
        <v>91</v>
      </c>
      <c r="BV70" t="s">
        <v>98</v>
      </c>
      <c r="BW70">
        <v>2847</v>
      </c>
      <c r="BX70">
        <v>12148867</v>
      </c>
      <c r="BY70">
        <v>1004510.029</v>
      </c>
      <c r="BZ70">
        <v>12094.3212603803</v>
      </c>
      <c r="CA70">
        <v>12.1238988097251</v>
      </c>
      <c r="CD70">
        <v>2009</v>
      </c>
      <c r="CE70">
        <v>1</v>
      </c>
      <c r="CF70">
        <f t="shared" si="1"/>
        <v>2847</v>
      </c>
    </row>
    <row r="71" spans="1:84">
      <c r="A71">
        <v>69</v>
      </c>
      <c r="B71">
        <v>61919</v>
      </c>
      <c r="C71" t="s">
        <v>420</v>
      </c>
      <c r="D71">
        <v>2847</v>
      </c>
      <c r="E71" t="s">
        <v>421</v>
      </c>
      <c r="F71" t="s">
        <v>166</v>
      </c>
      <c r="G71" t="s">
        <v>141</v>
      </c>
      <c r="H71" t="s">
        <v>101</v>
      </c>
      <c r="I71" t="s">
        <v>87</v>
      </c>
      <c r="J71" t="s">
        <v>88</v>
      </c>
      <c r="L71" t="s">
        <v>89</v>
      </c>
      <c r="M71" t="s">
        <v>90</v>
      </c>
      <c r="N71" t="s">
        <v>90</v>
      </c>
      <c r="O71">
        <v>40243889</v>
      </c>
      <c r="P71">
        <v>40243889</v>
      </c>
      <c r="Q71">
        <v>84.2</v>
      </c>
      <c r="R71">
        <v>0.85</v>
      </c>
      <c r="S71">
        <v>81</v>
      </c>
      <c r="T71">
        <v>98.9</v>
      </c>
      <c r="U71">
        <v>41</v>
      </c>
      <c r="V71" t="s">
        <v>91</v>
      </c>
      <c r="W71" t="s">
        <v>92</v>
      </c>
      <c r="X71" t="s">
        <v>92</v>
      </c>
      <c r="Y71" t="s">
        <v>93</v>
      </c>
      <c r="Z71" t="s">
        <v>90</v>
      </c>
      <c r="AA71">
        <v>12</v>
      </c>
      <c r="AB71">
        <v>1998</v>
      </c>
      <c r="AC71" t="s">
        <v>92</v>
      </c>
      <c r="AD71" t="s">
        <v>92</v>
      </c>
      <c r="AE71" t="s">
        <v>91</v>
      </c>
      <c r="AF71" t="s">
        <v>113</v>
      </c>
      <c r="AG71">
        <v>2</v>
      </c>
      <c r="AH71" t="s">
        <v>90</v>
      </c>
      <c r="AI71" t="s">
        <v>95</v>
      </c>
      <c r="AJ71" t="s">
        <v>96</v>
      </c>
      <c r="AS71" t="s">
        <v>91</v>
      </c>
      <c r="AT71" t="s">
        <v>91</v>
      </c>
      <c r="AU71" t="s">
        <v>92</v>
      </c>
      <c r="AV71" t="s">
        <v>97</v>
      </c>
      <c r="BD71" t="s">
        <v>92</v>
      </c>
      <c r="BE71" t="s">
        <v>92</v>
      </c>
      <c r="BF71" t="s">
        <v>92</v>
      </c>
      <c r="BH71" t="s">
        <v>92</v>
      </c>
      <c r="BI71" t="s">
        <v>92</v>
      </c>
      <c r="BJ71" t="s">
        <v>92</v>
      </c>
      <c r="BK71" t="s">
        <v>92</v>
      </c>
      <c r="BN71" t="s">
        <v>92</v>
      </c>
      <c r="BO71" t="s">
        <v>92</v>
      </c>
      <c r="BP71" t="s">
        <v>92</v>
      </c>
      <c r="BR71" t="s">
        <v>92</v>
      </c>
      <c r="BS71" t="s">
        <v>92</v>
      </c>
      <c r="BT71" t="s">
        <v>98</v>
      </c>
      <c r="BU71" t="s">
        <v>91</v>
      </c>
      <c r="BV71" t="s">
        <v>98</v>
      </c>
      <c r="BW71">
        <v>2847</v>
      </c>
      <c r="BX71">
        <v>12148867</v>
      </c>
      <c r="BY71">
        <v>1004510.029</v>
      </c>
      <c r="BZ71">
        <v>12094.3212603803</v>
      </c>
      <c r="CA71">
        <v>15.6489821431951</v>
      </c>
      <c r="CD71">
        <v>2014</v>
      </c>
      <c r="CE71">
        <v>8</v>
      </c>
      <c r="CF71">
        <f t="shared" si="1"/>
        <v>2847</v>
      </c>
    </row>
    <row r="72" spans="1:84">
      <c r="A72">
        <v>70</v>
      </c>
      <c r="B72">
        <v>61919</v>
      </c>
      <c r="C72" t="s">
        <v>420</v>
      </c>
      <c r="D72">
        <v>2847</v>
      </c>
      <c r="E72" t="s">
        <v>421</v>
      </c>
      <c r="F72" t="s">
        <v>166</v>
      </c>
      <c r="G72" t="s">
        <v>141</v>
      </c>
      <c r="H72" t="s">
        <v>102</v>
      </c>
      <c r="I72" t="s">
        <v>87</v>
      </c>
      <c r="J72" t="s">
        <v>88</v>
      </c>
      <c r="L72" t="s">
        <v>89</v>
      </c>
      <c r="M72" t="s">
        <v>90</v>
      </c>
      <c r="N72" t="s">
        <v>90</v>
      </c>
      <c r="Q72">
        <v>94</v>
      </c>
      <c r="R72">
        <v>0.85</v>
      </c>
      <c r="S72">
        <v>85</v>
      </c>
      <c r="T72">
        <v>108.9</v>
      </c>
      <c r="U72">
        <v>42</v>
      </c>
      <c r="V72" t="s">
        <v>91</v>
      </c>
      <c r="W72" t="s">
        <v>92</v>
      </c>
      <c r="X72" t="s">
        <v>92</v>
      </c>
      <c r="Y72" t="s">
        <v>93</v>
      </c>
      <c r="Z72" t="s">
        <v>90</v>
      </c>
      <c r="AA72">
        <v>5</v>
      </c>
      <c r="AB72">
        <v>2002</v>
      </c>
      <c r="AC72" t="s">
        <v>92</v>
      </c>
      <c r="AD72" t="s">
        <v>92</v>
      </c>
      <c r="AE72" t="s">
        <v>91</v>
      </c>
      <c r="AF72" t="s">
        <v>113</v>
      </c>
      <c r="AG72">
        <v>2</v>
      </c>
      <c r="AH72" t="s">
        <v>90</v>
      </c>
      <c r="AI72" t="s">
        <v>95</v>
      </c>
      <c r="AJ72" t="s">
        <v>96</v>
      </c>
      <c r="AS72" t="s">
        <v>91</v>
      </c>
      <c r="AT72" t="s">
        <v>91</v>
      </c>
      <c r="AU72" t="s">
        <v>92</v>
      </c>
      <c r="AV72" t="s">
        <v>97</v>
      </c>
      <c r="BD72" t="s">
        <v>92</v>
      </c>
      <c r="BE72" t="s">
        <v>92</v>
      </c>
      <c r="BF72" t="s">
        <v>92</v>
      </c>
      <c r="BH72" t="s">
        <v>92</v>
      </c>
      <c r="BI72" t="s">
        <v>92</v>
      </c>
      <c r="BJ72" t="s">
        <v>92</v>
      </c>
      <c r="BK72" t="s">
        <v>92</v>
      </c>
      <c r="BN72" t="s">
        <v>92</v>
      </c>
      <c r="BO72" t="s">
        <v>92</v>
      </c>
      <c r="BP72" t="s">
        <v>92</v>
      </c>
      <c r="BR72" t="s">
        <v>92</v>
      </c>
      <c r="BS72" t="s">
        <v>92</v>
      </c>
      <c r="BT72" t="s">
        <v>98</v>
      </c>
      <c r="BV72" t="s">
        <v>91</v>
      </c>
      <c r="BW72">
        <v>2847</v>
      </c>
      <c r="BX72">
        <v>12148867</v>
      </c>
      <c r="BY72">
        <v>1004510.029</v>
      </c>
      <c r="BZ72">
        <v>12094.3212603803</v>
      </c>
      <c r="CA72">
        <v>15.420648809965099</v>
      </c>
      <c r="CD72">
        <v>2017</v>
      </c>
      <c r="CE72">
        <v>10</v>
      </c>
      <c r="CF72">
        <f t="shared" si="1"/>
        <v>2847</v>
      </c>
    </row>
    <row r="73" spans="1:84">
      <c r="A73">
        <v>71</v>
      </c>
      <c r="B73">
        <v>61919</v>
      </c>
      <c r="C73" t="s">
        <v>420</v>
      </c>
      <c r="D73">
        <v>2847</v>
      </c>
      <c r="E73" t="s">
        <v>421</v>
      </c>
      <c r="F73" t="s">
        <v>166</v>
      </c>
      <c r="G73" t="s">
        <v>141</v>
      </c>
      <c r="H73" t="s">
        <v>103</v>
      </c>
      <c r="I73" t="s">
        <v>87</v>
      </c>
      <c r="J73" t="s">
        <v>88</v>
      </c>
      <c r="L73" t="s">
        <v>89</v>
      </c>
      <c r="M73" t="s">
        <v>90</v>
      </c>
      <c r="N73" t="s">
        <v>90</v>
      </c>
      <c r="Q73">
        <v>94</v>
      </c>
      <c r="R73">
        <v>0.85</v>
      </c>
      <c r="S73">
        <v>88</v>
      </c>
      <c r="T73">
        <v>108.1</v>
      </c>
      <c r="U73">
        <v>42</v>
      </c>
      <c r="V73" t="s">
        <v>91</v>
      </c>
      <c r="W73" t="s">
        <v>92</v>
      </c>
      <c r="X73" t="s">
        <v>92</v>
      </c>
      <c r="Y73" t="s">
        <v>93</v>
      </c>
      <c r="Z73" t="s">
        <v>90</v>
      </c>
      <c r="AA73">
        <v>5</v>
      </c>
      <c r="AB73">
        <v>2002</v>
      </c>
      <c r="AC73" t="s">
        <v>92</v>
      </c>
      <c r="AD73" t="s">
        <v>92</v>
      </c>
      <c r="AE73" t="s">
        <v>91</v>
      </c>
      <c r="AF73" t="s">
        <v>113</v>
      </c>
      <c r="AG73">
        <v>2</v>
      </c>
      <c r="AH73" t="s">
        <v>90</v>
      </c>
      <c r="AI73" t="s">
        <v>95</v>
      </c>
      <c r="AJ73" t="s">
        <v>96</v>
      </c>
      <c r="AS73" t="s">
        <v>91</v>
      </c>
      <c r="AT73" t="s">
        <v>91</v>
      </c>
      <c r="AU73" t="s">
        <v>92</v>
      </c>
      <c r="AV73" t="s">
        <v>97</v>
      </c>
      <c r="BD73" t="s">
        <v>92</v>
      </c>
      <c r="BE73" t="s">
        <v>92</v>
      </c>
      <c r="BF73" t="s">
        <v>92</v>
      </c>
      <c r="BH73" t="s">
        <v>92</v>
      </c>
      <c r="BI73" t="s">
        <v>92</v>
      </c>
      <c r="BJ73" t="s">
        <v>92</v>
      </c>
      <c r="BK73" t="s">
        <v>92</v>
      </c>
      <c r="BN73" t="s">
        <v>92</v>
      </c>
      <c r="BO73" t="s">
        <v>92</v>
      </c>
      <c r="BP73" t="s">
        <v>92</v>
      </c>
      <c r="BR73" t="s">
        <v>92</v>
      </c>
      <c r="BS73" t="s">
        <v>92</v>
      </c>
      <c r="BT73" t="s">
        <v>98</v>
      </c>
      <c r="BV73" t="s">
        <v>91</v>
      </c>
      <c r="BW73">
        <v>2847</v>
      </c>
      <c r="BX73">
        <v>12148867</v>
      </c>
      <c r="BY73">
        <v>1004510.029</v>
      </c>
      <c r="BZ73">
        <v>12094.3212603803</v>
      </c>
      <c r="CA73">
        <v>15.420648809965099</v>
      </c>
      <c r="CD73">
        <v>2017</v>
      </c>
      <c r="CE73">
        <v>10</v>
      </c>
      <c r="CF73">
        <f t="shared" si="1"/>
        <v>2847</v>
      </c>
    </row>
    <row r="74" spans="1:84">
      <c r="A74">
        <v>72</v>
      </c>
      <c r="B74">
        <v>61919</v>
      </c>
      <c r="C74" t="s">
        <v>420</v>
      </c>
      <c r="D74">
        <v>2847</v>
      </c>
      <c r="E74" t="s">
        <v>421</v>
      </c>
      <c r="F74" t="s">
        <v>166</v>
      </c>
      <c r="G74" t="s">
        <v>141</v>
      </c>
      <c r="H74" t="s">
        <v>104</v>
      </c>
      <c r="I74" t="s">
        <v>87</v>
      </c>
      <c r="J74" t="s">
        <v>88</v>
      </c>
      <c r="L74" t="s">
        <v>89</v>
      </c>
      <c r="M74" t="s">
        <v>90</v>
      </c>
      <c r="N74" t="s">
        <v>90</v>
      </c>
      <c r="Q74">
        <v>94</v>
      </c>
      <c r="R74">
        <v>0.85</v>
      </c>
      <c r="S74">
        <v>81</v>
      </c>
      <c r="T74">
        <v>104</v>
      </c>
      <c r="U74">
        <v>42</v>
      </c>
      <c r="V74" t="s">
        <v>91</v>
      </c>
      <c r="W74" t="s">
        <v>92</v>
      </c>
      <c r="X74" t="s">
        <v>92</v>
      </c>
      <c r="Y74" t="s">
        <v>93</v>
      </c>
      <c r="Z74" t="s">
        <v>90</v>
      </c>
      <c r="AA74">
        <v>4</v>
      </c>
      <c r="AB74">
        <v>2002</v>
      </c>
      <c r="AC74" t="s">
        <v>92</v>
      </c>
      <c r="AD74" t="s">
        <v>92</v>
      </c>
      <c r="AE74" t="s">
        <v>91</v>
      </c>
      <c r="AF74" t="s">
        <v>113</v>
      </c>
      <c r="AG74">
        <v>2</v>
      </c>
      <c r="AH74" t="s">
        <v>90</v>
      </c>
      <c r="AI74" t="s">
        <v>95</v>
      </c>
      <c r="AJ74" t="s">
        <v>96</v>
      </c>
      <c r="AS74" t="s">
        <v>91</v>
      </c>
      <c r="AT74" t="s">
        <v>91</v>
      </c>
      <c r="AU74" t="s">
        <v>92</v>
      </c>
      <c r="AV74" t="s">
        <v>97</v>
      </c>
      <c r="BD74" t="s">
        <v>92</v>
      </c>
      <c r="BE74" t="s">
        <v>92</v>
      </c>
      <c r="BF74" t="s">
        <v>92</v>
      </c>
      <c r="BH74" t="s">
        <v>92</v>
      </c>
      <c r="BI74" t="s">
        <v>92</v>
      </c>
      <c r="BJ74" t="s">
        <v>92</v>
      </c>
      <c r="BK74" t="s">
        <v>92</v>
      </c>
      <c r="BN74" t="s">
        <v>92</v>
      </c>
      <c r="BO74" t="s">
        <v>92</v>
      </c>
      <c r="BP74" t="s">
        <v>92</v>
      </c>
      <c r="BR74" t="s">
        <v>92</v>
      </c>
      <c r="BS74" t="s">
        <v>92</v>
      </c>
      <c r="BT74" t="s">
        <v>98</v>
      </c>
      <c r="BV74" t="s">
        <v>91</v>
      </c>
      <c r="BW74">
        <v>2847</v>
      </c>
      <c r="BX74">
        <v>12148867</v>
      </c>
      <c r="BY74">
        <v>1004510.029</v>
      </c>
      <c r="BZ74">
        <v>12094.3212603803</v>
      </c>
      <c r="CA74">
        <v>15.420648809965099</v>
      </c>
      <c r="CD74">
        <v>2017</v>
      </c>
      <c r="CE74">
        <v>9</v>
      </c>
      <c r="CF74">
        <f t="shared" si="1"/>
        <v>2847</v>
      </c>
    </row>
    <row r="75" spans="1:84">
      <c r="A75">
        <v>73</v>
      </c>
      <c r="B75">
        <v>61919</v>
      </c>
      <c r="C75" t="s">
        <v>420</v>
      </c>
      <c r="D75">
        <v>2847</v>
      </c>
      <c r="E75" t="s">
        <v>421</v>
      </c>
      <c r="F75" t="s">
        <v>166</v>
      </c>
      <c r="G75" t="s">
        <v>141</v>
      </c>
      <c r="H75" t="s">
        <v>105</v>
      </c>
      <c r="I75" t="s">
        <v>87</v>
      </c>
      <c r="J75" t="s">
        <v>88</v>
      </c>
      <c r="L75" t="s">
        <v>89</v>
      </c>
      <c r="M75" t="s">
        <v>90</v>
      </c>
      <c r="N75" t="s">
        <v>90</v>
      </c>
      <c r="Q75">
        <v>94</v>
      </c>
      <c r="R75">
        <v>0.85</v>
      </c>
      <c r="S75">
        <v>80</v>
      </c>
      <c r="T75">
        <v>104</v>
      </c>
      <c r="U75">
        <v>42</v>
      </c>
      <c r="V75" t="s">
        <v>91</v>
      </c>
      <c r="W75" t="s">
        <v>92</v>
      </c>
      <c r="X75" t="s">
        <v>92</v>
      </c>
      <c r="Y75" t="s">
        <v>93</v>
      </c>
      <c r="Z75" t="s">
        <v>90</v>
      </c>
      <c r="AA75">
        <v>4</v>
      </c>
      <c r="AB75">
        <v>2002</v>
      </c>
      <c r="AC75" t="s">
        <v>92</v>
      </c>
      <c r="AD75" t="s">
        <v>92</v>
      </c>
      <c r="AE75" t="s">
        <v>91</v>
      </c>
      <c r="AF75" t="s">
        <v>113</v>
      </c>
      <c r="AG75">
        <v>2</v>
      </c>
      <c r="AH75" t="s">
        <v>90</v>
      </c>
      <c r="AI75" t="s">
        <v>95</v>
      </c>
      <c r="AJ75" t="s">
        <v>96</v>
      </c>
      <c r="AS75" t="s">
        <v>91</v>
      </c>
      <c r="AT75" t="s">
        <v>91</v>
      </c>
      <c r="AU75" t="s">
        <v>92</v>
      </c>
      <c r="AV75" t="s">
        <v>97</v>
      </c>
      <c r="BD75" t="s">
        <v>92</v>
      </c>
      <c r="BE75" t="s">
        <v>92</v>
      </c>
      <c r="BF75" t="s">
        <v>92</v>
      </c>
      <c r="BH75" t="s">
        <v>92</v>
      </c>
      <c r="BI75" t="s">
        <v>92</v>
      </c>
      <c r="BJ75" t="s">
        <v>92</v>
      </c>
      <c r="BK75" t="s">
        <v>92</v>
      </c>
      <c r="BN75" t="s">
        <v>92</v>
      </c>
      <c r="BO75" t="s">
        <v>92</v>
      </c>
      <c r="BP75" t="s">
        <v>92</v>
      </c>
      <c r="BR75" t="s">
        <v>92</v>
      </c>
      <c r="BS75" t="s">
        <v>92</v>
      </c>
      <c r="BT75" t="s">
        <v>98</v>
      </c>
      <c r="BV75" t="s">
        <v>91</v>
      </c>
      <c r="BW75">
        <v>2847</v>
      </c>
      <c r="BX75">
        <v>12148867</v>
      </c>
      <c r="BY75">
        <v>1004510.029</v>
      </c>
      <c r="BZ75">
        <v>12094.3212603803</v>
      </c>
      <c r="CA75">
        <v>15.420648809965099</v>
      </c>
      <c r="CD75">
        <v>2017</v>
      </c>
      <c r="CE75">
        <v>9</v>
      </c>
      <c r="CF75">
        <f t="shared" si="1"/>
        <v>2847</v>
      </c>
    </row>
    <row r="76" spans="1:84">
      <c r="A76">
        <v>74</v>
      </c>
      <c r="B76">
        <v>61919</v>
      </c>
      <c r="C76" t="s">
        <v>420</v>
      </c>
      <c r="D76">
        <v>2848</v>
      </c>
      <c r="E76" t="s">
        <v>422</v>
      </c>
      <c r="F76" t="s">
        <v>166</v>
      </c>
      <c r="G76" t="s">
        <v>141</v>
      </c>
      <c r="H76">
        <v>7</v>
      </c>
      <c r="I76" t="s">
        <v>87</v>
      </c>
      <c r="J76" t="s">
        <v>88</v>
      </c>
      <c r="L76" t="s">
        <v>89</v>
      </c>
      <c r="M76" t="s">
        <v>90</v>
      </c>
      <c r="N76" t="s">
        <v>90</v>
      </c>
      <c r="O76">
        <v>40243943</v>
      </c>
      <c r="P76">
        <v>40243943</v>
      </c>
      <c r="Q76">
        <v>32.6</v>
      </c>
      <c r="R76">
        <v>0.85</v>
      </c>
      <c r="S76">
        <v>25.2</v>
      </c>
      <c r="T76">
        <v>29.9</v>
      </c>
      <c r="U76">
        <v>25</v>
      </c>
      <c r="V76" t="s">
        <v>91</v>
      </c>
      <c r="W76" t="s">
        <v>92</v>
      </c>
      <c r="X76" t="s">
        <v>92</v>
      </c>
      <c r="Y76" t="s">
        <v>93</v>
      </c>
      <c r="Z76" t="s">
        <v>90</v>
      </c>
      <c r="AA76">
        <v>11</v>
      </c>
      <c r="AB76">
        <v>1968</v>
      </c>
      <c r="AC76" t="s">
        <v>92</v>
      </c>
      <c r="AD76" t="s">
        <v>92</v>
      </c>
      <c r="AE76" t="s">
        <v>91</v>
      </c>
      <c r="AF76" t="s">
        <v>113</v>
      </c>
      <c r="AG76">
        <v>2</v>
      </c>
      <c r="AH76" t="s">
        <v>90</v>
      </c>
      <c r="AI76" t="s">
        <v>95</v>
      </c>
      <c r="AJ76" t="s">
        <v>96</v>
      </c>
      <c r="AS76" t="s">
        <v>91</v>
      </c>
      <c r="AT76" t="s">
        <v>91</v>
      </c>
      <c r="AU76" t="s">
        <v>92</v>
      </c>
      <c r="AV76" t="s">
        <v>97</v>
      </c>
      <c r="BD76" t="s">
        <v>92</v>
      </c>
      <c r="BE76" t="s">
        <v>92</v>
      </c>
      <c r="BF76" t="s">
        <v>92</v>
      </c>
      <c r="BH76" t="s">
        <v>92</v>
      </c>
      <c r="BI76" t="s">
        <v>92</v>
      </c>
      <c r="BJ76" t="s">
        <v>92</v>
      </c>
      <c r="BK76" t="s">
        <v>92</v>
      </c>
      <c r="BN76" t="s">
        <v>92</v>
      </c>
      <c r="BO76" t="s">
        <v>92</v>
      </c>
      <c r="BP76" t="s">
        <v>92</v>
      </c>
      <c r="BR76" t="s">
        <v>92</v>
      </c>
      <c r="BS76" t="s">
        <v>92</v>
      </c>
      <c r="BT76" t="s">
        <v>98</v>
      </c>
      <c r="BU76" t="s">
        <v>91</v>
      </c>
      <c r="BV76" t="s">
        <v>98</v>
      </c>
      <c r="BW76">
        <v>2848</v>
      </c>
      <c r="BX76">
        <v>23273</v>
      </c>
      <c r="BY76">
        <v>962</v>
      </c>
      <c r="BZ76">
        <v>24192.307692307601</v>
      </c>
      <c r="CA76">
        <v>40.076732143901602</v>
      </c>
      <c r="CD76">
        <v>2008</v>
      </c>
      <c r="CE76">
        <v>12</v>
      </c>
      <c r="CF76">
        <f t="shared" si="1"/>
        <v>2848</v>
      </c>
    </row>
    <row r="77" spans="1:84">
      <c r="A77">
        <v>75</v>
      </c>
      <c r="B77">
        <v>61919</v>
      </c>
      <c r="C77" t="s">
        <v>420</v>
      </c>
      <c r="D77">
        <v>2854</v>
      </c>
      <c r="E77" t="s">
        <v>423</v>
      </c>
      <c r="F77" t="s">
        <v>166</v>
      </c>
      <c r="G77" t="s">
        <v>141</v>
      </c>
      <c r="H77">
        <v>1</v>
      </c>
      <c r="I77" t="s">
        <v>87</v>
      </c>
      <c r="J77" t="s">
        <v>88</v>
      </c>
      <c r="L77" t="s">
        <v>89</v>
      </c>
      <c r="M77" t="s">
        <v>90</v>
      </c>
      <c r="N77" t="s">
        <v>90</v>
      </c>
      <c r="O77">
        <v>40243905</v>
      </c>
      <c r="P77">
        <v>40243905</v>
      </c>
      <c r="Q77">
        <v>18.5</v>
      </c>
      <c r="R77">
        <v>0.85</v>
      </c>
      <c r="S77">
        <v>20</v>
      </c>
      <c r="T77">
        <v>21.8</v>
      </c>
      <c r="U77">
        <v>19.5</v>
      </c>
      <c r="V77" t="s">
        <v>91</v>
      </c>
      <c r="W77" t="s">
        <v>92</v>
      </c>
      <c r="X77" t="s">
        <v>92</v>
      </c>
      <c r="Y77" t="s">
        <v>93</v>
      </c>
      <c r="Z77" t="s">
        <v>90</v>
      </c>
      <c r="AA77">
        <v>7</v>
      </c>
      <c r="AB77">
        <v>1969</v>
      </c>
      <c r="AC77" t="s">
        <v>92</v>
      </c>
      <c r="AD77" t="s">
        <v>92</v>
      </c>
      <c r="AE77" t="s">
        <v>91</v>
      </c>
      <c r="AF77" t="s">
        <v>113</v>
      </c>
      <c r="AG77">
        <v>2</v>
      </c>
      <c r="AH77" t="s">
        <v>90</v>
      </c>
      <c r="AI77" t="s">
        <v>95</v>
      </c>
      <c r="AJ77" t="s">
        <v>96</v>
      </c>
      <c r="AS77" t="s">
        <v>91</v>
      </c>
      <c r="AT77" t="s">
        <v>91</v>
      </c>
      <c r="AU77" t="s">
        <v>92</v>
      </c>
      <c r="AV77" t="s">
        <v>119</v>
      </c>
      <c r="BD77" t="s">
        <v>92</v>
      </c>
      <c r="BE77" t="s">
        <v>92</v>
      </c>
      <c r="BF77" t="s">
        <v>92</v>
      </c>
      <c r="BH77" t="s">
        <v>92</v>
      </c>
      <c r="BI77" t="s">
        <v>92</v>
      </c>
      <c r="BJ77" t="s">
        <v>92</v>
      </c>
      <c r="BK77" t="s">
        <v>92</v>
      </c>
      <c r="BN77" t="s">
        <v>92</v>
      </c>
      <c r="BO77" t="s">
        <v>92</v>
      </c>
      <c r="BP77" t="s">
        <v>92</v>
      </c>
      <c r="BR77" t="s">
        <v>92</v>
      </c>
      <c r="BS77" t="s">
        <v>92</v>
      </c>
      <c r="BT77" t="s">
        <v>98</v>
      </c>
      <c r="BU77" t="s">
        <v>91</v>
      </c>
      <c r="BV77" t="s">
        <v>98</v>
      </c>
      <c r="BW77">
        <v>2854</v>
      </c>
      <c r="BX77">
        <v>196913</v>
      </c>
      <c r="BY77">
        <v>13298</v>
      </c>
      <c r="BZ77">
        <v>14807.715445931701</v>
      </c>
      <c r="CA77">
        <v>51.076944446091602</v>
      </c>
      <c r="CD77">
        <v>2020</v>
      </c>
      <c r="CE77">
        <v>8</v>
      </c>
      <c r="CF77">
        <f t="shared" si="1"/>
        <v>2854</v>
      </c>
    </row>
    <row r="78" spans="1:84">
      <c r="A78">
        <v>76</v>
      </c>
      <c r="B78">
        <v>61919</v>
      </c>
      <c r="C78" t="s">
        <v>420</v>
      </c>
      <c r="D78">
        <v>2854</v>
      </c>
      <c r="E78" t="s">
        <v>423</v>
      </c>
      <c r="F78" t="s">
        <v>166</v>
      </c>
      <c r="G78" t="s">
        <v>141</v>
      </c>
      <c r="H78">
        <v>2</v>
      </c>
      <c r="I78" t="s">
        <v>87</v>
      </c>
      <c r="J78" t="s">
        <v>88</v>
      </c>
      <c r="L78" t="s">
        <v>89</v>
      </c>
      <c r="M78" t="s">
        <v>90</v>
      </c>
      <c r="N78" t="s">
        <v>90</v>
      </c>
      <c r="O78">
        <v>40243907</v>
      </c>
      <c r="P78">
        <v>40243907</v>
      </c>
      <c r="Q78">
        <v>18.5</v>
      </c>
      <c r="R78">
        <v>0.85</v>
      </c>
      <c r="S78">
        <v>20.399999999999999</v>
      </c>
      <c r="T78">
        <v>21.8</v>
      </c>
      <c r="U78">
        <v>18.5</v>
      </c>
      <c r="V78" t="s">
        <v>91</v>
      </c>
      <c r="W78" t="s">
        <v>92</v>
      </c>
      <c r="X78" t="s">
        <v>92</v>
      </c>
      <c r="Y78" t="s">
        <v>93</v>
      </c>
      <c r="Z78" t="s">
        <v>90</v>
      </c>
      <c r="AA78">
        <v>7</v>
      </c>
      <c r="AB78">
        <v>1969</v>
      </c>
      <c r="AC78" t="s">
        <v>92</v>
      </c>
      <c r="AD78" t="s">
        <v>92</v>
      </c>
      <c r="AE78" t="s">
        <v>91</v>
      </c>
      <c r="AF78" t="s">
        <v>113</v>
      </c>
      <c r="AG78">
        <v>2</v>
      </c>
      <c r="AH78" t="s">
        <v>90</v>
      </c>
      <c r="AI78" t="s">
        <v>95</v>
      </c>
      <c r="AJ78" t="s">
        <v>96</v>
      </c>
      <c r="AS78" t="s">
        <v>91</v>
      </c>
      <c r="AT78" t="s">
        <v>91</v>
      </c>
      <c r="AU78" t="s">
        <v>92</v>
      </c>
      <c r="AV78" t="s">
        <v>119</v>
      </c>
      <c r="BD78" t="s">
        <v>92</v>
      </c>
      <c r="BE78" t="s">
        <v>92</v>
      </c>
      <c r="BF78" t="s">
        <v>92</v>
      </c>
      <c r="BH78" t="s">
        <v>92</v>
      </c>
      <c r="BI78" t="s">
        <v>92</v>
      </c>
      <c r="BJ78" t="s">
        <v>92</v>
      </c>
      <c r="BK78" t="s">
        <v>92</v>
      </c>
      <c r="BN78" t="s">
        <v>92</v>
      </c>
      <c r="BO78" t="s">
        <v>92</v>
      </c>
      <c r="BP78" t="s">
        <v>92</v>
      </c>
      <c r="BR78" t="s">
        <v>92</v>
      </c>
      <c r="BS78" t="s">
        <v>92</v>
      </c>
      <c r="BT78" t="s">
        <v>98</v>
      </c>
      <c r="BU78" t="s">
        <v>91</v>
      </c>
      <c r="BV78" t="s">
        <v>98</v>
      </c>
      <c r="BW78">
        <v>2854</v>
      </c>
      <c r="BX78">
        <v>196913</v>
      </c>
      <c r="BY78">
        <v>13298</v>
      </c>
      <c r="BZ78">
        <v>14807.715445931701</v>
      </c>
      <c r="CA78">
        <v>51.076944446091602</v>
      </c>
      <c r="CD78">
        <v>2020</v>
      </c>
      <c r="CE78">
        <v>8</v>
      </c>
      <c r="CF78">
        <f t="shared" si="1"/>
        <v>2854</v>
      </c>
    </row>
    <row r="79" spans="1:84">
      <c r="A79">
        <v>77</v>
      </c>
      <c r="B79">
        <v>61919</v>
      </c>
      <c r="C79" t="s">
        <v>420</v>
      </c>
      <c r="D79">
        <v>2854</v>
      </c>
      <c r="E79" t="s">
        <v>423</v>
      </c>
      <c r="F79" t="s">
        <v>166</v>
      </c>
      <c r="G79" t="s">
        <v>141</v>
      </c>
      <c r="H79">
        <v>3</v>
      </c>
      <c r="I79" t="s">
        <v>87</v>
      </c>
      <c r="J79" t="s">
        <v>88</v>
      </c>
      <c r="L79" t="s">
        <v>89</v>
      </c>
      <c r="M79" t="s">
        <v>90</v>
      </c>
      <c r="N79" t="s">
        <v>90</v>
      </c>
      <c r="O79">
        <v>40243909</v>
      </c>
      <c r="P79">
        <v>40243909</v>
      </c>
      <c r="Q79">
        <v>18.5</v>
      </c>
      <c r="R79">
        <v>0.85</v>
      </c>
      <c r="S79">
        <v>19.7</v>
      </c>
      <c r="T79">
        <v>21.8</v>
      </c>
      <c r="U79">
        <v>18.5</v>
      </c>
      <c r="V79" t="s">
        <v>91</v>
      </c>
      <c r="W79" t="s">
        <v>92</v>
      </c>
      <c r="X79" t="s">
        <v>92</v>
      </c>
      <c r="Y79" t="s">
        <v>93</v>
      </c>
      <c r="Z79" t="s">
        <v>90</v>
      </c>
      <c r="AA79">
        <v>7</v>
      </c>
      <c r="AB79">
        <v>1969</v>
      </c>
      <c r="AC79" t="s">
        <v>92</v>
      </c>
      <c r="AD79" t="s">
        <v>92</v>
      </c>
      <c r="AE79" t="s">
        <v>91</v>
      </c>
      <c r="AF79" t="s">
        <v>113</v>
      </c>
      <c r="AG79">
        <v>2</v>
      </c>
      <c r="AH79" t="s">
        <v>90</v>
      </c>
      <c r="AI79" t="s">
        <v>95</v>
      </c>
      <c r="AJ79" t="s">
        <v>96</v>
      </c>
      <c r="AS79" t="s">
        <v>91</v>
      </c>
      <c r="AT79" t="s">
        <v>91</v>
      </c>
      <c r="AU79" t="s">
        <v>92</v>
      </c>
      <c r="AV79" t="s">
        <v>119</v>
      </c>
      <c r="BD79" t="s">
        <v>92</v>
      </c>
      <c r="BE79" t="s">
        <v>92</v>
      </c>
      <c r="BF79" t="s">
        <v>92</v>
      </c>
      <c r="BH79" t="s">
        <v>92</v>
      </c>
      <c r="BI79" t="s">
        <v>92</v>
      </c>
      <c r="BJ79" t="s">
        <v>92</v>
      </c>
      <c r="BK79" t="s">
        <v>92</v>
      </c>
      <c r="BN79" t="s">
        <v>92</v>
      </c>
      <c r="BO79" t="s">
        <v>92</v>
      </c>
      <c r="BP79" t="s">
        <v>92</v>
      </c>
      <c r="BR79" t="s">
        <v>92</v>
      </c>
      <c r="BS79" t="s">
        <v>92</v>
      </c>
      <c r="BT79" t="s">
        <v>98</v>
      </c>
      <c r="BU79" t="s">
        <v>91</v>
      </c>
      <c r="BV79" t="s">
        <v>98</v>
      </c>
      <c r="BW79">
        <v>2854</v>
      </c>
      <c r="BX79">
        <v>196913</v>
      </c>
      <c r="BY79">
        <v>13298</v>
      </c>
      <c r="BZ79">
        <v>14807.715445931701</v>
      </c>
      <c r="CA79">
        <v>51.076944446091602</v>
      </c>
      <c r="CD79">
        <v>2020</v>
      </c>
      <c r="CE79">
        <v>8</v>
      </c>
      <c r="CF79">
        <f t="shared" si="1"/>
        <v>2854</v>
      </c>
    </row>
    <row r="80" spans="1:84">
      <c r="A80">
        <v>78</v>
      </c>
      <c r="B80">
        <v>61919</v>
      </c>
      <c r="C80" t="s">
        <v>420</v>
      </c>
      <c r="D80">
        <v>2854</v>
      </c>
      <c r="E80" t="s">
        <v>423</v>
      </c>
      <c r="F80" t="s">
        <v>166</v>
      </c>
      <c r="G80" t="s">
        <v>141</v>
      </c>
      <c r="H80">
        <v>4</v>
      </c>
      <c r="I80" t="s">
        <v>87</v>
      </c>
      <c r="J80" t="s">
        <v>88</v>
      </c>
      <c r="L80" t="s">
        <v>89</v>
      </c>
      <c r="M80" t="s">
        <v>90</v>
      </c>
      <c r="N80" t="s">
        <v>90</v>
      </c>
      <c r="O80">
        <v>40243911</v>
      </c>
      <c r="P80">
        <v>40243911</v>
      </c>
      <c r="Q80">
        <v>17.5</v>
      </c>
      <c r="R80">
        <v>0.85</v>
      </c>
      <c r="S80">
        <v>16.5</v>
      </c>
      <c r="T80">
        <v>20.2</v>
      </c>
      <c r="U80">
        <v>11</v>
      </c>
      <c r="V80" t="s">
        <v>91</v>
      </c>
      <c r="W80" t="s">
        <v>92</v>
      </c>
      <c r="X80" t="s">
        <v>92</v>
      </c>
      <c r="Y80" t="s">
        <v>93</v>
      </c>
      <c r="Z80" t="s">
        <v>90</v>
      </c>
      <c r="AA80">
        <v>11</v>
      </c>
      <c r="AB80">
        <v>1970</v>
      </c>
      <c r="AC80" t="s">
        <v>92</v>
      </c>
      <c r="AD80" t="s">
        <v>92</v>
      </c>
      <c r="AE80" t="s">
        <v>91</v>
      </c>
      <c r="AF80" t="s">
        <v>113</v>
      </c>
      <c r="AG80">
        <v>2</v>
      </c>
      <c r="AH80" t="s">
        <v>90</v>
      </c>
      <c r="AI80" t="s">
        <v>95</v>
      </c>
      <c r="AJ80" t="s">
        <v>96</v>
      </c>
      <c r="AS80" t="s">
        <v>91</v>
      </c>
      <c r="AT80" t="s">
        <v>91</v>
      </c>
      <c r="AU80" t="s">
        <v>92</v>
      </c>
      <c r="AV80" t="s">
        <v>97</v>
      </c>
      <c r="BD80" t="s">
        <v>92</v>
      </c>
      <c r="BE80" t="s">
        <v>92</v>
      </c>
      <c r="BF80" t="s">
        <v>92</v>
      </c>
      <c r="BH80" t="s">
        <v>92</v>
      </c>
      <c r="BI80" t="s">
        <v>92</v>
      </c>
      <c r="BJ80" t="s">
        <v>92</v>
      </c>
      <c r="BK80" t="s">
        <v>92</v>
      </c>
      <c r="BN80" t="s">
        <v>92</v>
      </c>
      <c r="BO80" t="s">
        <v>92</v>
      </c>
      <c r="BP80" t="s">
        <v>92</v>
      </c>
      <c r="BR80" t="s">
        <v>92</v>
      </c>
      <c r="BS80" t="s">
        <v>92</v>
      </c>
      <c r="BT80" t="s">
        <v>98</v>
      </c>
      <c r="BU80" t="s">
        <v>91</v>
      </c>
      <c r="BV80" t="s">
        <v>98</v>
      </c>
      <c r="BW80">
        <v>2854</v>
      </c>
      <c r="BX80">
        <v>196913</v>
      </c>
      <c r="BY80">
        <v>13298</v>
      </c>
      <c r="BZ80">
        <v>14807.715445931701</v>
      </c>
      <c r="CA80">
        <v>46.647083334824899</v>
      </c>
      <c r="CD80">
        <v>2017</v>
      </c>
      <c r="CE80">
        <v>7</v>
      </c>
      <c r="CF80">
        <f t="shared" si="1"/>
        <v>2854</v>
      </c>
    </row>
    <row r="81" spans="1:84">
      <c r="A81">
        <v>79</v>
      </c>
      <c r="B81">
        <v>61919</v>
      </c>
      <c r="C81" t="s">
        <v>420</v>
      </c>
      <c r="D81">
        <v>2854</v>
      </c>
      <c r="E81" t="s">
        <v>423</v>
      </c>
      <c r="F81" t="s">
        <v>166</v>
      </c>
      <c r="G81" t="s">
        <v>141</v>
      </c>
      <c r="H81">
        <v>5</v>
      </c>
      <c r="I81" t="s">
        <v>87</v>
      </c>
      <c r="J81" t="s">
        <v>88</v>
      </c>
      <c r="L81" t="s">
        <v>89</v>
      </c>
      <c r="M81" t="s">
        <v>90</v>
      </c>
      <c r="N81" t="s">
        <v>90</v>
      </c>
      <c r="O81">
        <v>40243913</v>
      </c>
      <c r="P81">
        <v>40243913</v>
      </c>
      <c r="Q81">
        <v>17.5</v>
      </c>
      <c r="R81">
        <v>0.85</v>
      </c>
      <c r="S81">
        <v>16.399999999999999</v>
      </c>
      <c r="T81">
        <v>18.600000000000001</v>
      </c>
      <c r="U81">
        <v>9</v>
      </c>
      <c r="V81" t="s">
        <v>91</v>
      </c>
      <c r="W81" t="s">
        <v>92</v>
      </c>
      <c r="X81" t="s">
        <v>92</v>
      </c>
      <c r="Y81" t="s">
        <v>93</v>
      </c>
      <c r="Z81" t="s">
        <v>90</v>
      </c>
      <c r="AA81">
        <v>11</v>
      </c>
      <c r="AB81">
        <v>1970</v>
      </c>
      <c r="AC81" t="s">
        <v>92</v>
      </c>
      <c r="AD81" t="s">
        <v>92</v>
      </c>
      <c r="AE81" t="s">
        <v>91</v>
      </c>
      <c r="AF81" t="s">
        <v>113</v>
      </c>
      <c r="AG81">
        <v>2</v>
      </c>
      <c r="AH81" t="s">
        <v>90</v>
      </c>
      <c r="AI81" t="s">
        <v>95</v>
      </c>
      <c r="AJ81" t="s">
        <v>96</v>
      </c>
      <c r="AS81" t="s">
        <v>91</v>
      </c>
      <c r="AT81" t="s">
        <v>91</v>
      </c>
      <c r="AU81" t="s">
        <v>92</v>
      </c>
      <c r="AV81" t="s">
        <v>97</v>
      </c>
      <c r="BD81" t="s">
        <v>92</v>
      </c>
      <c r="BE81" t="s">
        <v>92</v>
      </c>
      <c r="BF81" t="s">
        <v>92</v>
      </c>
      <c r="BH81" t="s">
        <v>92</v>
      </c>
      <c r="BI81" t="s">
        <v>92</v>
      </c>
      <c r="BJ81" t="s">
        <v>92</v>
      </c>
      <c r="BK81" t="s">
        <v>92</v>
      </c>
      <c r="BN81" t="s">
        <v>92</v>
      </c>
      <c r="BO81" t="s">
        <v>92</v>
      </c>
      <c r="BP81" t="s">
        <v>92</v>
      </c>
      <c r="BR81" t="s">
        <v>92</v>
      </c>
      <c r="BS81" t="s">
        <v>92</v>
      </c>
      <c r="BT81" t="s">
        <v>98</v>
      </c>
      <c r="BU81" t="s">
        <v>91</v>
      </c>
      <c r="BV81" t="s">
        <v>98</v>
      </c>
      <c r="BW81">
        <v>2854</v>
      </c>
      <c r="BX81">
        <v>196913</v>
      </c>
      <c r="BY81">
        <v>13298</v>
      </c>
      <c r="BZ81">
        <v>14807.715445931701</v>
      </c>
      <c r="CA81">
        <v>46.647083334824899</v>
      </c>
      <c r="CD81">
        <v>2017</v>
      </c>
      <c r="CE81">
        <v>7</v>
      </c>
      <c r="CF81">
        <f t="shared" si="1"/>
        <v>2854</v>
      </c>
    </row>
    <row r="82" spans="1:84">
      <c r="A82">
        <v>80</v>
      </c>
      <c r="B82">
        <v>61919</v>
      </c>
      <c r="C82" t="s">
        <v>420</v>
      </c>
      <c r="D82">
        <v>2854</v>
      </c>
      <c r="E82" t="s">
        <v>423</v>
      </c>
      <c r="F82" t="s">
        <v>166</v>
      </c>
      <c r="G82" t="s">
        <v>141</v>
      </c>
      <c r="H82">
        <v>6</v>
      </c>
      <c r="I82" t="s">
        <v>87</v>
      </c>
      <c r="J82" t="s">
        <v>88</v>
      </c>
      <c r="L82" t="s">
        <v>89</v>
      </c>
      <c r="M82" t="s">
        <v>90</v>
      </c>
      <c r="N82" t="s">
        <v>90</v>
      </c>
      <c r="O82">
        <v>40243915</v>
      </c>
      <c r="P82">
        <v>40243915</v>
      </c>
      <c r="Q82">
        <v>17.5</v>
      </c>
      <c r="R82">
        <v>0.85</v>
      </c>
      <c r="S82">
        <v>17.100000000000001</v>
      </c>
      <c r="T82">
        <v>18.100000000000001</v>
      </c>
      <c r="U82">
        <v>12</v>
      </c>
      <c r="V82" t="s">
        <v>91</v>
      </c>
      <c r="W82" t="s">
        <v>92</v>
      </c>
      <c r="X82" t="s">
        <v>92</v>
      </c>
      <c r="Y82" t="s">
        <v>93</v>
      </c>
      <c r="Z82" t="s">
        <v>90</v>
      </c>
      <c r="AA82">
        <v>11</v>
      </c>
      <c r="AB82">
        <v>1970</v>
      </c>
      <c r="AC82" t="s">
        <v>92</v>
      </c>
      <c r="AD82" t="s">
        <v>92</v>
      </c>
      <c r="AE82" t="s">
        <v>91</v>
      </c>
      <c r="AF82" t="s">
        <v>113</v>
      </c>
      <c r="AG82">
        <v>2</v>
      </c>
      <c r="AH82" t="s">
        <v>90</v>
      </c>
      <c r="AI82" t="s">
        <v>95</v>
      </c>
      <c r="AJ82" t="s">
        <v>96</v>
      </c>
      <c r="AS82" t="s">
        <v>91</v>
      </c>
      <c r="AT82" t="s">
        <v>91</v>
      </c>
      <c r="AU82" t="s">
        <v>92</v>
      </c>
      <c r="AV82" t="s">
        <v>97</v>
      </c>
      <c r="BD82" t="s">
        <v>92</v>
      </c>
      <c r="BE82" t="s">
        <v>92</v>
      </c>
      <c r="BF82" t="s">
        <v>92</v>
      </c>
      <c r="BH82" t="s">
        <v>92</v>
      </c>
      <c r="BI82" t="s">
        <v>92</v>
      </c>
      <c r="BJ82" t="s">
        <v>92</v>
      </c>
      <c r="BK82" t="s">
        <v>92</v>
      </c>
      <c r="BN82" t="s">
        <v>92</v>
      </c>
      <c r="BO82" t="s">
        <v>92</v>
      </c>
      <c r="BP82" t="s">
        <v>92</v>
      </c>
      <c r="BR82" t="s">
        <v>92</v>
      </c>
      <c r="BS82" t="s">
        <v>92</v>
      </c>
      <c r="BT82" t="s">
        <v>98</v>
      </c>
      <c r="BU82" t="s">
        <v>91</v>
      </c>
      <c r="BV82" t="s">
        <v>98</v>
      </c>
      <c r="BW82">
        <v>2854</v>
      </c>
      <c r="BX82">
        <v>196913</v>
      </c>
      <c r="BY82">
        <v>13298</v>
      </c>
      <c r="BZ82">
        <v>14807.715445931701</v>
      </c>
      <c r="CA82">
        <v>46.647083334824899</v>
      </c>
      <c r="CD82">
        <v>2017</v>
      </c>
      <c r="CE82">
        <v>7</v>
      </c>
      <c r="CF82">
        <f t="shared" si="1"/>
        <v>2854</v>
      </c>
    </row>
    <row r="83" spans="1:84">
      <c r="A83">
        <v>81</v>
      </c>
      <c r="B83">
        <v>61919</v>
      </c>
      <c r="C83" t="s">
        <v>420</v>
      </c>
      <c r="D83">
        <v>2854</v>
      </c>
      <c r="E83" t="s">
        <v>423</v>
      </c>
      <c r="F83" t="s">
        <v>166</v>
      </c>
      <c r="G83" t="s">
        <v>141</v>
      </c>
      <c r="H83">
        <v>7</v>
      </c>
      <c r="I83" t="s">
        <v>87</v>
      </c>
      <c r="J83" t="s">
        <v>88</v>
      </c>
      <c r="L83" t="s">
        <v>89</v>
      </c>
      <c r="M83" t="s">
        <v>90</v>
      </c>
      <c r="N83" t="s">
        <v>90</v>
      </c>
      <c r="O83">
        <v>40243917</v>
      </c>
      <c r="P83">
        <v>40243917</v>
      </c>
      <c r="Q83">
        <v>17.5</v>
      </c>
      <c r="R83">
        <v>0.85</v>
      </c>
      <c r="S83">
        <v>16.600000000000001</v>
      </c>
      <c r="T83">
        <v>18.100000000000001</v>
      </c>
      <c r="U83">
        <v>11</v>
      </c>
      <c r="V83" t="s">
        <v>91</v>
      </c>
      <c r="W83" t="s">
        <v>92</v>
      </c>
      <c r="X83" t="s">
        <v>92</v>
      </c>
      <c r="Y83" t="s">
        <v>93</v>
      </c>
      <c r="Z83" t="s">
        <v>90</v>
      </c>
      <c r="AA83">
        <v>11</v>
      </c>
      <c r="AB83">
        <v>1970</v>
      </c>
      <c r="AC83" t="s">
        <v>92</v>
      </c>
      <c r="AD83" t="s">
        <v>92</v>
      </c>
      <c r="AE83" t="s">
        <v>91</v>
      </c>
      <c r="AF83" t="s">
        <v>113</v>
      </c>
      <c r="AG83">
        <v>2</v>
      </c>
      <c r="AH83" t="s">
        <v>90</v>
      </c>
      <c r="AI83" t="s">
        <v>95</v>
      </c>
      <c r="AJ83" t="s">
        <v>96</v>
      </c>
      <c r="AS83" t="s">
        <v>91</v>
      </c>
      <c r="AT83" t="s">
        <v>91</v>
      </c>
      <c r="AU83" t="s">
        <v>92</v>
      </c>
      <c r="AV83" t="s">
        <v>97</v>
      </c>
      <c r="BD83" t="s">
        <v>92</v>
      </c>
      <c r="BE83" t="s">
        <v>92</v>
      </c>
      <c r="BF83" t="s">
        <v>92</v>
      </c>
      <c r="BH83" t="s">
        <v>92</v>
      </c>
      <c r="BI83" t="s">
        <v>92</v>
      </c>
      <c r="BJ83" t="s">
        <v>92</v>
      </c>
      <c r="BK83" t="s">
        <v>92</v>
      </c>
      <c r="BN83" t="s">
        <v>92</v>
      </c>
      <c r="BO83" t="s">
        <v>92</v>
      </c>
      <c r="BP83" t="s">
        <v>92</v>
      </c>
      <c r="BR83" t="s">
        <v>92</v>
      </c>
      <c r="BS83" t="s">
        <v>92</v>
      </c>
      <c r="BT83" t="s">
        <v>98</v>
      </c>
      <c r="BU83" t="s">
        <v>91</v>
      </c>
      <c r="BV83" t="s">
        <v>98</v>
      </c>
      <c r="BW83">
        <v>2854</v>
      </c>
      <c r="BX83">
        <v>196913</v>
      </c>
      <c r="BY83">
        <v>13298</v>
      </c>
      <c r="BZ83">
        <v>14807.715445931701</v>
      </c>
      <c r="CA83">
        <v>46.647083334824899</v>
      </c>
      <c r="CD83">
        <v>2017</v>
      </c>
      <c r="CE83">
        <v>7</v>
      </c>
      <c r="CF83">
        <f t="shared" si="1"/>
        <v>2854</v>
      </c>
    </row>
    <row r="84" spans="1:84">
      <c r="A84">
        <v>82</v>
      </c>
      <c r="B84">
        <v>63239</v>
      </c>
      <c r="C84" t="s">
        <v>424</v>
      </c>
      <c r="D84">
        <v>2869</v>
      </c>
      <c r="E84" t="s">
        <v>425</v>
      </c>
      <c r="F84" t="s">
        <v>166</v>
      </c>
      <c r="G84" t="s">
        <v>426</v>
      </c>
      <c r="H84" t="s">
        <v>427</v>
      </c>
      <c r="I84" t="s">
        <v>111</v>
      </c>
      <c r="J84" t="s">
        <v>88</v>
      </c>
      <c r="L84" t="s">
        <v>89</v>
      </c>
      <c r="M84" t="s">
        <v>90</v>
      </c>
      <c r="N84" t="s">
        <v>90</v>
      </c>
      <c r="O84" t="s">
        <v>428</v>
      </c>
      <c r="P84" t="s">
        <v>428</v>
      </c>
      <c r="Q84">
        <v>65.3</v>
      </c>
      <c r="R84">
        <v>0.85</v>
      </c>
      <c r="S84">
        <v>49.6</v>
      </c>
      <c r="T84">
        <v>52.1</v>
      </c>
      <c r="U84">
        <v>20</v>
      </c>
      <c r="V84" t="s">
        <v>91</v>
      </c>
      <c r="W84" t="s">
        <v>92</v>
      </c>
      <c r="X84" t="s">
        <v>92</v>
      </c>
      <c r="Y84" t="s">
        <v>93</v>
      </c>
      <c r="Z84" t="s">
        <v>90</v>
      </c>
      <c r="AA84">
        <v>6</v>
      </c>
      <c r="AB84">
        <v>1973</v>
      </c>
      <c r="AC84" t="s">
        <v>92</v>
      </c>
      <c r="AD84" t="s">
        <v>92</v>
      </c>
      <c r="AE84" t="s">
        <v>91</v>
      </c>
      <c r="AF84" t="s">
        <v>113</v>
      </c>
      <c r="AG84">
        <v>2</v>
      </c>
      <c r="AH84" t="s">
        <v>90</v>
      </c>
      <c r="AI84" t="s">
        <v>96</v>
      </c>
      <c r="AS84" t="s">
        <v>91</v>
      </c>
      <c r="AT84" t="s">
        <v>91</v>
      </c>
      <c r="AU84" t="s">
        <v>92</v>
      </c>
      <c r="AV84" t="s">
        <v>97</v>
      </c>
      <c r="BD84" t="s">
        <v>92</v>
      </c>
      <c r="BE84" t="s">
        <v>92</v>
      </c>
      <c r="BF84" t="s">
        <v>92</v>
      </c>
      <c r="BH84" t="s">
        <v>92</v>
      </c>
      <c r="BI84" t="s">
        <v>92</v>
      </c>
      <c r="BJ84" t="s">
        <v>92</v>
      </c>
      <c r="BK84" t="s">
        <v>92</v>
      </c>
      <c r="BN84" t="s">
        <v>92</v>
      </c>
      <c r="BO84" t="s">
        <v>92</v>
      </c>
      <c r="BP84" t="s">
        <v>92</v>
      </c>
      <c r="BR84" t="s">
        <v>92</v>
      </c>
      <c r="BS84" t="s">
        <v>92</v>
      </c>
      <c r="BT84" t="s">
        <v>91</v>
      </c>
      <c r="BV84" t="s">
        <v>91</v>
      </c>
      <c r="BW84">
        <v>2869</v>
      </c>
      <c r="BX84">
        <v>3784489</v>
      </c>
      <c r="BY84">
        <v>318246.00400000002</v>
      </c>
      <c r="BZ84">
        <v>11891.709408549201</v>
      </c>
      <c r="CA84">
        <v>12.776904762235599</v>
      </c>
      <c r="CD84">
        <v>1986</v>
      </c>
      <c r="CE84">
        <v>3</v>
      </c>
      <c r="CF84">
        <f t="shared" si="1"/>
        <v>2869</v>
      </c>
    </row>
    <row r="85" spans="1:84">
      <c r="A85">
        <v>83</v>
      </c>
      <c r="B85">
        <v>63239</v>
      </c>
      <c r="C85" t="s">
        <v>424</v>
      </c>
      <c r="D85">
        <v>2869</v>
      </c>
      <c r="E85" t="s">
        <v>425</v>
      </c>
      <c r="F85" t="s">
        <v>166</v>
      </c>
      <c r="G85" t="s">
        <v>426</v>
      </c>
      <c r="H85" t="s">
        <v>429</v>
      </c>
      <c r="I85" t="s">
        <v>111</v>
      </c>
      <c r="J85" t="s">
        <v>88</v>
      </c>
      <c r="L85" t="s">
        <v>89</v>
      </c>
      <c r="M85" t="s">
        <v>90</v>
      </c>
      <c r="N85" t="s">
        <v>90</v>
      </c>
      <c r="O85" t="s">
        <v>430</v>
      </c>
      <c r="P85" t="s">
        <v>430</v>
      </c>
      <c r="Q85">
        <v>65.3</v>
      </c>
      <c r="R85">
        <v>0.85</v>
      </c>
      <c r="S85">
        <v>51.3</v>
      </c>
      <c r="T85">
        <v>56.1</v>
      </c>
      <c r="U85">
        <v>20</v>
      </c>
      <c r="V85" t="s">
        <v>91</v>
      </c>
      <c r="W85" t="s">
        <v>92</v>
      </c>
      <c r="X85" t="s">
        <v>92</v>
      </c>
      <c r="Y85" t="s">
        <v>93</v>
      </c>
      <c r="Z85" t="s">
        <v>90</v>
      </c>
      <c r="AA85">
        <v>6</v>
      </c>
      <c r="AB85">
        <v>1973</v>
      </c>
      <c r="AC85" t="s">
        <v>92</v>
      </c>
      <c r="AD85" t="s">
        <v>92</v>
      </c>
      <c r="AE85" t="s">
        <v>91</v>
      </c>
      <c r="AF85" t="s">
        <v>113</v>
      </c>
      <c r="AG85">
        <v>2</v>
      </c>
      <c r="AH85" t="s">
        <v>90</v>
      </c>
      <c r="AI85" t="s">
        <v>96</v>
      </c>
      <c r="AS85" t="s">
        <v>91</v>
      </c>
      <c r="AT85" t="s">
        <v>91</v>
      </c>
      <c r="AU85" t="s">
        <v>92</v>
      </c>
      <c r="AV85" t="s">
        <v>97</v>
      </c>
      <c r="BD85" t="s">
        <v>92</v>
      </c>
      <c r="BE85" t="s">
        <v>92</v>
      </c>
      <c r="BF85" t="s">
        <v>92</v>
      </c>
      <c r="BH85" t="s">
        <v>92</v>
      </c>
      <c r="BI85" t="s">
        <v>92</v>
      </c>
      <c r="BJ85" t="s">
        <v>92</v>
      </c>
      <c r="BK85" t="s">
        <v>92</v>
      </c>
      <c r="BN85" t="s">
        <v>92</v>
      </c>
      <c r="BO85" t="s">
        <v>92</v>
      </c>
      <c r="BP85" t="s">
        <v>92</v>
      </c>
      <c r="BR85" t="s">
        <v>92</v>
      </c>
      <c r="BS85" t="s">
        <v>92</v>
      </c>
      <c r="BT85" t="s">
        <v>91</v>
      </c>
      <c r="BV85" t="s">
        <v>91</v>
      </c>
      <c r="BW85">
        <v>2869</v>
      </c>
      <c r="BX85">
        <v>3784489</v>
      </c>
      <c r="BY85">
        <v>318246.00400000002</v>
      </c>
      <c r="BZ85">
        <v>11891.709408549201</v>
      </c>
      <c r="CA85">
        <v>12.776904762235599</v>
      </c>
      <c r="CD85">
        <v>1986</v>
      </c>
      <c r="CE85">
        <v>3</v>
      </c>
      <c r="CF85">
        <f t="shared" si="1"/>
        <v>2869</v>
      </c>
    </row>
    <row r="86" spans="1:84">
      <c r="A86">
        <v>84</v>
      </c>
      <c r="B86">
        <v>63239</v>
      </c>
      <c r="C86" t="s">
        <v>424</v>
      </c>
      <c r="D86">
        <v>2869</v>
      </c>
      <c r="E86" t="s">
        <v>425</v>
      </c>
      <c r="F86" t="s">
        <v>166</v>
      </c>
      <c r="G86" t="s">
        <v>426</v>
      </c>
      <c r="H86">
        <v>2</v>
      </c>
      <c r="I86" t="s">
        <v>87</v>
      </c>
      <c r="J86" t="s">
        <v>88</v>
      </c>
      <c r="L86" t="s">
        <v>89</v>
      </c>
      <c r="M86" t="s">
        <v>90</v>
      </c>
      <c r="N86" t="s">
        <v>90</v>
      </c>
      <c r="O86" t="s">
        <v>431</v>
      </c>
      <c r="P86" t="s">
        <v>431</v>
      </c>
      <c r="Q86">
        <v>85</v>
      </c>
      <c r="R86">
        <v>0.85</v>
      </c>
      <c r="S86">
        <v>79</v>
      </c>
      <c r="T86">
        <v>85</v>
      </c>
      <c r="U86">
        <v>50</v>
      </c>
      <c r="V86" t="s">
        <v>91</v>
      </c>
      <c r="W86" t="s">
        <v>92</v>
      </c>
      <c r="X86" t="s">
        <v>92</v>
      </c>
      <c r="Y86" t="s">
        <v>93</v>
      </c>
      <c r="Z86" t="s">
        <v>90</v>
      </c>
      <c r="AA86">
        <v>7</v>
      </c>
      <c r="AB86">
        <v>2001</v>
      </c>
      <c r="AC86" t="s">
        <v>92</v>
      </c>
      <c r="AD86" t="s">
        <v>92</v>
      </c>
      <c r="AE86" t="s">
        <v>91</v>
      </c>
      <c r="AF86" t="s">
        <v>113</v>
      </c>
      <c r="AG86">
        <v>2</v>
      </c>
      <c r="AH86" t="s">
        <v>90</v>
      </c>
      <c r="AI86" t="s">
        <v>95</v>
      </c>
      <c r="AJ86" t="s">
        <v>96</v>
      </c>
      <c r="AS86" t="s">
        <v>91</v>
      </c>
      <c r="AT86" t="s">
        <v>91</v>
      </c>
      <c r="AU86" t="s">
        <v>92</v>
      </c>
      <c r="AV86" t="s">
        <v>97</v>
      </c>
      <c r="BD86" t="s">
        <v>92</v>
      </c>
      <c r="BE86" t="s">
        <v>92</v>
      </c>
      <c r="BF86" t="s">
        <v>92</v>
      </c>
      <c r="BH86" t="s">
        <v>92</v>
      </c>
      <c r="BI86" t="s">
        <v>92</v>
      </c>
      <c r="BJ86" t="s">
        <v>92</v>
      </c>
      <c r="BK86" t="s">
        <v>92</v>
      </c>
      <c r="BN86" t="s">
        <v>92</v>
      </c>
      <c r="BO86" t="s">
        <v>92</v>
      </c>
      <c r="BP86" t="s">
        <v>92</v>
      </c>
      <c r="BR86" t="s">
        <v>92</v>
      </c>
      <c r="BS86" t="s">
        <v>92</v>
      </c>
      <c r="BT86" t="s">
        <v>98</v>
      </c>
      <c r="BU86" t="s">
        <v>91</v>
      </c>
      <c r="BV86" t="s">
        <v>98</v>
      </c>
      <c r="BW86">
        <v>2869</v>
      </c>
      <c r="BX86">
        <v>3784489</v>
      </c>
      <c r="BY86">
        <v>318246.00400000002</v>
      </c>
      <c r="BZ86">
        <v>11891.709408549201</v>
      </c>
      <c r="CA86">
        <v>12.851071428835599</v>
      </c>
      <c r="CD86">
        <v>2014</v>
      </c>
      <c r="CE86">
        <v>5</v>
      </c>
      <c r="CF86">
        <f t="shared" si="1"/>
        <v>2869</v>
      </c>
    </row>
    <row r="87" spans="1:84">
      <c r="A87">
        <v>85</v>
      </c>
      <c r="B87">
        <v>63239</v>
      </c>
      <c r="C87" t="s">
        <v>424</v>
      </c>
      <c r="D87">
        <v>2869</v>
      </c>
      <c r="E87" t="s">
        <v>425</v>
      </c>
      <c r="F87" t="s">
        <v>166</v>
      </c>
      <c r="G87" t="s">
        <v>426</v>
      </c>
      <c r="H87">
        <v>3</v>
      </c>
      <c r="I87" t="s">
        <v>87</v>
      </c>
      <c r="J87" t="s">
        <v>88</v>
      </c>
      <c r="L87" t="s">
        <v>89</v>
      </c>
      <c r="M87" t="s">
        <v>90</v>
      </c>
      <c r="N87" t="s">
        <v>90</v>
      </c>
      <c r="O87" t="s">
        <v>432</v>
      </c>
      <c r="P87" t="s">
        <v>432</v>
      </c>
      <c r="Q87">
        <v>85</v>
      </c>
      <c r="R87">
        <v>0.85</v>
      </c>
      <c r="S87">
        <v>80.400000000000006</v>
      </c>
      <c r="T87">
        <v>85</v>
      </c>
      <c r="U87">
        <v>50</v>
      </c>
      <c r="V87" t="s">
        <v>91</v>
      </c>
      <c r="W87" t="s">
        <v>92</v>
      </c>
      <c r="X87" t="s">
        <v>92</v>
      </c>
      <c r="Y87" t="s">
        <v>93</v>
      </c>
      <c r="Z87" t="s">
        <v>90</v>
      </c>
      <c r="AA87">
        <v>7</v>
      </c>
      <c r="AB87">
        <v>2001</v>
      </c>
      <c r="AC87" t="s">
        <v>92</v>
      </c>
      <c r="AD87" t="s">
        <v>92</v>
      </c>
      <c r="AE87" t="s">
        <v>91</v>
      </c>
      <c r="AF87" t="s">
        <v>113</v>
      </c>
      <c r="AG87">
        <v>2</v>
      </c>
      <c r="AH87" t="s">
        <v>90</v>
      </c>
      <c r="AI87" t="s">
        <v>95</v>
      </c>
      <c r="AJ87" t="s">
        <v>96</v>
      </c>
      <c r="AS87" t="s">
        <v>91</v>
      </c>
      <c r="AT87" t="s">
        <v>91</v>
      </c>
      <c r="AU87" t="s">
        <v>92</v>
      </c>
      <c r="AV87" t="s">
        <v>97</v>
      </c>
      <c r="BD87" t="s">
        <v>92</v>
      </c>
      <c r="BE87" t="s">
        <v>92</v>
      </c>
      <c r="BF87" t="s">
        <v>92</v>
      </c>
      <c r="BH87" t="s">
        <v>92</v>
      </c>
      <c r="BI87" t="s">
        <v>92</v>
      </c>
      <c r="BJ87" t="s">
        <v>92</v>
      </c>
      <c r="BK87" t="s">
        <v>92</v>
      </c>
      <c r="BN87" t="s">
        <v>92</v>
      </c>
      <c r="BO87" t="s">
        <v>92</v>
      </c>
      <c r="BP87" t="s">
        <v>92</v>
      </c>
      <c r="BR87" t="s">
        <v>92</v>
      </c>
      <c r="BS87" t="s">
        <v>92</v>
      </c>
      <c r="BT87" t="s">
        <v>98</v>
      </c>
      <c r="BU87" t="s">
        <v>91</v>
      </c>
      <c r="BV87" t="s">
        <v>98</v>
      </c>
      <c r="BW87">
        <v>2869</v>
      </c>
      <c r="BX87">
        <v>3784489</v>
      </c>
      <c r="BY87">
        <v>318246.00400000002</v>
      </c>
      <c r="BZ87">
        <v>11891.709408549201</v>
      </c>
      <c r="CA87">
        <v>12.851071428835599</v>
      </c>
      <c r="CD87">
        <v>2014</v>
      </c>
      <c r="CE87">
        <v>5</v>
      </c>
      <c r="CF87">
        <f t="shared" si="1"/>
        <v>2869</v>
      </c>
    </row>
    <row r="88" spans="1:84">
      <c r="A88">
        <v>86</v>
      </c>
      <c r="B88">
        <v>63239</v>
      </c>
      <c r="C88" t="s">
        <v>424</v>
      </c>
      <c r="D88">
        <v>2869</v>
      </c>
      <c r="E88" t="s">
        <v>425</v>
      </c>
      <c r="F88" t="s">
        <v>166</v>
      </c>
      <c r="G88" t="s">
        <v>426</v>
      </c>
      <c r="H88">
        <v>4</v>
      </c>
      <c r="I88" t="s">
        <v>87</v>
      </c>
      <c r="J88" t="s">
        <v>88</v>
      </c>
      <c r="L88" t="s">
        <v>89</v>
      </c>
      <c r="M88" t="s">
        <v>90</v>
      </c>
      <c r="N88" t="s">
        <v>90</v>
      </c>
      <c r="O88" t="s">
        <v>433</v>
      </c>
      <c r="P88" t="s">
        <v>433</v>
      </c>
      <c r="Q88">
        <v>85</v>
      </c>
      <c r="R88">
        <v>0.85</v>
      </c>
      <c r="S88">
        <v>79.099999999999994</v>
      </c>
      <c r="T88">
        <v>85</v>
      </c>
      <c r="U88">
        <v>50</v>
      </c>
      <c r="V88" t="s">
        <v>91</v>
      </c>
      <c r="W88" t="s">
        <v>92</v>
      </c>
      <c r="X88" t="s">
        <v>92</v>
      </c>
      <c r="Y88" t="s">
        <v>93</v>
      </c>
      <c r="Z88" t="s">
        <v>90</v>
      </c>
      <c r="AA88">
        <v>7</v>
      </c>
      <c r="AB88">
        <v>2001</v>
      </c>
      <c r="AC88" t="s">
        <v>92</v>
      </c>
      <c r="AD88" t="s">
        <v>92</v>
      </c>
      <c r="AE88" t="s">
        <v>91</v>
      </c>
      <c r="AF88" t="s">
        <v>113</v>
      </c>
      <c r="AG88">
        <v>2</v>
      </c>
      <c r="AH88" t="s">
        <v>90</v>
      </c>
      <c r="AI88" t="s">
        <v>95</v>
      </c>
      <c r="AJ88" t="s">
        <v>96</v>
      </c>
      <c r="AS88" t="s">
        <v>91</v>
      </c>
      <c r="AT88" t="s">
        <v>91</v>
      </c>
      <c r="AU88" t="s">
        <v>92</v>
      </c>
      <c r="AV88" t="s">
        <v>97</v>
      </c>
      <c r="BD88" t="s">
        <v>92</v>
      </c>
      <c r="BE88" t="s">
        <v>92</v>
      </c>
      <c r="BF88" t="s">
        <v>92</v>
      </c>
      <c r="BH88" t="s">
        <v>92</v>
      </c>
      <c r="BI88" t="s">
        <v>92</v>
      </c>
      <c r="BJ88" t="s">
        <v>92</v>
      </c>
      <c r="BK88" t="s">
        <v>92</v>
      </c>
      <c r="BN88" t="s">
        <v>92</v>
      </c>
      <c r="BO88" t="s">
        <v>92</v>
      </c>
      <c r="BP88" t="s">
        <v>92</v>
      </c>
      <c r="BR88" t="s">
        <v>92</v>
      </c>
      <c r="BS88" t="s">
        <v>92</v>
      </c>
      <c r="BT88" t="s">
        <v>98</v>
      </c>
      <c r="BU88" t="s">
        <v>91</v>
      </c>
      <c r="BV88" t="s">
        <v>98</v>
      </c>
      <c r="BW88">
        <v>2869</v>
      </c>
      <c r="BX88">
        <v>3784489</v>
      </c>
      <c r="BY88">
        <v>318246.00400000002</v>
      </c>
      <c r="BZ88">
        <v>11891.709408549201</v>
      </c>
      <c r="CA88">
        <v>12.851071428835599</v>
      </c>
      <c r="CD88">
        <v>2014</v>
      </c>
      <c r="CE88">
        <v>5</v>
      </c>
      <c r="CF88">
        <f t="shared" si="1"/>
        <v>2869</v>
      </c>
    </row>
    <row r="89" spans="1:84">
      <c r="A89">
        <v>87</v>
      </c>
      <c r="B89">
        <v>63239</v>
      </c>
      <c r="C89" t="s">
        <v>424</v>
      </c>
      <c r="D89">
        <v>2869</v>
      </c>
      <c r="E89" t="s">
        <v>425</v>
      </c>
      <c r="F89" t="s">
        <v>166</v>
      </c>
      <c r="G89" t="s">
        <v>426</v>
      </c>
      <c r="H89">
        <v>5</v>
      </c>
      <c r="I89" t="s">
        <v>87</v>
      </c>
      <c r="J89" t="s">
        <v>88</v>
      </c>
      <c r="L89" t="s">
        <v>89</v>
      </c>
      <c r="M89" t="s">
        <v>90</v>
      </c>
      <c r="N89" t="s">
        <v>90</v>
      </c>
      <c r="O89" t="s">
        <v>434</v>
      </c>
      <c r="P89" t="s">
        <v>434</v>
      </c>
      <c r="Q89">
        <v>85</v>
      </c>
      <c r="R89">
        <v>0.85</v>
      </c>
      <c r="S89">
        <v>81.5</v>
      </c>
      <c r="T89">
        <v>85</v>
      </c>
      <c r="U89">
        <v>50</v>
      </c>
      <c r="V89" t="s">
        <v>91</v>
      </c>
      <c r="W89" t="s">
        <v>92</v>
      </c>
      <c r="X89" t="s">
        <v>92</v>
      </c>
      <c r="Y89" t="s">
        <v>93</v>
      </c>
      <c r="Z89" t="s">
        <v>90</v>
      </c>
      <c r="AA89">
        <v>7</v>
      </c>
      <c r="AB89">
        <v>2001</v>
      </c>
      <c r="AC89" t="s">
        <v>92</v>
      </c>
      <c r="AD89" t="s">
        <v>92</v>
      </c>
      <c r="AE89" t="s">
        <v>91</v>
      </c>
      <c r="AF89" t="s">
        <v>113</v>
      </c>
      <c r="AG89">
        <v>2</v>
      </c>
      <c r="AH89" t="s">
        <v>90</v>
      </c>
      <c r="AI89" t="s">
        <v>95</v>
      </c>
      <c r="AJ89" t="s">
        <v>96</v>
      </c>
      <c r="AS89" t="s">
        <v>91</v>
      </c>
      <c r="AT89" t="s">
        <v>91</v>
      </c>
      <c r="AU89" t="s">
        <v>92</v>
      </c>
      <c r="AV89" t="s">
        <v>97</v>
      </c>
      <c r="BD89" t="s">
        <v>92</v>
      </c>
      <c r="BE89" t="s">
        <v>92</v>
      </c>
      <c r="BF89" t="s">
        <v>92</v>
      </c>
      <c r="BH89" t="s">
        <v>92</v>
      </c>
      <c r="BI89" t="s">
        <v>92</v>
      </c>
      <c r="BJ89" t="s">
        <v>92</v>
      </c>
      <c r="BK89" t="s">
        <v>92</v>
      </c>
      <c r="BN89" t="s">
        <v>92</v>
      </c>
      <c r="BO89" t="s">
        <v>92</v>
      </c>
      <c r="BP89" t="s">
        <v>92</v>
      </c>
      <c r="BR89" t="s">
        <v>92</v>
      </c>
      <c r="BS89" t="s">
        <v>92</v>
      </c>
      <c r="BT89" t="s">
        <v>98</v>
      </c>
      <c r="BU89" t="s">
        <v>91</v>
      </c>
      <c r="BV89" t="s">
        <v>98</v>
      </c>
      <c r="BW89">
        <v>2869</v>
      </c>
      <c r="BX89">
        <v>3784489</v>
      </c>
      <c r="BY89">
        <v>318246.00400000002</v>
      </c>
      <c r="BZ89">
        <v>11891.709408549201</v>
      </c>
      <c r="CA89">
        <v>12.851071428835599</v>
      </c>
      <c r="CD89">
        <v>2014</v>
      </c>
      <c r="CE89">
        <v>5</v>
      </c>
      <c r="CF89">
        <f t="shared" si="1"/>
        <v>2869</v>
      </c>
    </row>
    <row r="90" spans="1:84">
      <c r="A90">
        <v>88</v>
      </c>
      <c r="B90">
        <v>63239</v>
      </c>
      <c r="C90" t="s">
        <v>424</v>
      </c>
      <c r="D90">
        <v>2869</v>
      </c>
      <c r="E90" t="s">
        <v>425</v>
      </c>
      <c r="F90" t="s">
        <v>166</v>
      </c>
      <c r="G90" t="s">
        <v>426</v>
      </c>
      <c r="H90">
        <v>6</v>
      </c>
      <c r="I90" t="s">
        <v>87</v>
      </c>
      <c r="J90" t="s">
        <v>88</v>
      </c>
      <c r="L90" t="s">
        <v>89</v>
      </c>
      <c r="M90" t="s">
        <v>90</v>
      </c>
      <c r="N90" t="s">
        <v>90</v>
      </c>
      <c r="O90" t="s">
        <v>435</v>
      </c>
      <c r="P90" t="s">
        <v>435</v>
      </c>
      <c r="Q90">
        <v>85</v>
      </c>
      <c r="R90">
        <v>0.85</v>
      </c>
      <c r="S90">
        <v>79.599999999999994</v>
      </c>
      <c r="T90">
        <v>85</v>
      </c>
      <c r="U90">
        <v>50</v>
      </c>
      <c r="V90" t="s">
        <v>91</v>
      </c>
      <c r="W90" t="s">
        <v>92</v>
      </c>
      <c r="X90" t="s">
        <v>92</v>
      </c>
      <c r="Y90" t="s">
        <v>93</v>
      </c>
      <c r="Z90" t="s">
        <v>90</v>
      </c>
      <c r="AA90">
        <v>7</v>
      </c>
      <c r="AB90">
        <v>2001</v>
      </c>
      <c r="AC90" t="s">
        <v>92</v>
      </c>
      <c r="AD90" t="s">
        <v>92</v>
      </c>
      <c r="AE90" t="s">
        <v>91</v>
      </c>
      <c r="AF90" t="s">
        <v>113</v>
      </c>
      <c r="AG90">
        <v>2</v>
      </c>
      <c r="AH90" t="s">
        <v>90</v>
      </c>
      <c r="AI90" t="s">
        <v>95</v>
      </c>
      <c r="AJ90" t="s">
        <v>96</v>
      </c>
      <c r="AS90" t="s">
        <v>91</v>
      </c>
      <c r="AT90" t="s">
        <v>91</v>
      </c>
      <c r="AU90" t="s">
        <v>92</v>
      </c>
      <c r="AV90" t="s">
        <v>97</v>
      </c>
      <c r="BD90" t="s">
        <v>92</v>
      </c>
      <c r="BE90" t="s">
        <v>92</v>
      </c>
      <c r="BF90" t="s">
        <v>92</v>
      </c>
      <c r="BH90" t="s">
        <v>92</v>
      </c>
      <c r="BI90" t="s">
        <v>92</v>
      </c>
      <c r="BJ90" t="s">
        <v>92</v>
      </c>
      <c r="BK90" t="s">
        <v>92</v>
      </c>
      <c r="BN90" t="s">
        <v>92</v>
      </c>
      <c r="BO90" t="s">
        <v>92</v>
      </c>
      <c r="BP90" t="s">
        <v>92</v>
      </c>
      <c r="BR90" t="s">
        <v>92</v>
      </c>
      <c r="BS90" t="s">
        <v>92</v>
      </c>
      <c r="BT90" t="s">
        <v>98</v>
      </c>
      <c r="BU90" t="s">
        <v>91</v>
      </c>
      <c r="BV90" t="s">
        <v>98</v>
      </c>
      <c r="BW90">
        <v>2869</v>
      </c>
      <c r="BX90">
        <v>3784489</v>
      </c>
      <c r="BY90">
        <v>318246.00400000002</v>
      </c>
      <c r="BZ90">
        <v>11891.709408549201</v>
      </c>
      <c r="CA90">
        <v>12.851071428835599</v>
      </c>
      <c r="CD90">
        <v>2014</v>
      </c>
      <c r="CE90">
        <v>5</v>
      </c>
      <c r="CF90">
        <f t="shared" si="1"/>
        <v>2869</v>
      </c>
    </row>
    <row r="91" spans="1:84">
      <c r="A91">
        <v>89</v>
      </c>
      <c r="B91">
        <v>57359</v>
      </c>
      <c r="C91" t="s">
        <v>436</v>
      </c>
      <c r="D91">
        <v>2880</v>
      </c>
      <c r="E91" t="s">
        <v>366</v>
      </c>
      <c r="F91" t="s">
        <v>166</v>
      </c>
      <c r="G91" t="s">
        <v>437</v>
      </c>
      <c r="H91">
        <v>1</v>
      </c>
      <c r="I91" t="s">
        <v>111</v>
      </c>
      <c r="J91" t="s">
        <v>88</v>
      </c>
      <c r="L91" t="s">
        <v>89</v>
      </c>
      <c r="M91" t="s">
        <v>90</v>
      </c>
      <c r="N91" t="s">
        <v>90</v>
      </c>
      <c r="Q91">
        <v>15</v>
      </c>
      <c r="R91">
        <v>0.85</v>
      </c>
      <c r="S91">
        <v>11</v>
      </c>
      <c r="T91">
        <v>14</v>
      </c>
      <c r="U91">
        <v>3</v>
      </c>
      <c r="V91" t="s">
        <v>91</v>
      </c>
      <c r="W91" t="s">
        <v>92</v>
      </c>
      <c r="X91" t="s">
        <v>92</v>
      </c>
      <c r="Y91" t="s">
        <v>93</v>
      </c>
      <c r="Z91" t="s">
        <v>90</v>
      </c>
      <c r="AA91">
        <v>12</v>
      </c>
      <c r="AB91">
        <v>1965</v>
      </c>
      <c r="AC91" t="s">
        <v>92</v>
      </c>
      <c r="AD91" t="s">
        <v>92</v>
      </c>
      <c r="AE91" t="s">
        <v>91</v>
      </c>
      <c r="AF91" t="s">
        <v>113</v>
      </c>
      <c r="AG91">
        <v>2</v>
      </c>
      <c r="AH91" t="s">
        <v>90</v>
      </c>
      <c r="AI91" t="s">
        <v>96</v>
      </c>
      <c r="AJ91" t="s">
        <v>95</v>
      </c>
      <c r="AS91" t="s">
        <v>91</v>
      </c>
      <c r="AT91" t="s">
        <v>91</v>
      </c>
      <c r="AU91" t="s">
        <v>92</v>
      </c>
      <c r="AV91" t="s">
        <v>168</v>
      </c>
      <c r="BD91" t="s">
        <v>92</v>
      </c>
      <c r="BE91" t="s">
        <v>92</v>
      </c>
      <c r="BF91" t="s">
        <v>92</v>
      </c>
      <c r="BH91" t="s">
        <v>92</v>
      </c>
      <c r="BI91" t="s">
        <v>92</v>
      </c>
      <c r="BJ91" t="s">
        <v>92</v>
      </c>
      <c r="BK91" t="s">
        <v>92</v>
      </c>
      <c r="BN91" t="s">
        <v>92</v>
      </c>
      <c r="BO91" t="s">
        <v>92</v>
      </c>
      <c r="BP91" t="s">
        <v>92</v>
      </c>
      <c r="BR91" t="s">
        <v>92</v>
      </c>
      <c r="BS91" t="s">
        <v>92</v>
      </c>
      <c r="BT91" t="s">
        <v>91</v>
      </c>
      <c r="BU91" t="s">
        <v>91</v>
      </c>
      <c r="BV91" t="s">
        <v>91</v>
      </c>
      <c r="BW91">
        <v>2880</v>
      </c>
      <c r="BX91">
        <v>4797891</v>
      </c>
      <c r="BY91">
        <v>364083.00699999998</v>
      </c>
      <c r="BZ91">
        <v>13178.014100504201</v>
      </c>
      <c r="CA91">
        <v>35.403333330370003</v>
      </c>
      <c r="CD91">
        <v>2001</v>
      </c>
      <c r="CE91">
        <v>5</v>
      </c>
      <c r="CF91">
        <f t="shared" si="1"/>
        <v>2880</v>
      </c>
    </row>
    <row r="92" spans="1:84">
      <c r="A92">
        <v>90</v>
      </c>
      <c r="B92">
        <v>57359</v>
      </c>
      <c r="C92" t="s">
        <v>436</v>
      </c>
      <c r="D92">
        <v>2880</v>
      </c>
      <c r="E92" t="s">
        <v>366</v>
      </c>
      <c r="F92" t="s">
        <v>166</v>
      </c>
      <c r="G92" t="s">
        <v>437</v>
      </c>
      <c r="H92">
        <v>2</v>
      </c>
      <c r="I92" t="s">
        <v>87</v>
      </c>
      <c r="J92" t="s">
        <v>88</v>
      </c>
      <c r="L92" t="s">
        <v>89</v>
      </c>
      <c r="M92" t="s">
        <v>90</v>
      </c>
      <c r="N92" t="s">
        <v>90</v>
      </c>
      <c r="Q92">
        <v>15</v>
      </c>
      <c r="R92">
        <v>0.85</v>
      </c>
      <c r="S92">
        <v>11</v>
      </c>
      <c r="T92">
        <v>14</v>
      </c>
      <c r="U92">
        <v>3</v>
      </c>
      <c r="V92" t="s">
        <v>91</v>
      </c>
      <c r="W92" t="s">
        <v>92</v>
      </c>
      <c r="X92" t="s">
        <v>92</v>
      </c>
      <c r="Y92" t="s">
        <v>93</v>
      </c>
      <c r="Z92" t="s">
        <v>90</v>
      </c>
      <c r="AA92">
        <v>2</v>
      </c>
      <c r="AB92">
        <v>1966</v>
      </c>
      <c r="AC92" t="s">
        <v>92</v>
      </c>
      <c r="AD92" t="s">
        <v>92</v>
      </c>
      <c r="AE92" t="s">
        <v>91</v>
      </c>
      <c r="AF92" t="s">
        <v>113</v>
      </c>
      <c r="AG92">
        <v>2</v>
      </c>
      <c r="AH92" t="s">
        <v>90</v>
      </c>
      <c r="AI92" t="s">
        <v>95</v>
      </c>
      <c r="AJ92" t="s">
        <v>96</v>
      </c>
      <c r="AS92" t="s">
        <v>91</v>
      </c>
      <c r="AT92" t="s">
        <v>91</v>
      </c>
      <c r="AU92" t="s">
        <v>92</v>
      </c>
      <c r="AV92" t="s">
        <v>168</v>
      </c>
      <c r="BD92" t="s">
        <v>92</v>
      </c>
      <c r="BE92" t="s">
        <v>92</v>
      </c>
      <c r="BF92" t="s">
        <v>92</v>
      </c>
      <c r="BH92" t="s">
        <v>92</v>
      </c>
      <c r="BI92" t="s">
        <v>92</v>
      </c>
      <c r="BJ92" t="s">
        <v>92</v>
      </c>
      <c r="BK92" t="s">
        <v>92</v>
      </c>
      <c r="BN92" t="s">
        <v>92</v>
      </c>
      <c r="BO92" t="s">
        <v>92</v>
      </c>
      <c r="BP92" t="s">
        <v>92</v>
      </c>
      <c r="BR92" t="s">
        <v>92</v>
      </c>
      <c r="BS92" t="s">
        <v>92</v>
      </c>
      <c r="BT92" t="s">
        <v>91</v>
      </c>
      <c r="BU92" t="s">
        <v>91</v>
      </c>
      <c r="BV92" t="s">
        <v>91</v>
      </c>
      <c r="BW92">
        <v>2880</v>
      </c>
      <c r="BX92">
        <v>4797891</v>
      </c>
      <c r="BY92">
        <v>364083.00699999998</v>
      </c>
      <c r="BZ92">
        <v>13178.014100504201</v>
      </c>
      <c r="CA92">
        <v>35.403333330370003</v>
      </c>
      <c r="CD92">
        <v>2001</v>
      </c>
      <c r="CE92">
        <v>7</v>
      </c>
      <c r="CF92">
        <f t="shared" si="1"/>
        <v>2880</v>
      </c>
    </row>
    <row r="93" spans="1:84">
      <c r="A93">
        <v>91</v>
      </c>
      <c r="B93">
        <v>57359</v>
      </c>
      <c r="C93" t="s">
        <v>436</v>
      </c>
      <c r="D93">
        <v>2880</v>
      </c>
      <c r="E93" t="s">
        <v>366</v>
      </c>
      <c r="F93" t="s">
        <v>166</v>
      </c>
      <c r="G93" t="s">
        <v>437</v>
      </c>
      <c r="H93">
        <v>3</v>
      </c>
      <c r="I93" t="s">
        <v>87</v>
      </c>
      <c r="J93" t="s">
        <v>88</v>
      </c>
      <c r="L93" t="s">
        <v>89</v>
      </c>
      <c r="M93" t="s">
        <v>90</v>
      </c>
      <c r="N93" t="s">
        <v>90</v>
      </c>
      <c r="Q93">
        <v>15</v>
      </c>
      <c r="R93">
        <v>0.85</v>
      </c>
      <c r="S93">
        <v>11</v>
      </c>
      <c r="T93">
        <v>14</v>
      </c>
      <c r="U93">
        <v>3</v>
      </c>
      <c r="V93" t="s">
        <v>91</v>
      </c>
      <c r="W93" t="s">
        <v>92</v>
      </c>
      <c r="X93" t="s">
        <v>92</v>
      </c>
      <c r="Y93" t="s">
        <v>93</v>
      </c>
      <c r="Z93" t="s">
        <v>90</v>
      </c>
      <c r="AA93">
        <v>2</v>
      </c>
      <c r="AB93">
        <v>1966</v>
      </c>
      <c r="AC93" t="s">
        <v>92</v>
      </c>
      <c r="AD93" t="s">
        <v>92</v>
      </c>
      <c r="AE93" t="s">
        <v>91</v>
      </c>
      <c r="AF93" t="s">
        <v>113</v>
      </c>
      <c r="AG93">
        <v>2</v>
      </c>
      <c r="AH93" t="s">
        <v>90</v>
      </c>
      <c r="AI93" t="s">
        <v>95</v>
      </c>
      <c r="AJ93" t="s">
        <v>96</v>
      </c>
      <c r="AS93" t="s">
        <v>91</v>
      </c>
      <c r="AT93" t="s">
        <v>91</v>
      </c>
      <c r="AU93" t="s">
        <v>92</v>
      </c>
      <c r="AV93" t="s">
        <v>168</v>
      </c>
      <c r="BD93" t="s">
        <v>92</v>
      </c>
      <c r="BE93" t="s">
        <v>92</v>
      </c>
      <c r="BF93" t="s">
        <v>92</v>
      </c>
      <c r="BH93" t="s">
        <v>92</v>
      </c>
      <c r="BI93" t="s">
        <v>92</v>
      </c>
      <c r="BJ93" t="s">
        <v>92</v>
      </c>
      <c r="BK93" t="s">
        <v>92</v>
      </c>
      <c r="BN93" t="s">
        <v>92</v>
      </c>
      <c r="BO93" t="s">
        <v>92</v>
      </c>
      <c r="BP93" t="s">
        <v>92</v>
      </c>
      <c r="BR93" t="s">
        <v>92</v>
      </c>
      <c r="BS93" t="s">
        <v>92</v>
      </c>
      <c r="BT93" t="s">
        <v>91</v>
      </c>
      <c r="BU93" t="s">
        <v>91</v>
      </c>
      <c r="BV93" t="s">
        <v>91</v>
      </c>
      <c r="BW93">
        <v>2880</v>
      </c>
      <c r="BX93">
        <v>4797891</v>
      </c>
      <c r="BY93">
        <v>364083.00699999998</v>
      </c>
      <c r="BZ93">
        <v>13178.014100504201</v>
      </c>
      <c r="CA93">
        <v>35.403333330370003</v>
      </c>
      <c r="CD93">
        <v>2001</v>
      </c>
      <c r="CE93">
        <v>7</v>
      </c>
      <c r="CF93">
        <f t="shared" si="1"/>
        <v>2880</v>
      </c>
    </row>
    <row r="94" spans="1:84">
      <c r="A94">
        <v>92</v>
      </c>
      <c r="B94">
        <v>57359</v>
      </c>
      <c r="C94" t="s">
        <v>436</v>
      </c>
      <c r="D94">
        <v>2880</v>
      </c>
      <c r="E94" t="s">
        <v>366</v>
      </c>
      <c r="F94" t="s">
        <v>166</v>
      </c>
      <c r="G94" t="s">
        <v>437</v>
      </c>
      <c r="H94">
        <v>4</v>
      </c>
      <c r="I94" t="s">
        <v>87</v>
      </c>
      <c r="J94" t="s">
        <v>88</v>
      </c>
      <c r="L94" t="s">
        <v>89</v>
      </c>
      <c r="M94" t="s">
        <v>90</v>
      </c>
      <c r="N94" t="s">
        <v>90</v>
      </c>
      <c r="Q94">
        <v>135</v>
      </c>
      <c r="R94">
        <v>0.85</v>
      </c>
      <c r="S94">
        <v>112</v>
      </c>
      <c r="T94">
        <v>130</v>
      </c>
      <c r="U94">
        <v>40</v>
      </c>
      <c r="V94" t="s">
        <v>91</v>
      </c>
      <c r="W94" t="s">
        <v>92</v>
      </c>
      <c r="X94" t="s">
        <v>92</v>
      </c>
      <c r="Y94" t="s">
        <v>93</v>
      </c>
      <c r="Z94" t="s">
        <v>90</v>
      </c>
      <c r="AA94">
        <v>3</v>
      </c>
      <c r="AB94">
        <v>2001</v>
      </c>
      <c r="AC94" t="s">
        <v>92</v>
      </c>
      <c r="AD94" t="s">
        <v>92</v>
      </c>
      <c r="AE94" t="s">
        <v>91</v>
      </c>
      <c r="AF94" t="s">
        <v>113</v>
      </c>
      <c r="AG94">
        <v>2</v>
      </c>
      <c r="AH94" t="s">
        <v>90</v>
      </c>
      <c r="AI94" t="s">
        <v>95</v>
      </c>
      <c r="AO94" t="s">
        <v>438</v>
      </c>
      <c r="AS94" t="s">
        <v>91</v>
      </c>
      <c r="AT94" t="s">
        <v>91</v>
      </c>
      <c r="AU94" t="s">
        <v>92</v>
      </c>
      <c r="AV94" t="s">
        <v>168</v>
      </c>
      <c r="BD94" t="s">
        <v>92</v>
      </c>
      <c r="BE94" t="s">
        <v>92</v>
      </c>
      <c r="BF94" t="s">
        <v>92</v>
      </c>
      <c r="BH94" t="s">
        <v>92</v>
      </c>
      <c r="BI94" t="s">
        <v>92</v>
      </c>
      <c r="BJ94" t="s">
        <v>92</v>
      </c>
      <c r="BK94" t="s">
        <v>92</v>
      </c>
      <c r="BN94" t="s">
        <v>92</v>
      </c>
      <c r="BO94" t="s">
        <v>92</v>
      </c>
      <c r="BP94" t="s">
        <v>92</v>
      </c>
      <c r="BR94" t="s">
        <v>92</v>
      </c>
      <c r="BS94" t="s">
        <v>92</v>
      </c>
      <c r="BT94" t="s">
        <v>91</v>
      </c>
      <c r="BU94" t="s">
        <v>91</v>
      </c>
      <c r="BV94" t="s">
        <v>91</v>
      </c>
      <c r="BW94">
        <v>2880</v>
      </c>
      <c r="BX94">
        <v>4797891</v>
      </c>
      <c r="BY94">
        <v>364083.00699999998</v>
      </c>
      <c r="BZ94">
        <v>13178.014100504201</v>
      </c>
      <c r="CA94">
        <v>37.432499999679997</v>
      </c>
      <c r="CD94">
        <v>2038</v>
      </c>
      <c r="CE94">
        <v>8</v>
      </c>
      <c r="CF94">
        <f t="shared" si="1"/>
        <v>2880</v>
      </c>
    </row>
    <row r="95" spans="1:84">
      <c r="A95">
        <v>93</v>
      </c>
      <c r="B95">
        <v>57359</v>
      </c>
      <c r="C95" t="s">
        <v>436</v>
      </c>
      <c r="D95">
        <v>2880</v>
      </c>
      <c r="E95" t="s">
        <v>366</v>
      </c>
      <c r="F95" t="s">
        <v>166</v>
      </c>
      <c r="G95" t="s">
        <v>437</v>
      </c>
      <c r="H95">
        <v>5</v>
      </c>
      <c r="I95" t="s">
        <v>87</v>
      </c>
      <c r="J95" t="s">
        <v>88</v>
      </c>
      <c r="L95" t="s">
        <v>89</v>
      </c>
      <c r="M95" t="s">
        <v>90</v>
      </c>
      <c r="N95" t="s">
        <v>90</v>
      </c>
      <c r="Q95">
        <v>135</v>
      </c>
      <c r="R95">
        <v>0.85</v>
      </c>
      <c r="S95">
        <v>112</v>
      </c>
      <c r="T95">
        <v>130</v>
      </c>
      <c r="U95">
        <v>40</v>
      </c>
      <c r="V95" t="s">
        <v>91</v>
      </c>
      <c r="W95" t="s">
        <v>92</v>
      </c>
      <c r="X95" t="s">
        <v>92</v>
      </c>
      <c r="Y95" t="s">
        <v>93</v>
      </c>
      <c r="Z95" t="s">
        <v>90</v>
      </c>
      <c r="AA95">
        <v>3</v>
      </c>
      <c r="AB95">
        <v>2001</v>
      </c>
      <c r="AC95" t="s">
        <v>92</v>
      </c>
      <c r="AD95" t="s">
        <v>92</v>
      </c>
      <c r="AE95" t="s">
        <v>91</v>
      </c>
      <c r="AF95" t="s">
        <v>113</v>
      </c>
      <c r="AG95">
        <v>2</v>
      </c>
      <c r="AH95" t="s">
        <v>90</v>
      </c>
      <c r="AI95" t="s">
        <v>95</v>
      </c>
      <c r="AO95" t="s">
        <v>438</v>
      </c>
      <c r="AS95" t="s">
        <v>91</v>
      </c>
      <c r="AT95" t="s">
        <v>91</v>
      </c>
      <c r="AU95" t="s">
        <v>92</v>
      </c>
      <c r="AV95" t="s">
        <v>168</v>
      </c>
      <c r="BD95" t="s">
        <v>92</v>
      </c>
      <c r="BE95" t="s">
        <v>92</v>
      </c>
      <c r="BF95" t="s">
        <v>92</v>
      </c>
      <c r="BH95" t="s">
        <v>92</v>
      </c>
      <c r="BI95" t="s">
        <v>92</v>
      </c>
      <c r="BJ95" t="s">
        <v>92</v>
      </c>
      <c r="BK95" t="s">
        <v>92</v>
      </c>
      <c r="BN95" t="s">
        <v>92</v>
      </c>
      <c r="BO95" t="s">
        <v>92</v>
      </c>
      <c r="BP95" t="s">
        <v>92</v>
      </c>
      <c r="BR95" t="s">
        <v>92</v>
      </c>
      <c r="BS95" t="s">
        <v>92</v>
      </c>
      <c r="BT95" t="s">
        <v>91</v>
      </c>
      <c r="BU95" t="s">
        <v>91</v>
      </c>
      <c r="BV95" t="s">
        <v>91</v>
      </c>
      <c r="BW95">
        <v>2880</v>
      </c>
      <c r="BX95">
        <v>4797891</v>
      </c>
      <c r="BY95">
        <v>364083.00699999998</v>
      </c>
      <c r="BZ95">
        <v>13178.014100504201</v>
      </c>
      <c r="CA95">
        <v>37.432499999679997</v>
      </c>
      <c r="CD95">
        <v>2038</v>
      </c>
      <c r="CE95">
        <v>8</v>
      </c>
      <c r="CF95">
        <f t="shared" si="1"/>
        <v>2880</v>
      </c>
    </row>
    <row r="96" spans="1:84">
      <c r="A96">
        <v>94</v>
      </c>
      <c r="B96">
        <v>57359</v>
      </c>
      <c r="C96" t="s">
        <v>436</v>
      </c>
      <c r="D96">
        <v>2880</v>
      </c>
      <c r="E96" t="s">
        <v>366</v>
      </c>
      <c r="F96" t="s">
        <v>166</v>
      </c>
      <c r="G96" t="s">
        <v>437</v>
      </c>
      <c r="H96">
        <v>6</v>
      </c>
      <c r="I96" t="s">
        <v>87</v>
      </c>
      <c r="J96" t="s">
        <v>88</v>
      </c>
      <c r="L96" t="s">
        <v>89</v>
      </c>
      <c r="M96" t="s">
        <v>90</v>
      </c>
      <c r="N96" t="s">
        <v>90</v>
      </c>
      <c r="Q96">
        <v>135</v>
      </c>
      <c r="R96">
        <v>0.85</v>
      </c>
      <c r="S96">
        <v>112</v>
      </c>
      <c r="T96">
        <v>130</v>
      </c>
      <c r="U96">
        <v>40</v>
      </c>
      <c r="V96" t="s">
        <v>91</v>
      </c>
      <c r="W96" t="s">
        <v>92</v>
      </c>
      <c r="X96" t="s">
        <v>92</v>
      </c>
      <c r="Y96" t="s">
        <v>93</v>
      </c>
      <c r="Z96" t="s">
        <v>90</v>
      </c>
      <c r="AA96">
        <v>3</v>
      </c>
      <c r="AB96">
        <v>2001</v>
      </c>
      <c r="AC96" t="s">
        <v>92</v>
      </c>
      <c r="AD96" t="s">
        <v>92</v>
      </c>
      <c r="AE96" t="s">
        <v>91</v>
      </c>
      <c r="AF96" t="s">
        <v>113</v>
      </c>
      <c r="AG96">
        <v>2</v>
      </c>
      <c r="AH96" t="s">
        <v>90</v>
      </c>
      <c r="AI96" t="s">
        <v>95</v>
      </c>
      <c r="AO96" t="s">
        <v>438</v>
      </c>
      <c r="AS96" t="s">
        <v>91</v>
      </c>
      <c r="AT96" t="s">
        <v>91</v>
      </c>
      <c r="AU96" t="s">
        <v>92</v>
      </c>
      <c r="AV96" t="s">
        <v>168</v>
      </c>
      <c r="BD96" t="s">
        <v>92</v>
      </c>
      <c r="BE96" t="s">
        <v>92</v>
      </c>
      <c r="BF96" t="s">
        <v>92</v>
      </c>
      <c r="BH96" t="s">
        <v>92</v>
      </c>
      <c r="BI96" t="s">
        <v>92</v>
      </c>
      <c r="BJ96" t="s">
        <v>92</v>
      </c>
      <c r="BK96" t="s">
        <v>92</v>
      </c>
      <c r="BN96" t="s">
        <v>92</v>
      </c>
      <c r="BO96" t="s">
        <v>92</v>
      </c>
      <c r="BP96" t="s">
        <v>92</v>
      </c>
      <c r="BR96" t="s">
        <v>92</v>
      </c>
      <c r="BS96" t="s">
        <v>92</v>
      </c>
      <c r="BT96" t="s">
        <v>91</v>
      </c>
      <c r="BU96" t="s">
        <v>91</v>
      </c>
      <c r="BV96" t="s">
        <v>91</v>
      </c>
      <c r="BW96">
        <v>2880</v>
      </c>
      <c r="BX96">
        <v>4797891</v>
      </c>
      <c r="BY96">
        <v>364083.00699999998</v>
      </c>
      <c r="BZ96">
        <v>13178.014100504201</v>
      </c>
      <c r="CA96">
        <v>37.432499999679997</v>
      </c>
      <c r="CD96">
        <v>2038</v>
      </c>
      <c r="CE96">
        <v>8</v>
      </c>
      <c r="CF96">
        <f t="shared" si="1"/>
        <v>2880</v>
      </c>
    </row>
    <row r="97" spans="1:84">
      <c r="A97">
        <v>95</v>
      </c>
      <c r="B97">
        <v>57359</v>
      </c>
      <c r="C97" t="s">
        <v>436</v>
      </c>
      <c r="D97">
        <v>2881</v>
      </c>
      <c r="E97" t="s">
        <v>439</v>
      </c>
      <c r="F97" t="s">
        <v>166</v>
      </c>
      <c r="G97" t="s">
        <v>440</v>
      </c>
      <c r="H97">
        <v>1</v>
      </c>
      <c r="I97" t="s">
        <v>111</v>
      </c>
      <c r="J97" t="s">
        <v>88</v>
      </c>
      <c r="L97" t="s">
        <v>89</v>
      </c>
      <c r="M97" t="s">
        <v>90</v>
      </c>
      <c r="N97" t="s">
        <v>90</v>
      </c>
      <c r="Q97">
        <v>19</v>
      </c>
      <c r="R97">
        <v>0.85</v>
      </c>
      <c r="S97">
        <v>17</v>
      </c>
      <c r="T97">
        <v>18</v>
      </c>
      <c r="U97">
        <v>3</v>
      </c>
      <c r="V97" t="s">
        <v>91</v>
      </c>
      <c r="W97" t="s">
        <v>92</v>
      </c>
      <c r="X97" t="s">
        <v>92</v>
      </c>
      <c r="Y97" t="s">
        <v>93</v>
      </c>
      <c r="Z97" t="s">
        <v>90</v>
      </c>
      <c r="AA97">
        <v>2</v>
      </c>
      <c r="AB97">
        <v>1968</v>
      </c>
      <c r="AC97" t="s">
        <v>92</v>
      </c>
      <c r="AD97" t="s">
        <v>92</v>
      </c>
      <c r="AE97" t="s">
        <v>91</v>
      </c>
      <c r="AF97" t="s">
        <v>113</v>
      </c>
      <c r="AG97">
        <v>2</v>
      </c>
      <c r="AH97" t="s">
        <v>90</v>
      </c>
      <c r="AI97" t="s">
        <v>96</v>
      </c>
      <c r="AS97" t="s">
        <v>91</v>
      </c>
      <c r="AT97" t="s">
        <v>91</v>
      </c>
      <c r="AU97" t="s">
        <v>92</v>
      </c>
      <c r="AV97" t="s">
        <v>168</v>
      </c>
      <c r="BD97" t="s">
        <v>92</v>
      </c>
      <c r="BE97" t="s">
        <v>92</v>
      </c>
      <c r="BF97" t="s">
        <v>92</v>
      </c>
      <c r="BH97" t="s">
        <v>92</v>
      </c>
      <c r="BI97" t="s">
        <v>92</v>
      </c>
      <c r="BJ97" t="s">
        <v>92</v>
      </c>
      <c r="BK97" t="s">
        <v>92</v>
      </c>
      <c r="BN97" t="s">
        <v>92</v>
      </c>
      <c r="BO97" t="s">
        <v>92</v>
      </c>
      <c r="BP97" t="s">
        <v>92</v>
      </c>
      <c r="BR97" t="s">
        <v>92</v>
      </c>
      <c r="BS97" t="s">
        <v>92</v>
      </c>
      <c r="BT97" t="s">
        <v>91</v>
      </c>
      <c r="BU97" t="s">
        <v>91</v>
      </c>
      <c r="BW97">
        <v>2881</v>
      </c>
      <c r="BX97">
        <v>827</v>
      </c>
      <c r="BY97">
        <v>41</v>
      </c>
      <c r="BZ97">
        <v>20170.731707317002</v>
      </c>
      <c r="CA97">
        <v>46.022500000299999</v>
      </c>
      <c r="CD97">
        <v>2014</v>
      </c>
      <c r="CE97">
        <v>2</v>
      </c>
      <c r="CF97">
        <f t="shared" si="1"/>
        <v>2881</v>
      </c>
    </row>
    <row r="98" spans="1:84">
      <c r="A98">
        <v>96</v>
      </c>
      <c r="B98">
        <v>2439</v>
      </c>
      <c r="C98" t="s">
        <v>441</v>
      </c>
      <c r="D98">
        <v>2903</v>
      </c>
      <c r="E98" t="s">
        <v>442</v>
      </c>
      <c r="F98" t="s">
        <v>166</v>
      </c>
      <c r="G98" t="s">
        <v>440</v>
      </c>
      <c r="H98">
        <v>1</v>
      </c>
      <c r="I98" t="s">
        <v>87</v>
      </c>
      <c r="J98" t="s">
        <v>88</v>
      </c>
      <c r="L98" t="s">
        <v>89</v>
      </c>
      <c r="M98" t="s">
        <v>90</v>
      </c>
      <c r="N98" t="s">
        <v>90</v>
      </c>
      <c r="O98" t="s">
        <v>443</v>
      </c>
      <c r="P98" t="s">
        <v>443</v>
      </c>
      <c r="Q98">
        <v>15.8</v>
      </c>
      <c r="R98">
        <v>0.85</v>
      </c>
      <c r="S98">
        <v>12.5</v>
      </c>
      <c r="T98">
        <v>19.5</v>
      </c>
      <c r="U98">
        <v>3</v>
      </c>
      <c r="V98" t="s">
        <v>91</v>
      </c>
      <c r="W98" t="s">
        <v>92</v>
      </c>
      <c r="X98" t="s">
        <v>92</v>
      </c>
      <c r="Y98" t="s">
        <v>93</v>
      </c>
      <c r="Z98" t="s">
        <v>90</v>
      </c>
      <c r="AA98">
        <v>7</v>
      </c>
      <c r="AB98">
        <v>1970</v>
      </c>
      <c r="AC98" t="s">
        <v>92</v>
      </c>
      <c r="AD98" t="s">
        <v>92</v>
      </c>
      <c r="AE98" t="s">
        <v>91</v>
      </c>
      <c r="AF98" t="s">
        <v>94</v>
      </c>
      <c r="AG98">
        <v>1</v>
      </c>
      <c r="AH98" t="s">
        <v>90</v>
      </c>
      <c r="AI98" t="s">
        <v>95</v>
      </c>
      <c r="AJ98" t="s">
        <v>96</v>
      </c>
      <c r="AO98" t="s">
        <v>95</v>
      </c>
      <c r="AS98" t="s">
        <v>91</v>
      </c>
      <c r="AT98" t="s">
        <v>91</v>
      </c>
      <c r="AU98" t="s">
        <v>92</v>
      </c>
      <c r="AV98" t="s">
        <v>97</v>
      </c>
      <c r="BD98" t="s">
        <v>92</v>
      </c>
      <c r="BE98" t="s">
        <v>92</v>
      </c>
      <c r="BF98" t="s">
        <v>92</v>
      </c>
      <c r="BH98" t="s">
        <v>92</v>
      </c>
      <c r="BI98" t="s">
        <v>92</v>
      </c>
      <c r="BJ98" t="s">
        <v>92</v>
      </c>
      <c r="BK98" t="s">
        <v>92</v>
      </c>
      <c r="BN98" t="s">
        <v>92</v>
      </c>
      <c r="BO98" t="s">
        <v>92</v>
      </c>
      <c r="BP98" t="s">
        <v>92</v>
      </c>
      <c r="BR98" t="s">
        <v>92</v>
      </c>
      <c r="BS98" t="s">
        <v>92</v>
      </c>
      <c r="BT98" t="s">
        <v>98</v>
      </c>
      <c r="BU98" t="s">
        <v>91</v>
      </c>
      <c r="BV98" t="s">
        <v>98</v>
      </c>
      <c r="BW98">
        <v>2903</v>
      </c>
      <c r="BX98">
        <v>52299</v>
      </c>
      <c r="BY98">
        <v>3092</v>
      </c>
      <c r="BZ98">
        <v>16914.294954721801</v>
      </c>
      <c r="CA98">
        <v>47.132268162079797</v>
      </c>
      <c r="CD98">
        <v>2017</v>
      </c>
      <c r="CE98">
        <v>9</v>
      </c>
      <c r="CF98">
        <f t="shared" si="1"/>
        <v>2903</v>
      </c>
    </row>
    <row r="99" spans="1:84">
      <c r="A99">
        <v>97</v>
      </c>
      <c r="B99">
        <v>2439</v>
      </c>
      <c r="C99" t="s">
        <v>441</v>
      </c>
      <c r="D99">
        <v>2903</v>
      </c>
      <c r="E99" t="s">
        <v>442</v>
      </c>
      <c r="F99" t="s">
        <v>166</v>
      </c>
      <c r="G99" t="s">
        <v>440</v>
      </c>
      <c r="H99">
        <v>2</v>
      </c>
      <c r="I99" t="s">
        <v>87</v>
      </c>
      <c r="J99" t="s">
        <v>88</v>
      </c>
      <c r="L99" t="s">
        <v>89</v>
      </c>
      <c r="M99" t="s">
        <v>90</v>
      </c>
      <c r="N99" t="s">
        <v>90</v>
      </c>
      <c r="O99" t="s">
        <v>443</v>
      </c>
      <c r="P99" t="s">
        <v>443</v>
      </c>
      <c r="Q99">
        <v>16</v>
      </c>
      <c r="R99">
        <v>0.85</v>
      </c>
      <c r="S99">
        <v>12.5</v>
      </c>
      <c r="T99">
        <v>19.5</v>
      </c>
      <c r="U99">
        <v>3</v>
      </c>
      <c r="V99" t="s">
        <v>91</v>
      </c>
      <c r="W99" t="s">
        <v>92</v>
      </c>
      <c r="X99" t="s">
        <v>92</v>
      </c>
      <c r="Y99" t="s">
        <v>93</v>
      </c>
      <c r="Z99" t="s">
        <v>90</v>
      </c>
      <c r="AA99">
        <v>7</v>
      </c>
      <c r="AB99">
        <v>1988</v>
      </c>
      <c r="AC99" t="s">
        <v>92</v>
      </c>
      <c r="AD99" t="s">
        <v>92</v>
      </c>
      <c r="AE99" t="s">
        <v>91</v>
      </c>
      <c r="AF99" t="s">
        <v>94</v>
      </c>
      <c r="AG99">
        <v>1</v>
      </c>
      <c r="AH99" t="s">
        <v>90</v>
      </c>
      <c r="AI99" t="s">
        <v>95</v>
      </c>
      <c r="AJ99" t="s">
        <v>96</v>
      </c>
      <c r="AO99" t="s">
        <v>95</v>
      </c>
      <c r="AS99" t="s">
        <v>91</v>
      </c>
      <c r="AT99" t="s">
        <v>91</v>
      </c>
      <c r="AU99" t="s">
        <v>92</v>
      </c>
      <c r="AV99" t="s">
        <v>97</v>
      </c>
      <c r="BD99" t="s">
        <v>92</v>
      </c>
      <c r="BE99" t="s">
        <v>92</v>
      </c>
      <c r="BF99" t="s">
        <v>92</v>
      </c>
      <c r="BH99" t="s">
        <v>92</v>
      </c>
      <c r="BI99" t="s">
        <v>92</v>
      </c>
      <c r="BJ99" t="s">
        <v>92</v>
      </c>
      <c r="BK99" t="s">
        <v>92</v>
      </c>
      <c r="BN99" t="s">
        <v>92</v>
      </c>
      <c r="BO99" t="s">
        <v>92</v>
      </c>
      <c r="BP99" t="s">
        <v>92</v>
      </c>
      <c r="BR99" t="s">
        <v>92</v>
      </c>
      <c r="BS99" t="s">
        <v>92</v>
      </c>
      <c r="BT99" t="s">
        <v>98</v>
      </c>
      <c r="BU99" t="s">
        <v>91</v>
      </c>
      <c r="BV99" t="s">
        <v>98</v>
      </c>
      <c r="BW99">
        <v>2903</v>
      </c>
      <c r="BX99">
        <v>52299</v>
      </c>
      <c r="BY99">
        <v>3092</v>
      </c>
      <c r="BZ99">
        <v>16914.294954721801</v>
      </c>
      <c r="CA99">
        <v>47.132268162079797</v>
      </c>
      <c r="CD99">
        <v>2035</v>
      </c>
      <c r="CE99">
        <v>9</v>
      </c>
      <c r="CF99">
        <f t="shared" si="1"/>
        <v>2903</v>
      </c>
    </row>
    <row r="100" spans="1:84">
      <c r="A100">
        <v>98</v>
      </c>
      <c r="B100">
        <v>2439</v>
      </c>
      <c r="C100" t="s">
        <v>441</v>
      </c>
      <c r="D100">
        <v>2903</v>
      </c>
      <c r="E100" t="s">
        <v>442</v>
      </c>
      <c r="F100" t="s">
        <v>166</v>
      </c>
      <c r="G100" t="s">
        <v>440</v>
      </c>
      <c r="H100">
        <v>6</v>
      </c>
      <c r="I100" t="s">
        <v>87</v>
      </c>
      <c r="J100" t="s">
        <v>88</v>
      </c>
      <c r="L100" t="s">
        <v>89</v>
      </c>
      <c r="M100" t="s">
        <v>90</v>
      </c>
      <c r="N100" t="s">
        <v>90</v>
      </c>
      <c r="O100" t="s">
        <v>443</v>
      </c>
      <c r="P100" t="s">
        <v>443</v>
      </c>
      <c r="Q100">
        <v>5</v>
      </c>
      <c r="R100">
        <v>0.8</v>
      </c>
      <c r="S100">
        <v>4</v>
      </c>
      <c r="T100">
        <v>6</v>
      </c>
      <c r="U100">
        <v>1</v>
      </c>
      <c r="V100" t="s">
        <v>91</v>
      </c>
      <c r="W100" t="s">
        <v>92</v>
      </c>
      <c r="X100" t="s">
        <v>92</v>
      </c>
      <c r="Y100" t="s">
        <v>93</v>
      </c>
      <c r="Z100" t="s">
        <v>90</v>
      </c>
      <c r="AA100">
        <v>7</v>
      </c>
      <c r="AB100">
        <v>1963</v>
      </c>
      <c r="AC100" t="s">
        <v>92</v>
      </c>
      <c r="AD100" t="s">
        <v>92</v>
      </c>
      <c r="AE100" t="s">
        <v>91</v>
      </c>
      <c r="AF100" t="s">
        <v>94</v>
      </c>
      <c r="AG100">
        <v>1</v>
      </c>
      <c r="AH100" t="s">
        <v>90</v>
      </c>
      <c r="AI100" t="s">
        <v>95</v>
      </c>
      <c r="AJ100" t="s">
        <v>96</v>
      </c>
      <c r="AO100" t="s">
        <v>95</v>
      </c>
      <c r="AS100" t="s">
        <v>91</v>
      </c>
      <c r="AT100" t="s">
        <v>91</v>
      </c>
      <c r="AU100" t="s">
        <v>92</v>
      </c>
      <c r="AV100" t="s">
        <v>97</v>
      </c>
      <c r="BD100" t="s">
        <v>92</v>
      </c>
      <c r="BE100" t="s">
        <v>92</v>
      </c>
      <c r="BF100" t="s">
        <v>92</v>
      </c>
      <c r="BH100" t="s">
        <v>92</v>
      </c>
      <c r="BI100" t="s">
        <v>92</v>
      </c>
      <c r="BJ100" t="s">
        <v>92</v>
      </c>
      <c r="BK100" t="s">
        <v>92</v>
      </c>
      <c r="BN100" t="s">
        <v>92</v>
      </c>
      <c r="BO100" t="s">
        <v>92</v>
      </c>
      <c r="BP100" t="s">
        <v>92</v>
      </c>
      <c r="BR100" t="s">
        <v>92</v>
      </c>
      <c r="BS100" t="s">
        <v>92</v>
      </c>
      <c r="BT100" t="s">
        <v>98</v>
      </c>
      <c r="BU100" t="s">
        <v>91</v>
      </c>
      <c r="BV100" t="s">
        <v>98</v>
      </c>
      <c r="BW100">
        <v>2903</v>
      </c>
      <c r="BX100">
        <v>52299</v>
      </c>
      <c r="BY100">
        <v>3092</v>
      </c>
      <c r="BZ100">
        <v>16914.294954721801</v>
      </c>
      <c r="CA100">
        <v>30.1224732150066</v>
      </c>
      <c r="CD100">
        <v>1993</v>
      </c>
      <c r="CE100">
        <v>8</v>
      </c>
      <c r="CF100">
        <f t="shared" si="1"/>
        <v>2903</v>
      </c>
    </row>
    <row r="101" spans="1:84">
      <c r="A101">
        <v>99</v>
      </c>
      <c r="B101">
        <v>5336</v>
      </c>
      <c r="C101" t="s">
        <v>444</v>
      </c>
      <c r="D101">
        <v>2914</v>
      </c>
      <c r="E101" t="s">
        <v>445</v>
      </c>
      <c r="F101" t="s">
        <v>166</v>
      </c>
      <c r="G101" t="s">
        <v>446</v>
      </c>
      <c r="H101">
        <v>6</v>
      </c>
      <c r="I101" t="s">
        <v>87</v>
      </c>
      <c r="J101" t="s">
        <v>88</v>
      </c>
      <c r="L101" t="s">
        <v>89</v>
      </c>
      <c r="M101" t="s">
        <v>90</v>
      </c>
      <c r="N101" t="s">
        <v>90</v>
      </c>
      <c r="Q101">
        <v>19.5</v>
      </c>
      <c r="R101">
        <v>0.85</v>
      </c>
      <c r="S101">
        <v>15.3</v>
      </c>
      <c r="T101">
        <v>15.3</v>
      </c>
      <c r="U101">
        <v>8</v>
      </c>
      <c r="V101" t="s">
        <v>91</v>
      </c>
      <c r="W101" t="s">
        <v>92</v>
      </c>
      <c r="X101" t="s">
        <v>92</v>
      </c>
      <c r="Y101" t="s">
        <v>93</v>
      </c>
      <c r="Z101" t="s">
        <v>90</v>
      </c>
      <c r="AA101">
        <v>9</v>
      </c>
      <c r="AB101">
        <v>1992</v>
      </c>
      <c r="AC101" t="s">
        <v>92</v>
      </c>
      <c r="AD101" t="s">
        <v>92</v>
      </c>
      <c r="AE101" t="s">
        <v>91</v>
      </c>
      <c r="AF101" t="s">
        <v>94</v>
      </c>
      <c r="AG101">
        <v>1</v>
      </c>
      <c r="AH101" t="s">
        <v>90</v>
      </c>
      <c r="AI101" t="s">
        <v>95</v>
      </c>
      <c r="AS101" t="s">
        <v>91</v>
      </c>
      <c r="AT101" t="s">
        <v>91</v>
      </c>
      <c r="AU101" t="s">
        <v>92</v>
      </c>
      <c r="AV101" t="s">
        <v>97</v>
      </c>
      <c r="BD101" t="s">
        <v>92</v>
      </c>
      <c r="BE101" t="s">
        <v>92</v>
      </c>
      <c r="BF101" t="s">
        <v>92</v>
      </c>
      <c r="BH101" t="s">
        <v>92</v>
      </c>
      <c r="BI101" t="s">
        <v>92</v>
      </c>
      <c r="BJ101" t="s">
        <v>92</v>
      </c>
      <c r="BK101" t="s">
        <v>92</v>
      </c>
      <c r="BN101" t="s">
        <v>92</v>
      </c>
      <c r="BO101" t="s">
        <v>92</v>
      </c>
      <c r="BP101" t="s">
        <v>92</v>
      </c>
      <c r="BR101" t="s">
        <v>92</v>
      </c>
      <c r="BS101" t="s">
        <v>92</v>
      </c>
      <c r="BT101" t="s">
        <v>91</v>
      </c>
      <c r="BU101" t="s">
        <v>91</v>
      </c>
      <c r="BV101" t="s">
        <v>91</v>
      </c>
      <c r="BW101">
        <v>2914</v>
      </c>
      <c r="BX101">
        <v>15550</v>
      </c>
      <c r="BY101">
        <v>927</v>
      </c>
      <c r="BZ101">
        <v>16774.541531823001</v>
      </c>
      <c r="CA101">
        <v>44.279472221143301</v>
      </c>
      <c r="CD101">
        <v>2036</v>
      </c>
      <c r="CE101">
        <v>12</v>
      </c>
      <c r="CF101">
        <f t="shared" si="1"/>
        <v>2914</v>
      </c>
    </row>
    <row r="102" spans="1:84">
      <c r="A102">
        <v>100</v>
      </c>
      <c r="B102">
        <v>7977</v>
      </c>
      <c r="C102" t="s">
        <v>447</v>
      </c>
      <c r="D102">
        <v>2917</v>
      </c>
      <c r="E102" t="s">
        <v>448</v>
      </c>
      <c r="F102" t="s">
        <v>166</v>
      </c>
      <c r="G102" t="s">
        <v>190</v>
      </c>
      <c r="H102" t="s">
        <v>100</v>
      </c>
      <c r="I102" t="s">
        <v>87</v>
      </c>
      <c r="J102" t="s">
        <v>88</v>
      </c>
      <c r="L102" t="s">
        <v>89</v>
      </c>
      <c r="M102" t="s">
        <v>90</v>
      </c>
      <c r="N102" t="s">
        <v>90</v>
      </c>
      <c r="O102">
        <v>1107290425</v>
      </c>
      <c r="Q102">
        <v>16.3</v>
      </c>
      <c r="R102">
        <v>0.85</v>
      </c>
      <c r="S102">
        <v>12</v>
      </c>
      <c r="T102">
        <v>16</v>
      </c>
      <c r="U102">
        <v>5</v>
      </c>
      <c r="V102" t="s">
        <v>91</v>
      </c>
      <c r="W102" t="s">
        <v>92</v>
      </c>
      <c r="X102" t="s">
        <v>92</v>
      </c>
      <c r="Y102" t="s">
        <v>93</v>
      </c>
      <c r="Z102" t="s">
        <v>90</v>
      </c>
      <c r="AA102">
        <v>6</v>
      </c>
      <c r="AB102">
        <v>1971</v>
      </c>
      <c r="AC102" t="s">
        <v>92</v>
      </c>
      <c r="AD102" t="s">
        <v>92</v>
      </c>
      <c r="AE102" t="s">
        <v>91</v>
      </c>
      <c r="AF102" t="s">
        <v>94</v>
      </c>
      <c r="AG102">
        <v>1</v>
      </c>
      <c r="AH102" t="s">
        <v>90</v>
      </c>
      <c r="AI102" t="s">
        <v>95</v>
      </c>
      <c r="AS102" t="s">
        <v>91</v>
      </c>
      <c r="AT102" t="s">
        <v>91</v>
      </c>
      <c r="AU102" t="s">
        <v>92</v>
      </c>
      <c r="AV102" t="s">
        <v>97</v>
      </c>
      <c r="BD102" t="s">
        <v>92</v>
      </c>
      <c r="BE102" t="s">
        <v>92</v>
      </c>
      <c r="BF102" t="s">
        <v>92</v>
      </c>
      <c r="BH102" t="s">
        <v>92</v>
      </c>
      <c r="BI102" t="s">
        <v>92</v>
      </c>
      <c r="BJ102" t="s">
        <v>92</v>
      </c>
      <c r="BK102" t="s">
        <v>92</v>
      </c>
      <c r="BN102" t="s">
        <v>92</v>
      </c>
      <c r="BO102" t="s">
        <v>92</v>
      </c>
      <c r="BP102" t="s">
        <v>92</v>
      </c>
      <c r="BR102" t="s">
        <v>92</v>
      </c>
      <c r="BS102" t="s">
        <v>92</v>
      </c>
      <c r="BT102" t="s">
        <v>91</v>
      </c>
      <c r="BU102" t="s">
        <v>91</v>
      </c>
      <c r="BV102" t="s">
        <v>91</v>
      </c>
      <c r="BW102">
        <v>2917</v>
      </c>
      <c r="BX102">
        <v>31181</v>
      </c>
      <c r="BY102">
        <v>982</v>
      </c>
      <c r="BZ102">
        <v>31752.545824847199</v>
      </c>
      <c r="CA102">
        <v>44.732777776756599</v>
      </c>
      <c r="CD102">
        <v>2016</v>
      </c>
      <c r="CE102">
        <v>3</v>
      </c>
      <c r="CF102">
        <f t="shared" si="1"/>
        <v>2917</v>
      </c>
    </row>
    <row r="103" spans="1:84">
      <c r="A103">
        <v>101</v>
      </c>
      <c r="B103">
        <v>15095</v>
      </c>
      <c r="C103" t="s">
        <v>449</v>
      </c>
      <c r="D103">
        <v>2937</v>
      </c>
      <c r="E103" t="s">
        <v>450</v>
      </c>
      <c r="F103" t="s">
        <v>166</v>
      </c>
      <c r="G103" t="s">
        <v>451</v>
      </c>
      <c r="H103">
        <v>11</v>
      </c>
      <c r="I103" t="s">
        <v>111</v>
      </c>
      <c r="J103" t="s">
        <v>88</v>
      </c>
      <c r="L103" t="s">
        <v>89</v>
      </c>
      <c r="M103" t="s">
        <v>90</v>
      </c>
      <c r="N103" t="s">
        <v>90</v>
      </c>
      <c r="Q103">
        <v>16.3</v>
      </c>
      <c r="R103">
        <v>0.9</v>
      </c>
      <c r="S103">
        <v>16.5</v>
      </c>
      <c r="T103">
        <v>16.5</v>
      </c>
      <c r="U103">
        <v>13</v>
      </c>
      <c r="V103" t="s">
        <v>91</v>
      </c>
      <c r="W103" t="s">
        <v>92</v>
      </c>
      <c r="X103" t="s">
        <v>92</v>
      </c>
      <c r="Y103" t="s">
        <v>93</v>
      </c>
      <c r="Z103" t="s">
        <v>90</v>
      </c>
      <c r="AA103">
        <v>12</v>
      </c>
      <c r="AB103">
        <v>1989</v>
      </c>
      <c r="AC103" t="s">
        <v>92</v>
      </c>
      <c r="AD103" t="s">
        <v>92</v>
      </c>
      <c r="AE103" t="s">
        <v>91</v>
      </c>
      <c r="AF103" t="s">
        <v>94</v>
      </c>
      <c r="AG103">
        <v>1</v>
      </c>
      <c r="AH103" t="s">
        <v>90</v>
      </c>
      <c r="AI103" t="s">
        <v>96</v>
      </c>
      <c r="AS103" t="s">
        <v>91</v>
      </c>
      <c r="AU103" t="s">
        <v>92</v>
      </c>
      <c r="AV103" t="s">
        <v>97</v>
      </c>
      <c r="BD103" t="s">
        <v>92</v>
      </c>
      <c r="BE103" t="s">
        <v>92</v>
      </c>
      <c r="BF103" t="s">
        <v>92</v>
      </c>
      <c r="BH103" t="s">
        <v>92</v>
      </c>
      <c r="BI103" t="s">
        <v>92</v>
      </c>
      <c r="BJ103" t="s">
        <v>92</v>
      </c>
      <c r="BK103" t="s">
        <v>92</v>
      </c>
      <c r="BN103" t="s">
        <v>92</v>
      </c>
      <c r="BO103" t="s">
        <v>92</v>
      </c>
      <c r="BP103" t="s">
        <v>92</v>
      </c>
      <c r="BR103" t="s">
        <v>92</v>
      </c>
      <c r="BS103" t="s">
        <v>92</v>
      </c>
      <c r="BT103" t="s">
        <v>91</v>
      </c>
      <c r="BU103" t="s">
        <v>91</v>
      </c>
      <c r="BV103" t="s">
        <v>91</v>
      </c>
      <c r="BW103">
        <v>2937</v>
      </c>
      <c r="BX103">
        <v>12957</v>
      </c>
      <c r="BY103">
        <v>442</v>
      </c>
      <c r="BZ103">
        <v>29314.479638009001</v>
      </c>
      <c r="CA103">
        <v>46.0388888883666</v>
      </c>
      <c r="CD103">
        <v>2035</v>
      </c>
      <c r="CE103">
        <v>12</v>
      </c>
      <c r="CF103">
        <f t="shared" si="1"/>
        <v>2937</v>
      </c>
    </row>
    <row r="104" spans="1:84">
      <c r="A104">
        <v>102</v>
      </c>
      <c r="B104">
        <v>15095</v>
      </c>
      <c r="C104" t="s">
        <v>449</v>
      </c>
      <c r="D104">
        <v>2937</v>
      </c>
      <c r="E104" t="s">
        <v>450</v>
      </c>
      <c r="F104" t="s">
        <v>166</v>
      </c>
      <c r="G104" t="s">
        <v>451</v>
      </c>
      <c r="H104">
        <v>8</v>
      </c>
      <c r="I104" t="s">
        <v>111</v>
      </c>
      <c r="J104" t="s">
        <v>88</v>
      </c>
      <c r="L104" t="s">
        <v>89</v>
      </c>
      <c r="M104" t="s">
        <v>90</v>
      </c>
      <c r="N104" t="s">
        <v>90</v>
      </c>
      <c r="Q104">
        <v>20</v>
      </c>
      <c r="R104">
        <v>0.85</v>
      </c>
      <c r="S104">
        <v>20</v>
      </c>
      <c r="T104">
        <v>20</v>
      </c>
      <c r="U104">
        <v>14</v>
      </c>
      <c r="V104" t="s">
        <v>91</v>
      </c>
      <c r="W104" t="s">
        <v>92</v>
      </c>
      <c r="X104" t="s">
        <v>92</v>
      </c>
      <c r="Y104" t="s">
        <v>93</v>
      </c>
      <c r="Z104" t="s">
        <v>90</v>
      </c>
      <c r="AA104">
        <v>1</v>
      </c>
      <c r="AB104">
        <v>1972</v>
      </c>
      <c r="AC104" t="s">
        <v>92</v>
      </c>
      <c r="AD104" t="s">
        <v>92</v>
      </c>
      <c r="AE104" t="s">
        <v>91</v>
      </c>
      <c r="AF104" t="s">
        <v>94</v>
      </c>
      <c r="AG104">
        <v>1</v>
      </c>
      <c r="AH104" t="s">
        <v>90</v>
      </c>
      <c r="AI104" t="s">
        <v>96</v>
      </c>
      <c r="AS104" t="s">
        <v>91</v>
      </c>
      <c r="AT104" t="s">
        <v>91</v>
      </c>
      <c r="AU104">
        <v>0</v>
      </c>
      <c r="AV104" t="s">
        <v>97</v>
      </c>
      <c r="AZ104" t="s">
        <v>91</v>
      </c>
      <c r="BD104" t="s">
        <v>92</v>
      </c>
      <c r="BE104" t="s">
        <v>92</v>
      </c>
      <c r="BF104" t="s">
        <v>92</v>
      </c>
      <c r="BH104" t="s">
        <v>92</v>
      </c>
      <c r="BI104" t="s">
        <v>92</v>
      </c>
      <c r="BJ104" t="s">
        <v>92</v>
      </c>
      <c r="BK104" t="s">
        <v>92</v>
      </c>
      <c r="BN104" t="s">
        <v>92</v>
      </c>
      <c r="BO104" t="s">
        <v>92</v>
      </c>
      <c r="BP104" t="s">
        <v>92</v>
      </c>
      <c r="BR104" t="s">
        <v>92</v>
      </c>
      <c r="BS104" t="s">
        <v>92</v>
      </c>
      <c r="BT104" t="s">
        <v>91</v>
      </c>
      <c r="BW104">
        <v>2937</v>
      </c>
      <c r="BX104">
        <v>12957</v>
      </c>
      <c r="BY104">
        <v>442</v>
      </c>
      <c r="BZ104">
        <v>29314.479638009001</v>
      </c>
      <c r="CA104">
        <v>35.562202381260697</v>
      </c>
      <c r="CD104">
        <v>2007</v>
      </c>
      <c r="CE104">
        <v>8</v>
      </c>
      <c r="CF104">
        <f t="shared" si="1"/>
        <v>2937</v>
      </c>
    </row>
    <row r="105" spans="1:84">
      <c r="A105">
        <v>103</v>
      </c>
      <c r="B105">
        <v>17891</v>
      </c>
      <c r="C105" t="s">
        <v>452</v>
      </c>
      <c r="D105">
        <v>2942</v>
      </c>
      <c r="E105" t="s">
        <v>453</v>
      </c>
      <c r="F105" t="s">
        <v>166</v>
      </c>
      <c r="G105" t="s">
        <v>454</v>
      </c>
      <c r="H105">
        <v>7</v>
      </c>
      <c r="I105" t="s">
        <v>111</v>
      </c>
      <c r="J105" t="s">
        <v>88</v>
      </c>
      <c r="L105" t="s">
        <v>89</v>
      </c>
      <c r="M105" t="s">
        <v>90</v>
      </c>
      <c r="N105" t="s">
        <v>90</v>
      </c>
      <c r="Q105">
        <v>14</v>
      </c>
      <c r="R105">
        <v>0.8</v>
      </c>
      <c r="S105">
        <v>12</v>
      </c>
      <c r="T105">
        <v>12</v>
      </c>
      <c r="U105">
        <v>1</v>
      </c>
      <c r="V105" t="s">
        <v>91</v>
      </c>
      <c r="W105" t="s">
        <v>92</v>
      </c>
      <c r="X105" t="s">
        <v>92</v>
      </c>
      <c r="Y105" t="s">
        <v>118</v>
      </c>
      <c r="Z105" t="s">
        <v>91</v>
      </c>
      <c r="AA105">
        <v>8</v>
      </c>
      <c r="AB105">
        <v>1992</v>
      </c>
      <c r="AC105" t="s">
        <v>92</v>
      </c>
      <c r="AD105" t="s">
        <v>92</v>
      </c>
      <c r="AE105" t="s">
        <v>91</v>
      </c>
      <c r="AF105" t="s">
        <v>94</v>
      </c>
      <c r="AG105">
        <v>1</v>
      </c>
      <c r="AH105" t="s">
        <v>90</v>
      </c>
      <c r="AI105" t="s">
        <v>96</v>
      </c>
      <c r="AO105" t="s">
        <v>96</v>
      </c>
      <c r="AS105" t="s">
        <v>91</v>
      </c>
      <c r="AT105" t="s">
        <v>91</v>
      </c>
      <c r="AU105" t="s">
        <v>92</v>
      </c>
      <c r="AV105" t="s">
        <v>97</v>
      </c>
      <c r="BD105" t="s">
        <v>92</v>
      </c>
      <c r="BE105" t="s">
        <v>92</v>
      </c>
      <c r="BF105" t="s">
        <v>92</v>
      </c>
      <c r="BH105" t="s">
        <v>92</v>
      </c>
      <c r="BI105" t="s">
        <v>92</v>
      </c>
      <c r="BJ105" t="s">
        <v>92</v>
      </c>
      <c r="BK105" t="s">
        <v>92</v>
      </c>
      <c r="BN105" t="s">
        <v>92</v>
      </c>
      <c r="BO105" t="s">
        <v>92</v>
      </c>
      <c r="BP105" t="s">
        <v>92</v>
      </c>
      <c r="BR105" t="s">
        <v>92</v>
      </c>
      <c r="BS105" t="s">
        <v>92</v>
      </c>
      <c r="BT105" t="s">
        <v>91</v>
      </c>
      <c r="BU105" t="s">
        <v>91</v>
      </c>
      <c r="BV105" t="s">
        <v>91</v>
      </c>
      <c r="BW105">
        <v>2942</v>
      </c>
      <c r="BX105">
        <v>128210</v>
      </c>
      <c r="BY105">
        <v>629</v>
      </c>
      <c r="BZ105">
        <v>203831.47853736</v>
      </c>
      <c r="CA105">
        <v>42.6680555555333</v>
      </c>
      <c r="CD105">
        <v>2035</v>
      </c>
      <c r="CE105">
        <v>4</v>
      </c>
      <c r="CF105">
        <f t="shared" si="1"/>
        <v>2942</v>
      </c>
    </row>
    <row r="106" spans="1:84">
      <c r="A106">
        <v>104</v>
      </c>
      <c r="B106">
        <v>17891</v>
      </c>
      <c r="C106" t="s">
        <v>452</v>
      </c>
      <c r="D106">
        <v>2942</v>
      </c>
      <c r="E106" t="s">
        <v>453</v>
      </c>
      <c r="F106" t="s">
        <v>166</v>
      </c>
      <c r="G106" t="s">
        <v>454</v>
      </c>
      <c r="H106" t="s">
        <v>86</v>
      </c>
      <c r="I106" t="s">
        <v>87</v>
      </c>
      <c r="J106" t="s">
        <v>88</v>
      </c>
      <c r="L106" t="s">
        <v>158</v>
      </c>
      <c r="M106" t="s">
        <v>90</v>
      </c>
      <c r="N106" t="s">
        <v>90</v>
      </c>
      <c r="Q106">
        <v>11</v>
      </c>
      <c r="R106">
        <v>0.85</v>
      </c>
      <c r="S106">
        <v>10.4</v>
      </c>
      <c r="T106">
        <v>10.4</v>
      </c>
      <c r="U106">
        <v>1</v>
      </c>
      <c r="V106" t="s">
        <v>91</v>
      </c>
      <c r="W106" t="s">
        <v>92</v>
      </c>
      <c r="X106" t="s">
        <v>92</v>
      </c>
      <c r="Y106" t="s">
        <v>118</v>
      </c>
      <c r="Z106" t="s">
        <v>98</v>
      </c>
      <c r="AA106">
        <v>12</v>
      </c>
      <c r="AB106">
        <v>1999</v>
      </c>
      <c r="AC106" t="s">
        <v>92</v>
      </c>
      <c r="AD106" t="s">
        <v>92</v>
      </c>
      <c r="AE106" t="s">
        <v>91</v>
      </c>
      <c r="AF106" t="s">
        <v>94</v>
      </c>
      <c r="AG106">
        <v>1</v>
      </c>
      <c r="AH106" t="s">
        <v>90</v>
      </c>
      <c r="AI106" t="s">
        <v>95</v>
      </c>
      <c r="AS106" t="s">
        <v>91</v>
      </c>
      <c r="AT106" t="s">
        <v>91</v>
      </c>
      <c r="AU106" t="s">
        <v>92</v>
      </c>
      <c r="AV106" t="s">
        <v>97</v>
      </c>
      <c r="BD106" t="s">
        <v>92</v>
      </c>
      <c r="BE106" t="s">
        <v>92</v>
      </c>
      <c r="BF106" t="s">
        <v>92</v>
      </c>
      <c r="BH106" t="s">
        <v>92</v>
      </c>
      <c r="BI106" t="s">
        <v>92</v>
      </c>
      <c r="BJ106" t="s">
        <v>92</v>
      </c>
      <c r="BK106" t="s">
        <v>92</v>
      </c>
      <c r="BN106" t="s">
        <v>92</v>
      </c>
      <c r="BO106" t="s">
        <v>92</v>
      </c>
      <c r="BP106" t="s">
        <v>92</v>
      </c>
      <c r="BR106" t="s">
        <v>92</v>
      </c>
      <c r="BS106" t="s">
        <v>92</v>
      </c>
      <c r="BT106" t="s">
        <v>91</v>
      </c>
      <c r="BU106" t="s">
        <v>91</v>
      </c>
      <c r="BW106">
        <v>2942</v>
      </c>
      <c r="BX106">
        <v>128210</v>
      </c>
      <c r="BY106">
        <v>629</v>
      </c>
      <c r="BZ106">
        <v>203831.47853736</v>
      </c>
      <c r="CA106">
        <v>41.183888889299901</v>
      </c>
      <c r="CD106">
        <v>2041</v>
      </c>
      <c r="CE106">
        <v>2</v>
      </c>
      <c r="CF106">
        <f t="shared" si="1"/>
        <v>2942</v>
      </c>
    </row>
    <row r="107" spans="1:84">
      <c r="A107">
        <v>105</v>
      </c>
      <c r="B107">
        <v>63035</v>
      </c>
      <c r="C107" t="s">
        <v>455</v>
      </c>
      <c r="D107">
        <v>3109</v>
      </c>
      <c r="E107" t="s">
        <v>456</v>
      </c>
      <c r="F107" t="s">
        <v>171</v>
      </c>
      <c r="G107" t="s">
        <v>457</v>
      </c>
      <c r="H107">
        <v>1</v>
      </c>
      <c r="I107" t="s">
        <v>111</v>
      </c>
      <c r="J107" t="s">
        <v>88</v>
      </c>
      <c r="L107" t="s">
        <v>89</v>
      </c>
      <c r="M107" t="s">
        <v>90</v>
      </c>
      <c r="N107" t="s">
        <v>90</v>
      </c>
      <c r="O107">
        <v>50738</v>
      </c>
      <c r="P107" t="s">
        <v>458</v>
      </c>
      <c r="Q107">
        <v>19.600000000000001</v>
      </c>
      <c r="R107">
        <v>0.85</v>
      </c>
      <c r="S107">
        <v>20.399999999999999</v>
      </c>
      <c r="T107">
        <v>24</v>
      </c>
      <c r="U107">
        <v>18</v>
      </c>
      <c r="V107" t="s">
        <v>91</v>
      </c>
      <c r="W107" t="s">
        <v>92</v>
      </c>
      <c r="X107" t="s">
        <v>92</v>
      </c>
      <c r="Y107" t="s">
        <v>93</v>
      </c>
      <c r="Z107" t="s">
        <v>90</v>
      </c>
      <c r="AA107">
        <v>6</v>
      </c>
      <c r="AB107">
        <v>1971</v>
      </c>
      <c r="AC107" t="s">
        <v>92</v>
      </c>
      <c r="AD107" t="s">
        <v>92</v>
      </c>
      <c r="AE107" t="s">
        <v>91</v>
      </c>
      <c r="AF107" t="s">
        <v>113</v>
      </c>
      <c r="AG107">
        <v>2</v>
      </c>
      <c r="AH107" t="s">
        <v>90</v>
      </c>
      <c r="AI107" t="s">
        <v>96</v>
      </c>
      <c r="AS107" t="s">
        <v>91</v>
      </c>
      <c r="AT107" t="s">
        <v>91</v>
      </c>
      <c r="AU107" t="s">
        <v>92</v>
      </c>
      <c r="AV107" t="s">
        <v>97</v>
      </c>
      <c r="BD107" t="s">
        <v>92</v>
      </c>
      <c r="BE107" t="s">
        <v>92</v>
      </c>
      <c r="BF107" t="s">
        <v>92</v>
      </c>
      <c r="BH107" t="s">
        <v>92</v>
      </c>
      <c r="BI107" t="s">
        <v>92</v>
      </c>
      <c r="BJ107" t="s">
        <v>92</v>
      </c>
      <c r="BK107" t="s">
        <v>92</v>
      </c>
      <c r="BN107" t="s">
        <v>92</v>
      </c>
      <c r="BO107" t="s">
        <v>92</v>
      </c>
      <c r="BP107" t="s">
        <v>92</v>
      </c>
      <c r="BR107" t="s">
        <v>92</v>
      </c>
      <c r="BS107" t="s">
        <v>92</v>
      </c>
      <c r="BT107" t="s">
        <v>91</v>
      </c>
      <c r="BW107">
        <v>3109</v>
      </c>
      <c r="BX107">
        <v>5213</v>
      </c>
      <c r="BY107">
        <v>172</v>
      </c>
      <c r="BZ107">
        <v>30308.1395348837</v>
      </c>
      <c r="CA107">
        <v>37.280785714225701</v>
      </c>
      <c r="CD107">
        <v>2008</v>
      </c>
      <c r="CE107">
        <v>9</v>
      </c>
      <c r="CF107">
        <f t="shared" si="1"/>
        <v>3109</v>
      </c>
    </row>
    <row r="108" spans="1:84">
      <c r="A108">
        <v>106</v>
      </c>
      <c r="B108">
        <v>63036</v>
      </c>
      <c r="C108" t="s">
        <v>459</v>
      </c>
      <c r="D108">
        <v>3110</v>
      </c>
      <c r="E108" t="s">
        <v>460</v>
      </c>
      <c r="F108" t="s">
        <v>171</v>
      </c>
      <c r="G108" t="s">
        <v>457</v>
      </c>
      <c r="H108">
        <v>1</v>
      </c>
      <c r="I108" t="s">
        <v>87</v>
      </c>
      <c r="J108" t="s">
        <v>88</v>
      </c>
      <c r="L108" t="s">
        <v>89</v>
      </c>
      <c r="M108" t="s">
        <v>90</v>
      </c>
      <c r="N108" t="s">
        <v>90</v>
      </c>
      <c r="O108">
        <v>50739</v>
      </c>
      <c r="P108" t="s">
        <v>461</v>
      </c>
      <c r="Q108">
        <v>20</v>
      </c>
      <c r="R108">
        <v>0.85</v>
      </c>
      <c r="S108">
        <v>21</v>
      </c>
      <c r="T108">
        <v>20</v>
      </c>
      <c r="U108">
        <v>18</v>
      </c>
      <c r="V108" t="s">
        <v>91</v>
      </c>
      <c r="W108" t="s">
        <v>92</v>
      </c>
      <c r="X108" t="s">
        <v>92</v>
      </c>
      <c r="Y108" t="s">
        <v>93</v>
      </c>
      <c r="Z108" t="s">
        <v>90</v>
      </c>
      <c r="AA108">
        <v>5</v>
      </c>
      <c r="AB108">
        <v>1971</v>
      </c>
      <c r="AC108" t="s">
        <v>92</v>
      </c>
      <c r="AD108" t="s">
        <v>92</v>
      </c>
      <c r="AE108" t="s">
        <v>91</v>
      </c>
      <c r="AF108" t="s">
        <v>113</v>
      </c>
      <c r="AG108">
        <v>2</v>
      </c>
      <c r="AH108" t="s">
        <v>90</v>
      </c>
      <c r="AI108" t="s">
        <v>95</v>
      </c>
      <c r="AJ108" t="s">
        <v>96</v>
      </c>
      <c r="AS108" t="s">
        <v>91</v>
      </c>
      <c r="AT108" t="s">
        <v>91</v>
      </c>
      <c r="AU108" t="s">
        <v>92</v>
      </c>
      <c r="AV108" t="s">
        <v>97</v>
      </c>
      <c r="BD108" t="s">
        <v>92</v>
      </c>
      <c r="BE108" t="s">
        <v>92</v>
      </c>
      <c r="BF108" t="s">
        <v>92</v>
      </c>
      <c r="BH108" t="s">
        <v>92</v>
      </c>
      <c r="BI108" t="s">
        <v>92</v>
      </c>
      <c r="BJ108" t="s">
        <v>92</v>
      </c>
      <c r="BK108" t="s">
        <v>92</v>
      </c>
      <c r="BN108" t="s">
        <v>92</v>
      </c>
      <c r="BO108" t="s">
        <v>92</v>
      </c>
      <c r="BP108" t="s">
        <v>92</v>
      </c>
      <c r="BR108" t="s">
        <v>92</v>
      </c>
      <c r="BS108" t="s">
        <v>92</v>
      </c>
      <c r="BT108" t="s">
        <v>98</v>
      </c>
      <c r="BU108" t="s">
        <v>91</v>
      </c>
      <c r="BV108" t="s">
        <v>98</v>
      </c>
      <c r="BW108">
        <v>3110</v>
      </c>
      <c r="BX108">
        <v>454606</v>
      </c>
      <c r="BY108">
        <v>30950</v>
      </c>
      <c r="BZ108">
        <v>14688.400646203499</v>
      </c>
      <c r="CA108">
        <v>35.007013888508297</v>
      </c>
      <c r="CD108">
        <v>2006</v>
      </c>
      <c r="CE108">
        <v>5</v>
      </c>
      <c r="CF108">
        <f t="shared" si="1"/>
        <v>3110</v>
      </c>
    </row>
    <row r="109" spans="1:84">
      <c r="A109">
        <v>107</v>
      </c>
      <c r="B109">
        <v>63036</v>
      </c>
      <c r="C109" t="s">
        <v>459</v>
      </c>
      <c r="D109">
        <v>3110</v>
      </c>
      <c r="E109" t="s">
        <v>460</v>
      </c>
      <c r="F109" t="s">
        <v>171</v>
      </c>
      <c r="G109" t="s">
        <v>457</v>
      </c>
      <c r="H109">
        <v>2</v>
      </c>
      <c r="I109" t="s">
        <v>87</v>
      </c>
      <c r="J109" t="s">
        <v>88</v>
      </c>
      <c r="L109" t="s">
        <v>89</v>
      </c>
      <c r="M109" t="s">
        <v>90</v>
      </c>
      <c r="N109" t="s">
        <v>90</v>
      </c>
      <c r="O109">
        <v>50740</v>
      </c>
      <c r="P109" t="s">
        <v>462</v>
      </c>
      <c r="Q109">
        <v>20</v>
      </c>
      <c r="R109">
        <v>0.85</v>
      </c>
      <c r="S109">
        <v>21.5</v>
      </c>
      <c r="T109">
        <v>20</v>
      </c>
      <c r="U109">
        <v>17</v>
      </c>
      <c r="V109" t="s">
        <v>91</v>
      </c>
      <c r="W109" t="s">
        <v>92</v>
      </c>
      <c r="X109" t="s">
        <v>92</v>
      </c>
      <c r="Y109" t="s">
        <v>93</v>
      </c>
      <c r="Z109" t="s">
        <v>90</v>
      </c>
      <c r="AA109">
        <v>5</v>
      </c>
      <c r="AB109">
        <v>1971</v>
      </c>
      <c r="AC109" t="s">
        <v>92</v>
      </c>
      <c r="AD109" t="s">
        <v>92</v>
      </c>
      <c r="AE109" t="s">
        <v>91</v>
      </c>
      <c r="AF109" t="s">
        <v>113</v>
      </c>
      <c r="AG109">
        <v>2</v>
      </c>
      <c r="AH109" t="s">
        <v>90</v>
      </c>
      <c r="AI109" t="s">
        <v>95</v>
      </c>
      <c r="AJ109" t="s">
        <v>96</v>
      </c>
      <c r="AS109" t="s">
        <v>91</v>
      </c>
      <c r="AT109" t="s">
        <v>91</v>
      </c>
      <c r="AU109" t="s">
        <v>92</v>
      </c>
      <c r="AV109" t="s">
        <v>97</v>
      </c>
      <c r="BD109" t="s">
        <v>92</v>
      </c>
      <c r="BE109" t="s">
        <v>92</v>
      </c>
      <c r="BF109" t="s">
        <v>92</v>
      </c>
      <c r="BH109" t="s">
        <v>92</v>
      </c>
      <c r="BI109" t="s">
        <v>92</v>
      </c>
      <c r="BJ109" t="s">
        <v>92</v>
      </c>
      <c r="BK109" t="s">
        <v>92</v>
      </c>
      <c r="BN109" t="s">
        <v>92</v>
      </c>
      <c r="BO109" t="s">
        <v>92</v>
      </c>
      <c r="BP109" t="s">
        <v>92</v>
      </c>
      <c r="BR109" t="s">
        <v>92</v>
      </c>
      <c r="BS109" t="s">
        <v>92</v>
      </c>
      <c r="BT109" t="s">
        <v>98</v>
      </c>
      <c r="BU109" t="s">
        <v>91</v>
      </c>
      <c r="BV109" t="s">
        <v>98</v>
      </c>
      <c r="BW109">
        <v>3110</v>
      </c>
      <c r="BX109">
        <v>454606</v>
      </c>
      <c r="BY109">
        <v>30950</v>
      </c>
      <c r="BZ109">
        <v>14688.400646203499</v>
      </c>
      <c r="CA109">
        <v>35.007013888508297</v>
      </c>
      <c r="CD109">
        <v>2006</v>
      </c>
      <c r="CE109">
        <v>5</v>
      </c>
      <c r="CF109">
        <f t="shared" si="1"/>
        <v>3110</v>
      </c>
    </row>
    <row r="110" spans="1:84">
      <c r="A110">
        <v>108</v>
      </c>
      <c r="B110">
        <v>63036</v>
      </c>
      <c r="C110" t="s">
        <v>459</v>
      </c>
      <c r="D110">
        <v>3110</v>
      </c>
      <c r="E110" t="s">
        <v>460</v>
      </c>
      <c r="F110" t="s">
        <v>171</v>
      </c>
      <c r="G110" t="s">
        <v>457</v>
      </c>
      <c r="H110">
        <v>3</v>
      </c>
      <c r="I110" t="s">
        <v>87</v>
      </c>
      <c r="J110" t="s">
        <v>88</v>
      </c>
      <c r="L110" t="s">
        <v>89</v>
      </c>
      <c r="M110" t="s">
        <v>90</v>
      </c>
      <c r="N110" t="s">
        <v>90</v>
      </c>
      <c r="O110">
        <v>50741</v>
      </c>
      <c r="P110" t="s">
        <v>463</v>
      </c>
      <c r="Q110">
        <v>20</v>
      </c>
      <c r="R110">
        <v>0.85</v>
      </c>
      <c r="S110">
        <v>21.5</v>
      </c>
      <c r="T110">
        <v>20</v>
      </c>
      <c r="U110">
        <v>18</v>
      </c>
      <c r="V110" t="s">
        <v>91</v>
      </c>
      <c r="W110" t="s">
        <v>92</v>
      </c>
      <c r="X110" t="s">
        <v>92</v>
      </c>
      <c r="Y110" t="s">
        <v>93</v>
      </c>
      <c r="Z110" t="s">
        <v>90</v>
      </c>
      <c r="AA110">
        <v>5</v>
      </c>
      <c r="AB110">
        <v>1971</v>
      </c>
      <c r="AC110" t="s">
        <v>92</v>
      </c>
      <c r="AD110" t="s">
        <v>92</v>
      </c>
      <c r="AE110" t="s">
        <v>91</v>
      </c>
      <c r="AF110" t="s">
        <v>113</v>
      </c>
      <c r="AG110">
        <v>2</v>
      </c>
      <c r="AH110" t="s">
        <v>90</v>
      </c>
      <c r="AI110" t="s">
        <v>95</v>
      </c>
      <c r="AJ110" t="s">
        <v>96</v>
      </c>
      <c r="AS110" t="s">
        <v>91</v>
      </c>
      <c r="AT110" t="s">
        <v>91</v>
      </c>
      <c r="AU110" t="s">
        <v>92</v>
      </c>
      <c r="AV110" t="s">
        <v>97</v>
      </c>
      <c r="BD110" t="s">
        <v>92</v>
      </c>
      <c r="BE110" t="s">
        <v>92</v>
      </c>
      <c r="BF110" t="s">
        <v>92</v>
      </c>
      <c r="BH110" t="s">
        <v>92</v>
      </c>
      <c r="BI110" t="s">
        <v>92</v>
      </c>
      <c r="BJ110" t="s">
        <v>92</v>
      </c>
      <c r="BK110" t="s">
        <v>92</v>
      </c>
      <c r="BN110" t="s">
        <v>92</v>
      </c>
      <c r="BO110" t="s">
        <v>92</v>
      </c>
      <c r="BP110" t="s">
        <v>92</v>
      </c>
      <c r="BR110" t="s">
        <v>92</v>
      </c>
      <c r="BS110" t="s">
        <v>92</v>
      </c>
      <c r="BT110" t="s">
        <v>98</v>
      </c>
      <c r="BU110" t="s">
        <v>91</v>
      </c>
      <c r="BV110" t="s">
        <v>98</v>
      </c>
      <c r="BW110">
        <v>3110</v>
      </c>
      <c r="BX110">
        <v>454606</v>
      </c>
      <c r="BY110">
        <v>30950</v>
      </c>
      <c r="BZ110">
        <v>14688.400646203499</v>
      </c>
      <c r="CA110">
        <v>35.007013888508297</v>
      </c>
      <c r="CD110">
        <v>2006</v>
      </c>
      <c r="CE110">
        <v>5</v>
      </c>
      <c r="CF110">
        <f t="shared" si="1"/>
        <v>3110</v>
      </c>
    </row>
    <row r="111" spans="1:84">
      <c r="A111">
        <v>109</v>
      </c>
      <c r="B111">
        <v>63037</v>
      </c>
      <c r="C111" t="s">
        <v>464</v>
      </c>
      <c r="D111">
        <v>3111</v>
      </c>
      <c r="E111" t="s">
        <v>465</v>
      </c>
      <c r="F111" t="s">
        <v>171</v>
      </c>
      <c r="G111" t="s">
        <v>162</v>
      </c>
      <c r="H111">
        <v>1</v>
      </c>
      <c r="I111" t="s">
        <v>111</v>
      </c>
      <c r="J111" t="s">
        <v>88</v>
      </c>
      <c r="L111" t="s">
        <v>89</v>
      </c>
      <c r="M111" t="s">
        <v>90</v>
      </c>
      <c r="N111" t="s">
        <v>90</v>
      </c>
      <c r="O111">
        <v>50743</v>
      </c>
      <c r="P111" t="s">
        <v>466</v>
      </c>
      <c r="Q111">
        <v>27</v>
      </c>
      <c r="R111">
        <v>0.85</v>
      </c>
      <c r="S111">
        <v>19.5</v>
      </c>
      <c r="T111">
        <v>25</v>
      </c>
      <c r="U111">
        <v>18</v>
      </c>
      <c r="V111" t="s">
        <v>91</v>
      </c>
      <c r="W111" t="s">
        <v>92</v>
      </c>
      <c r="X111" t="s">
        <v>92</v>
      </c>
      <c r="Y111" t="s">
        <v>93</v>
      </c>
      <c r="Z111" t="s">
        <v>90</v>
      </c>
      <c r="AA111">
        <v>6</v>
      </c>
      <c r="AB111">
        <v>1972</v>
      </c>
      <c r="AC111" t="s">
        <v>92</v>
      </c>
      <c r="AD111" t="s">
        <v>92</v>
      </c>
      <c r="AE111" t="s">
        <v>91</v>
      </c>
      <c r="AF111" t="s">
        <v>113</v>
      </c>
      <c r="AG111">
        <v>2</v>
      </c>
      <c r="AH111" t="s">
        <v>90</v>
      </c>
      <c r="AI111" t="s">
        <v>96</v>
      </c>
      <c r="AJ111" t="s">
        <v>95</v>
      </c>
      <c r="AS111" t="s">
        <v>91</v>
      </c>
      <c r="AT111" t="s">
        <v>91</v>
      </c>
      <c r="AU111" t="s">
        <v>92</v>
      </c>
      <c r="AV111" t="s">
        <v>97</v>
      </c>
      <c r="BD111" t="s">
        <v>92</v>
      </c>
      <c r="BE111" t="s">
        <v>92</v>
      </c>
      <c r="BF111" t="s">
        <v>92</v>
      </c>
      <c r="BH111" t="s">
        <v>92</v>
      </c>
      <c r="BI111" t="s">
        <v>92</v>
      </c>
      <c r="BJ111" t="s">
        <v>92</v>
      </c>
      <c r="BK111" t="s">
        <v>92</v>
      </c>
      <c r="BN111" t="s">
        <v>92</v>
      </c>
      <c r="BO111" t="s">
        <v>92</v>
      </c>
      <c r="BP111" t="s">
        <v>92</v>
      </c>
      <c r="BR111" t="s">
        <v>92</v>
      </c>
      <c r="BS111" t="s">
        <v>92</v>
      </c>
      <c r="BT111" t="s">
        <v>91</v>
      </c>
      <c r="BU111" t="s">
        <v>91</v>
      </c>
      <c r="BV111" t="s">
        <v>91</v>
      </c>
      <c r="BW111">
        <v>3111</v>
      </c>
      <c r="BX111">
        <v>62430</v>
      </c>
      <c r="BY111">
        <v>3710</v>
      </c>
      <c r="BZ111">
        <v>16827.4932614555</v>
      </c>
      <c r="CA111">
        <v>44.6113373000533</v>
      </c>
      <c r="CD111">
        <v>2017</v>
      </c>
      <c r="CE111">
        <v>1</v>
      </c>
      <c r="CF111">
        <f t="shared" si="1"/>
        <v>3111</v>
      </c>
    </row>
    <row r="112" spans="1:84">
      <c r="A112">
        <v>110</v>
      </c>
      <c r="B112">
        <v>63037</v>
      </c>
      <c r="C112" t="s">
        <v>464</v>
      </c>
      <c r="D112">
        <v>3111</v>
      </c>
      <c r="E112" t="s">
        <v>465</v>
      </c>
      <c r="F112" t="s">
        <v>171</v>
      </c>
      <c r="G112" t="s">
        <v>162</v>
      </c>
      <c r="H112">
        <v>2</v>
      </c>
      <c r="I112" t="s">
        <v>111</v>
      </c>
      <c r="J112" t="s">
        <v>88</v>
      </c>
      <c r="L112" t="s">
        <v>89</v>
      </c>
      <c r="M112" t="s">
        <v>90</v>
      </c>
      <c r="N112" t="s">
        <v>90</v>
      </c>
      <c r="O112">
        <v>50744</v>
      </c>
      <c r="P112" t="s">
        <v>467</v>
      </c>
      <c r="Q112">
        <v>27</v>
      </c>
      <c r="R112">
        <v>0.85</v>
      </c>
      <c r="S112">
        <v>20.6</v>
      </c>
      <c r="T112">
        <v>25</v>
      </c>
      <c r="U112">
        <v>18</v>
      </c>
      <c r="V112" t="s">
        <v>91</v>
      </c>
      <c r="W112" t="s">
        <v>92</v>
      </c>
      <c r="X112" t="s">
        <v>92</v>
      </c>
      <c r="Y112" t="s">
        <v>93</v>
      </c>
      <c r="Z112" t="s">
        <v>90</v>
      </c>
      <c r="AA112">
        <v>6</v>
      </c>
      <c r="AB112">
        <v>1972</v>
      </c>
      <c r="AC112" t="s">
        <v>92</v>
      </c>
      <c r="AD112" t="s">
        <v>92</v>
      </c>
      <c r="AE112" t="s">
        <v>91</v>
      </c>
      <c r="AF112" t="s">
        <v>113</v>
      </c>
      <c r="AG112">
        <v>2</v>
      </c>
      <c r="AH112" t="s">
        <v>90</v>
      </c>
      <c r="AI112" t="s">
        <v>96</v>
      </c>
      <c r="AJ112" t="s">
        <v>95</v>
      </c>
      <c r="AS112" t="s">
        <v>91</v>
      </c>
      <c r="AT112" t="s">
        <v>91</v>
      </c>
      <c r="AU112" t="s">
        <v>92</v>
      </c>
      <c r="AV112" t="s">
        <v>97</v>
      </c>
      <c r="BD112" t="s">
        <v>92</v>
      </c>
      <c r="BE112" t="s">
        <v>92</v>
      </c>
      <c r="BF112" t="s">
        <v>92</v>
      </c>
      <c r="BH112" t="s">
        <v>92</v>
      </c>
      <c r="BI112" t="s">
        <v>92</v>
      </c>
      <c r="BJ112" t="s">
        <v>92</v>
      </c>
      <c r="BK112" t="s">
        <v>92</v>
      </c>
      <c r="BN112" t="s">
        <v>92</v>
      </c>
      <c r="BO112" t="s">
        <v>92</v>
      </c>
      <c r="BP112" t="s">
        <v>92</v>
      </c>
      <c r="BR112" t="s">
        <v>92</v>
      </c>
      <c r="BS112" t="s">
        <v>92</v>
      </c>
      <c r="BT112" t="s">
        <v>91</v>
      </c>
      <c r="BU112" t="s">
        <v>91</v>
      </c>
      <c r="BV112" t="s">
        <v>91</v>
      </c>
      <c r="BW112">
        <v>3111</v>
      </c>
      <c r="BX112">
        <v>62430</v>
      </c>
      <c r="BY112">
        <v>3710</v>
      </c>
      <c r="BZ112">
        <v>16827.4932614555</v>
      </c>
      <c r="CA112">
        <v>44.6113373000533</v>
      </c>
      <c r="CD112">
        <v>2017</v>
      </c>
      <c r="CE112">
        <v>1</v>
      </c>
      <c r="CF112">
        <f t="shared" si="1"/>
        <v>3111</v>
      </c>
    </row>
    <row r="113" spans="1:84">
      <c r="A113">
        <v>111</v>
      </c>
      <c r="B113">
        <v>63038</v>
      </c>
      <c r="C113" t="s">
        <v>468</v>
      </c>
      <c r="D113">
        <v>3112</v>
      </c>
      <c r="E113" t="s">
        <v>469</v>
      </c>
      <c r="F113" t="s">
        <v>171</v>
      </c>
      <c r="G113" t="s">
        <v>457</v>
      </c>
      <c r="H113">
        <v>1</v>
      </c>
      <c r="I113" t="s">
        <v>111</v>
      </c>
      <c r="J113" t="s">
        <v>88</v>
      </c>
      <c r="L113" t="s">
        <v>89</v>
      </c>
      <c r="M113" t="s">
        <v>90</v>
      </c>
      <c r="N113" t="s">
        <v>90</v>
      </c>
      <c r="O113">
        <v>50745</v>
      </c>
      <c r="P113" t="s">
        <v>470</v>
      </c>
      <c r="Q113">
        <v>27</v>
      </c>
      <c r="R113">
        <v>0.85</v>
      </c>
      <c r="S113">
        <v>20.2</v>
      </c>
      <c r="T113">
        <v>26</v>
      </c>
      <c r="U113">
        <v>18</v>
      </c>
      <c r="V113" t="s">
        <v>91</v>
      </c>
      <c r="W113" t="s">
        <v>92</v>
      </c>
      <c r="X113" t="s">
        <v>92</v>
      </c>
      <c r="Y113" t="s">
        <v>93</v>
      </c>
      <c r="Z113" t="s">
        <v>90</v>
      </c>
      <c r="AA113">
        <v>5</v>
      </c>
      <c r="AB113">
        <v>1971</v>
      </c>
      <c r="AC113" t="s">
        <v>92</v>
      </c>
      <c r="AD113" t="s">
        <v>92</v>
      </c>
      <c r="AE113" t="s">
        <v>91</v>
      </c>
      <c r="AF113" t="s">
        <v>113</v>
      </c>
      <c r="AG113">
        <v>2</v>
      </c>
      <c r="AH113" t="s">
        <v>90</v>
      </c>
      <c r="AI113" t="s">
        <v>96</v>
      </c>
      <c r="AS113" t="s">
        <v>91</v>
      </c>
      <c r="AT113" t="s">
        <v>91</v>
      </c>
      <c r="AU113" t="s">
        <v>92</v>
      </c>
      <c r="AV113" t="s">
        <v>97</v>
      </c>
      <c r="BD113" t="s">
        <v>92</v>
      </c>
      <c r="BE113" t="s">
        <v>92</v>
      </c>
      <c r="BF113" t="s">
        <v>92</v>
      </c>
      <c r="BH113" t="s">
        <v>92</v>
      </c>
      <c r="BI113" t="s">
        <v>92</v>
      </c>
      <c r="BJ113" t="s">
        <v>92</v>
      </c>
      <c r="BK113" t="s">
        <v>92</v>
      </c>
      <c r="BN113" t="s">
        <v>92</v>
      </c>
      <c r="BO113" t="s">
        <v>92</v>
      </c>
      <c r="BP113" t="s">
        <v>92</v>
      </c>
      <c r="BR113" t="s">
        <v>92</v>
      </c>
      <c r="BS113" t="s">
        <v>92</v>
      </c>
      <c r="BT113" t="s">
        <v>91</v>
      </c>
      <c r="BU113" t="s">
        <v>91</v>
      </c>
      <c r="BV113" t="s">
        <v>91</v>
      </c>
      <c r="BW113">
        <v>3112</v>
      </c>
      <c r="BX113">
        <v>4127</v>
      </c>
      <c r="BY113">
        <v>35</v>
      </c>
      <c r="BZ113">
        <v>117914.285714285</v>
      </c>
      <c r="CA113">
        <v>35.729200398547597</v>
      </c>
      <c r="CD113">
        <v>2007</v>
      </c>
      <c r="CE113">
        <v>2</v>
      </c>
      <c r="CF113">
        <f t="shared" si="1"/>
        <v>3112</v>
      </c>
    </row>
    <row r="114" spans="1:84">
      <c r="A114">
        <v>112</v>
      </c>
      <c r="B114">
        <v>63039</v>
      </c>
      <c r="C114" t="s">
        <v>471</v>
      </c>
      <c r="D114">
        <v>3113</v>
      </c>
      <c r="E114" t="s">
        <v>472</v>
      </c>
      <c r="F114" t="s">
        <v>171</v>
      </c>
      <c r="G114" t="s">
        <v>172</v>
      </c>
      <c r="H114">
        <v>3</v>
      </c>
      <c r="I114" t="s">
        <v>111</v>
      </c>
      <c r="J114" t="s">
        <v>88</v>
      </c>
      <c r="L114" t="s">
        <v>89</v>
      </c>
      <c r="M114" t="s">
        <v>90</v>
      </c>
      <c r="N114" t="s">
        <v>90</v>
      </c>
      <c r="O114">
        <v>50750</v>
      </c>
      <c r="P114" t="s">
        <v>473</v>
      </c>
      <c r="Q114">
        <v>18</v>
      </c>
      <c r="R114">
        <v>0.85</v>
      </c>
      <c r="S114">
        <v>16</v>
      </c>
      <c r="T114">
        <v>15</v>
      </c>
      <c r="U114">
        <v>13</v>
      </c>
      <c r="V114" t="s">
        <v>91</v>
      </c>
      <c r="W114" t="s">
        <v>92</v>
      </c>
      <c r="X114" t="s">
        <v>92</v>
      </c>
      <c r="Y114" t="s">
        <v>93</v>
      </c>
      <c r="Z114" t="s">
        <v>90</v>
      </c>
      <c r="AA114">
        <v>12</v>
      </c>
      <c r="AB114">
        <v>1967</v>
      </c>
      <c r="AC114" t="s">
        <v>92</v>
      </c>
      <c r="AD114" t="s">
        <v>92</v>
      </c>
      <c r="AE114" t="s">
        <v>91</v>
      </c>
      <c r="AF114" t="s">
        <v>113</v>
      </c>
      <c r="AG114">
        <v>2</v>
      </c>
      <c r="AH114" t="s">
        <v>90</v>
      </c>
      <c r="AI114" t="s">
        <v>96</v>
      </c>
      <c r="AJ114" t="s">
        <v>95</v>
      </c>
      <c r="AS114" t="s">
        <v>91</v>
      </c>
      <c r="AT114" t="s">
        <v>91</v>
      </c>
      <c r="AU114" t="s">
        <v>92</v>
      </c>
      <c r="AV114" t="s">
        <v>97</v>
      </c>
      <c r="BD114" t="s">
        <v>92</v>
      </c>
      <c r="BE114" t="s">
        <v>92</v>
      </c>
      <c r="BF114" t="s">
        <v>92</v>
      </c>
      <c r="BH114" t="s">
        <v>92</v>
      </c>
      <c r="BI114" t="s">
        <v>92</v>
      </c>
      <c r="BJ114" t="s">
        <v>92</v>
      </c>
      <c r="BK114" t="s">
        <v>92</v>
      </c>
      <c r="BN114" t="s">
        <v>92</v>
      </c>
      <c r="BO114" t="s">
        <v>92</v>
      </c>
      <c r="BP114" t="s">
        <v>92</v>
      </c>
      <c r="BR114" t="s">
        <v>92</v>
      </c>
      <c r="BS114" t="s">
        <v>92</v>
      </c>
      <c r="BT114" t="s">
        <v>98</v>
      </c>
      <c r="BU114" t="s">
        <v>91</v>
      </c>
      <c r="BV114" t="s">
        <v>98</v>
      </c>
      <c r="BW114">
        <v>3113</v>
      </c>
      <c r="BX114">
        <v>41273</v>
      </c>
      <c r="BY114">
        <v>2026</v>
      </c>
      <c r="BZ114">
        <v>20371.668311944701</v>
      </c>
      <c r="CA114">
        <v>46.747196969296901</v>
      </c>
      <c r="CD114">
        <v>2014</v>
      </c>
      <c r="CE114">
        <v>9</v>
      </c>
      <c r="CF114">
        <f t="shared" si="1"/>
        <v>3113</v>
      </c>
    </row>
    <row r="115" spans="1:84">
      <c r="A115">
        <v>113</v>
      </c>
      <c r="B115">
        <v>63039</v>
      </c>
      <c r="C115" t="s">
        <v>471</v>
      </c>
      <c r="D115">
        <v>3113</v>
      </c>
      <c r="E115" t="s">
        <v>472</v>
      </c>
      <c r="F115" t="s">
        <v>171</v>
      </c>
      <c r="G115" t="s">
        <v>172</v>
      </c>
      <c r="H115">
        <v>4</v>
      </c>
      <c r="I115" t="s">
        <v>111</v>
      </c>
      <c r="J115" t="s">
        <v>88</v>
      </c>
      <c r="L115" t="s">
        <v>89</v>
      </c>
      <c r="M115" t="s">
        <v>90</v>
      </c>
      <c r="N115" t="s">
        <v>90</v>
      </c>
      <c r="O115">
        <v>50751</v>
      </c>
      <c r="P115" t="s">
        <v>474</v>
      </c>
      <c r="Q115">
        <v>20</v>
      </c>
      <c r="R115">
        <v>0.85</v>
      </c>
      <c r="S115">
        <v>21</v>
      </c>
      <c r="T115">
        <v>20</v>
      </c>
      <c r="U115">
        <v>17</v>
      </c>
      <c r="V115" t="s">
        <v>91</v>
      </c>
      <c r="W115" t="s">
        <v>92</v>
      </c>
      <c r="X115" t="s">
        <v>92</v>
      </c>
      <c r="Y115" t="s">
        <v>93</v>
      </c>
      <c r="Z115" t="s">
        <v>90</v>
      </c>
      <c r="AA115">
        <v>5</v>
      </c>
      <c r="AB115">
        <v>1971</v>
      </c>
      <c r="AC115" t="s">
        <v>92</v>
      </c>
      <c r="AD115" t="s">
        <v>92</v>
      </c>
      <c r="AE115" t="s">
        <v>91</v>
      </c>
      <c r="AF115" t="s">
        <v>113</v>
      </c>
      <c r="AG115">
        <v>2</v>
      </c>
      <c r="AH115" t="s">
        <v>90</v>
      </c>
      <c r="AI115" t="s">
        <v>96</v>
      </c>
      <c r="AJ115" t="s">
        <v>95</v>
      </c>
      <c r="AS115" t="s">
        <v>91</v>
      </c>
      <c r="AT115" t="s">
        <v>91</v>
      </c>
      <c r="AU115" t="s">
        <v>92</v>
      </c>
      <c r="AV115" t="s">
        <v>97</v>
      </c>
      <c r="BD115" t="s">
        <v>92</v>
      </c>
      <c r="BE115" t="s">
        <v>92</v>
      </c>
      <c r="BF115" t="s">
        <v>92</v>
      </c>
      <c r="BH115" t="s">
        <v>92</v>
      </c>
      <c r="BI115" t="s">
        <v>92</v>
      </c>
      <c r="BJ115" t="s">
        <v>92</v>
      </c>
      <c r="BK115" t="s">
        <v>92</v>
      </c>
      <c r="BN115" t="s">
        <v>92</v>
      </c>
      <c r="BO115" t="s">
        <v>92</v>
      </c>
      <c r="BP115" t="s">
        <v>92</v>
      </c>
      <c r="BR115" t="s">
        <v>92</v>
      </c>
      <c r="BS115" t="s">
        <v>92</v>
      </c>
      <c r="BT115" t="s">
        <v>98</v>
      </c>
      <c r="BU115" t="s">
        <v>91</v>
      </c>
      <c r="BV115" t="s">
        <v>98</v>
      </c>
      <c r="BW115">
        <v>3113</v>
      </c>
      <c r="BX115">
        <v>41273</v>
      </c>
      <c r="BY115">
        <v>2026</v>
      </c>
      <c r="BZ115">
        <v>20371.668311944701</v>
      </c>
      <c r="CA115">
        <v>43.143035713619</v>
      </c>
      <c r="CD115">
        <v>2014</v>
      </c>
      <c r="CE115">
        <v>7</v>
      </c>
      <c r="CF115">
        <f t="shared" si="1"/>
        <v>3113</v>
      </c>
    </row>
    <row r="116" spans="1:84">
      <c r="A116">
        <v>114</v>
      </c>
      <c r="B116">
        <v>63039</v>
      </c>
      <c r="C116" t="s">
        <v>471</v>
      </c>
      <c r="D116">
        <v>3113</v>
      </c>
      <c r="E116" t="s">
        <v>472</v>
      </c>
      <c r="F116" t="s">
        <v>171</v>
      </c>
      <c r="G116" t="s">
        <v>172</v>
      </c>
      <c r="H116">
        <v>5</v>
      </c>
      <c r="I116" t="s">
        <v>111</v>
      </c>
      <c r="J116" t="s">
        <v>88</v>
      </c>
      <c r="L116" t="s">
        <v>89</v>
      </c>
      <c r="M116" t="s">
        <v>90</v>
      </c>
      <c r="N116" t="s">
        <v>90</v>
      </c>
      <c r="O116">
        <v>50749</v>
      </c>
      <c r="P116" t="s">
        <v>475</v>
      </c>
      <c r="Q116">
        <v>156</v>
      </c>
      <c r="R116">
        <v>0.85</v>
      </c>
      <c r="S116">
        <v>140.5</v>
      </c>
      <c r="T116">
        <v>155</v>
      </c>
      <c r="U116">
        <v>90</v>
      </c>
      <c r="V116" t="s">
        <v>91</v>
      </c>
      <c r="W116" t="s">
        <v>92</v>
      </c>
      <c r="X116" t="s">
        <v>92</v>
      </c>
      <c r="Y116" t="s">
        <v>93</v>
      </c>
      <c r="Z116" t="s">
        <v>90</v>
      </c>
      <c r="AA116">
        <v>4</v>
      </c>
      <c r="AB116">
        <v>1997</v>
      </c>
      <c r="AC116" t="s">
        <v>92</v>
      </c>
      <c r="AD116" t="s">
        <v>92</v>
      </c>
      <c r="AE116" t="s">
        <v>91</v>
      </c>
      <c r="AF116" t="s">
        <v>113</v>
      </c>
      <c r="AG116">
        <v>2</v>
      </c>
      <c r="AH116" t="s">
        <v>90</v>
      </c>
      <c r="AI116" t="s">
        <v>96</v>
      </c>
      <c r="AS116" t="s">
        <v>91</v>
      </c>
      <c r="AT116" t="s">
        <v>91</v>
      </c>
      <c r="AU116" t="s">
        <v>92</v>
      </c>
      <c r="AV116" t="s">
        <v>97</v>
      </c>
      <c r="BD116" t="s">
        <v>92</v>
      </c>
      <c r="BE116" t="s">
        <v>92</v>
      </c>
      <c r="BF116" t="s">
        <v>92</v>
      </c>
      <c r="BH116" t="s">
        <v>92</v>
      </c>
      <c r="BI116" t="s">
        <v>92</v>
      </c>
      <c r="BJ116" t="s">
        <v>92</v>
      </c>
      <c r="BK116" t="s">
        <v>92</v>
      </c>
      <c r="BN116" t="s">
        <v>92</v>
      </c>
      <c r="BO116" t="s">
        <v>92</v>
      </c>
      <c r="BP116" t="s">
        <v>92</v>
      </c>
      <c r="BR116" t="s">
        <v>92</v>
      </c>
      <c r="BS116" t="s">
        <v>92</v>
      </c>
      <c r="BT116" t="s">
        <v>91</v>
      </c>
      <c r="BU116" t="s">
        <v>91</v>
      </c>
      <c r="BV116" t="s">
        <v>91</v>
      </c>
      <c r="BW116">
        <v>3113</v>
      </c>
      <c r="BX116">
        <v>41273</v>
      </c>
      <c r="BY116">
        <v>2026</v>
      </c>
      <c r="BZ116">
        <v>20371.668311944701</v>
      </c>
      <c r="CA116">
        <v>44.160956349850998</v>
      </c>
      <c r="CD116">
        <v>2041</v>
      </c>
      <c r="CE116">
        <v>6</v>
      </c>
      <c r="CF116">
        <f t="shared" si="1"/>
        <v>3113</v>
      </c>
    </row>
    <row r="117" spans="1:84">
      <c r="A117">
        <v>115</v>
      </c>
      <c r="B117">
        <v>63040</v>
      </c>
      <c r="C117" t="s">
        <v>476</v>
      </c>
      <c r="D117">
        <v>3114</v>
      </c>
      <c r="E117" t="s">
        <v>477</v>
      </c>
      <c r="F117" t="s">
        <v>171</v>
      </c>
      <c r="G117" t="s">
        <v>478</v>
      </c>
      <c r="H117">
        <v>1</v>
      </c>
      <c r="I117" t="s">
        <v>111</v>
      </c>
      <c r="J117" t="s">
        <v>88</v>
      </c>
      <c r="L117" t="s">
        <v>89</v>
      </c>
      <c r="M117" t="s">
        <v>90</v>
      </c>
      <c r="N117" t="s">
        <v>90</v>
      </c>
      <c r="O117">
        <v>50753</v>
      </c>
      <c r="P117" t="s">
        <v>479</v>
      </c>
      <c r="Q117">
        <v>20</v>
      </c>
      <c r="R117">
        <v>0.85</v>
      </c>
      <c r="S117">
        <v>20.6</v>
      </c>
      <c r="T117">
        <v>24</v>
      </c>
      <c r="U117">
        <v>17</v>
      </c>
      <c r="V117" t="s">
        <v>91</v>
      </c>
      <c r="W117" t="s">
        <v>92</v>
      </c>
      <c r="X117" t="s">
        <v>92</v>
      </c>
      <c r="Y117" t="s">
        <v>93</v>
      </c>
      <c r="Z117" t="s">
        <v>90</v>
      </c>
      <c r="AA117">
        <v>6</v>
      </c>
      <c r="AB117">
        <v>1972</v>
      </c>
      <c r="AC117" t="s">
        <v>92</v>
      </c>
      <c r="AD117" t="s">
        <v>92</v>
      </c>
      <c r="AE117" t="s">
        <v>91</v>
      </c>
      <c r="AF117" t="s">
        <v>113</v>
      </c>
      <c r="AG117">
        <v>2</v>
      </c>
      <c r="AH117" t="s">
        <v>90</v>
      </c>
      <c r="AI117" t="s">
        <v>96</v>
      </c>
      <c r="AS117" t="s">
        <v>91</v>
      </c>
      <c r="AT117" t="s">
        <v>91</v>
      </c>
      <c r="AU117" t="s">
        <v>92</v>
      </c>
      <c r="AV117" t="s">
        <v>97</v>
      </c>
      <c r="BD117" t="s">
        <v>92</v>
      </c>
      <c r="BE117" t="s">
        <v>92</v>
      </c>
      <c r="BF117" t="s">
        <v>92</v>
      </c>
      <c r="BH117" t="s">
        <v>92</v>
      </c>
      <c r="BI117" t="s">
        <v>92</v>
      </c>
      <c r="BJ117" t="s">
        <v>92</v>
      </c>
      <c r="BK117" t="s">
        <v>92</v>
      </c>
      <c r="BN117" t="s">
        <v>92</v>
      </c>
      <c r="BO117" t="s">
        <v>92</v>
      </c>
      <c r="BP117" t="s">
        <v>92</v>
      </c>
      <c r="BR117" t="s">
        <v>92</v>
      </c>
      <c r="BS117" t="s">
        <v>92</v>
      </c>
      <c r="BT117" t="s">
        <v>91</v>
      </c>
      <c r="BU117" t="s">
        <v>91</v>
      </c>
      <c r="BW117">
        <v>3114</v>
      </c>
      <c r="BX117">
        <v>5005</v>
      </c>
      <c r="BY117">
        <v>133</v>
      </c>
      <c r="BZ117">
        <v>37631.578947368398</v>
      </c>
      <c r="CA117">
        <v>29.718204363919298</v>
      </c>
      <c r="CD117">
        <v>2002</v>
      </c>
      <c r="CE117">
        <v>3</v>
      </c>
      <c r="CF117">
        <f t="shared" si="1"/>
        <v>3114</v>
      </c>
    </row>
    <row r="118" spans="1:84">
      <c r="A118">
        <v>116</v>
      </c>
      <c r="B118">
        <v>63042</v>
      </c>
      <c r="C118" t="s">
        <v>480</v>
      </c>
      <c r="D118">
        <v>3116</v>
      </c>
      <c r="E118" t="s">
        <v>481</v>
      </c>
      <c r="F118" t="s">
        <v>171</v>
      </c>
      <c r="G118" t="s">
        <v>482</v>
      </c>
      <c r="H118">
        <v>1</v>
      </c>
      <c r="I118" t="s">
        <v>111</v>
      </c>
      <c r="J118" t="s">
        <v>88</v>
      </c>
      <c r="L118" t="s">
        <v>89</v>
      </c>
      <c r="M118" t="s">
        <v>90</v>
      </c>
      <c r="N118" t="s">
        <v>90</v>
      </c>
      <c r="O118">
        <v>50760</v>
      </c>
      <c r="P118" t="s">
        <v>483</v>
      </c>
      <c r="Q118">
        <v>27</v>
      </c>
      <c r="R118">
        <v>0.85</v>
      </c>
      <c r="S118">
        <v>21</v>
      </c>
      <c r="T118">
        <v>25</v>
      </c>
      <c r="U118">
        <v>18</v>
      </c>
      <c r="V118" t="s">
        <v>91</v>
      </c>
      <c r="W118" t="s">
        <v>92</v>
      </c>
      <c r="X118" t="s">
        <v>92</v>
      </c>
      <c r="Y118" t="s">
        <v>93</v>
      </c>
      <c r="Z118" t="s">
        <v>90</v>
      </c>
      <c r="AA118">
        <v>6</v>
      </c>
      <c r="AB118">
        <v>1972</v>
      </c>
      <c r="AC118" t="s">
        <v>92</v>
      </c>
      <c r="AD118" t="s">
        <v>92</v>
      </c>
      <c r="AE118" t="s">
        <v>91</v>
      </c>
      <c r="AF118" t="s">
        <v>113</v>
      </c>
      <c r="AG118">
        <v>2</v>
      </c>
      <c r="AH118" t="s">
        <v>90</v>
      </c>
      <c r="AI118" t="s">
        <v>96</v>
      </c>
      <c r="AS118" t="s">
        <v>91</v>
      </c>
      <c r="AT118" t="s">
        <v>91</v>
      </c>
      <c r="AU118" t="s">
        <v>92</v>
      </c>
      <c r="AV118" t="s">
        <v>97</v>
      </c>
      <c r="BD118" t="s">
        <v>92</v>
      </c>
      <c r="BE118" t="s">
        <v>92</v>
      </c>
      <c r="BF118" t="s">
        <v>92</v>
      </c>
      <c r="BH118" t="s">
        <v>92</v>
      </c>
      <c r="BI118" t="s">
        <v>92</v>
      </c>
      <c r="BJ118" t="s">
        <v>92</v>
      </c>
      <c r="BK118" t="s">
        <v>92</v>
      </c>
      <c r="BN118" t="s">
        <v>92</v>
      </c>
      <c r="BO118" t="s">
        <v>92</v>
      </c>
      <c r="BP118" t="s">
        <v>92</v>
      </c>
      <c r="BR118" t="s">
        <v>92</v>
      </c>
      <c r="BS118" t="s">
        <v>92</v>
      </c>
      <c r="BT118" t="s">
        <v>91</v>
      </c>
      <c r="BU118" t="s">
        <v>91</v>
      </c>
      <c r="BV118" t="s">
        <v>91</v>
      </c>
      <c r="BW118">
        <v>3116</v>
      </c>
      <c r="BX118">
        <v>48455</v>
      </c>
      <c r="BY118">
        <v>2856</v>
      </c>
      <c r="BZ118">
        <v>16966.036414565799</v>
      </c>
      <c r="CA118">
        <v>45.513670633453302</v>
      </c>
      <c r="CD118">
        <v>2017</v>
      </c>
      <c r="CE118">
        <v>12</v>
      </c>
      <c r="CF118">
        <f t="shared" si="1"/>
        <v>3116</v>
      </c>
    </row>
    <row r="119" spans="1:84">
      <c r="A119">
        <v>117</v>
      </c>
      <c r="B119">
        <v>63042</v>
      </c>
      <c r="C119" t="s">
        <v>480</v>
      </c>
      <c r="D119">
        <v>3116</v>
      </c>
      <c r="E119" t="s">
        <v>481</v>
      </c>
      <c r="F119" t="s">
        <v>171</v>
      </c>
      <c r="G119" t="s">
        <v>482</v>
      </c>
      <c r="H119">
        <v>2</v>
      </c>
      <c r="I119" t="s">
        <v>111</v>
      </c>
      <c r="J119" t="s">
        <v>88</v>
      </c>
      <c r="L119" t="s">
        <v>89</v>
      </c>
      <c r="M119" t="s">
        <v>90</v>
      </c>
      <c r="N119" t="s">
        <v>90</v>
      </c>
      <c r="O119">
        <v>50761</v>
      </c>
      <c r="P119" t="s">
        <v>484</v>
      </c>
      <c r="Q119">
        <v>27</v>
      </c>
      <c r="R119">
        <v>0.85</v>
      </c>
      <c r="S119">
        <v>20.2</v>
      </c>
      <c r="T119">
        <v>25</v>
      </c>
      <c r="U119">
        <v>18</v>
      </c>
      <c r="V119" t="s">
        <v>91</v>
      </c>
      <c r="W119" t="s">
        <v>92</v>
      </c>
      <c r="X119" t="s">
        <v>92</v>
      </c>
      <c r="Y119" t="s">
        <v>93</v>
      </c>
      <c r="Z119" t="s">
        <v>90</v>
      </c>
      <c r="AA119">
        <v>6</v>
      </c>
      <c r="AB119">
        <v>1972</v>
      </c>
      <c r="AC119" t="s">
        <v>92</v>
      </c>
      <c r="AD119" t="s">
        <v>92</v>
      </c>
      <c r="AE119" t="s">
        <v>91</v>
      </c>
      <c r="AF119" t="s">
        <v>113</v>
      </c>
      <c r="AG119">
        <v>2</v>
      </c>
      <c r="AH119" t="s">
        <v>90</v>
      </c>
      <c r="AI119" t="s">
        <v>96</v>
      </c>
      <c r="AS119" t="s">
        <v>91</v>
      </c>
      <c r="AT119" t="s">
        <v>91</v>
      </c>
      <c r="AU119" t="s">
        <v>92</v>
      </c>
      <c r="AV119" t="s">
        <v>97</v>
      </c>
      <c r="BD119" t="s">
        <v>92</v>
      </c>
      <c r="BE119" t="s">
        <v>92</v>
      </c>
      <c r="BF119" t="s">
        <v>92</v>
      </c>
      <c r="BH119" t="s">
        <v>92</v>
      </c>
      <c r="BI119" t="s">
        <v>92</v>
      </c>
      <c r="BJ119" t="s">
        <v>92</v>
      </c>
      <c r="BK119" t="s">
        <v>92</v>
      </c>
      <c r="BN119" t="s">
        <v>92</v>
      </c>
      <c r="BO119" t="s">
        <v>92</v>
      </c>
      <c r="BP119" t="s">
        <v>92</v>
      </c>
      <c r="BR119" t="s">
        <v>92</v>
      </c>
      <c r="BS119" t="s">
        <v>92</v>
      </c>
      <c r="BT119" t="s">
        <v>91</v>
      </c>
      <c r="BU119" t="s">
        <v>91</v>
      </c>
      <c r="BV119" t="s">
        <v>91</v>
      </c>
      <c r="BW119">
        <v>3116</v>
      </c>
      <c r="BX119">
        <v>48455</v>
      </c>
      <c r="BY119">
        <v>2856</v>
      </c>
      <c r="BZ119">
        <v>16966.036414565799</v>
      </c>
      <c r="CA119">
        <v>45.513670633453302</v>
      </c>
      <c r="CD119">
        <v>2017</v>
      </c>
      <c r="CE119">
        <v>12</v>
      </c>
      <c r="CF119">
        <f t="shared" si="1"/>
        <v>3116</v>
      </c>
    </row>
    <row r="120" spans="1:84">
      <c r="A120">
        <v>118</v>
      </c>
      <c r="B120">
        <v>63043</v>
      </c>
      <c r="C120" t="s">
        <v>485</v>
      </c>
      <c r="D120">
        <v>3120</v>
      </c>
      <c r="E120" t="s">
        <v>486</v>
      </c>
      <c r="F120" t="s">
        <v>171</v>
      </c>
      <c r="G120" t="s">
        <v>487</v>
      </c>
      <c r="H120">
        <v>1</v>
      </c>
      <c r="I120" t="s">
        <v>87</v>
      </c>
      <c r="J120" t="s">
        <v>88</v>
      </c>
      <c r="L120" t="s">
        <v>89</v>
      </c>
      <c r="M120" t="s">
        <v>90</v>
      </c>
      <c r="N120" t="s">
        <v>90</v>
      </c>
      <c r="O120">
        <v>50765</v>
      </c>
      <c r="P120" t="s">
        <v>488</v>
      </c>
      <c r="Q120">
        <v>24</v>
      </c>
      <c r="R120">
        <v>0.85</v>
      </c>
      <c r="S120">
        <v>20.9</v>
      </c>
      <c r="T120">
        <v>19</v>
      </c>
      <c r="U120">
        <v>16</v>
      </c>
      <c r="V120" t="s">
        <v>91</v>
      </c>
      <c r="W120" t="s">
        <v>92</v>
      </c>
      <c r="X120" t="s">
        <v>92</v>
      </c>
      <c r="Y120" t="s">
        <v>93</v>
      </c>
      <c r="Z120" t="s">
        <v>90</v>
      </c>
      <c r="AA120">
        <v>5</v>
      </c>
      <c r="AB120">
        <v>1971</v>
      </c>
      <c r="AC120" t="s">
        <v>92</v>
      </c>
      <c r="AD120" t="s">
        <v>92</v>
      </c>
      <c r="AE120" t="s">
        <v>91</v>
      </c>
      <c r="AF120" t="s">
        <v>113</v>
      </c>
      <c r="AG120">
        <v>2</v>
      </c>
      <c r="AH120" t="s">
        <v>90</v>
      </c>
      <c r="AI120" t="s">
        <v>95</v>
      </c>
      <c r="AS120" t="s">
        <v>91</v>
      </c>
      <c r="AT120" t="s">
        <v>91</v>
      </c>
      <c r="AU120" t="s">
        <v>92</v>
      </c>
      <c r="AV120" t="s">
        <v>97</v>
      </c>
      <c r="BD120" t="s">
        <v>92</v>
      </c>
      <c r="BE120" t="s">
        <v>92</v>
      </c>
      <c r="BF120" t="s">
        <v>92</v>
      </c>
      <c r="BH120" t="s">
        <v>92</v>
      </c>
      <c r="BI120" t="s">
        <v>92</v>
      </c>
      <c r="BJ120" t="s">
        <v>92</v>
      </c>
      <c r="BK120" t="s">
        <v>92</v>
      </c>
      <c r="BN120" t="s">
        <v>92</v>
      </c>
      <c r="BO120" t="s">
        <v>92</v>
      </c>
      <c r="BP120" t="s">
        <v>92</v>
      </c>
      <c r="BR120" t="s">
        <v>92</v>
      </c>
      <c r="BS120" t="s">
        <v>92</v>
      </c>
      <c r="BT120" t="s">
        <v>91</v>
      </c>
      <c r="BU120" t="s">
        <v>91</v>
      </c>
      <c r="BV120" t="s">
        <v>91</v>
      </c>
      <c r="BW120">
        <v>3120</v>
      </c>
      <c r="BX120">
        <v>11803</v>
      </c>
      <c r="BY120">
        <v>543</v>
      </c>
      <c r="BZ120">
        <v>21736.648250460399</v>
      </c>
      <c r="CA120">
        <v>36.067819443899999</v>
      </c>
      <c r="CD120">
        <v>2007</v>
      </c>
      <c r="CE120">
        <v>6</v>
      </c>
      <c r="CF120">
        <f t="shared" si="1"/>
        <v>3120</v>
      </c>
    </row>
    <row r="121" spans="1:84">
      <c r="A121">
        <v>119</v>
      </c>
      <c r="B121">
        <v>63045</v>
      </c>
      <c r="C121" t="s">
        <v>489</v>
      </c>
      <c r="D121">
        <v>3132</v>
      </c>
      <c r="E121" t="s">
        <v>490</v>
      </c>
      <c r="F121" t="s">
        <v>171</v>
      </c>
      <c r="G121" t="s">
        <v>490</v>
      </c>
      <c r="H121">
        <v>3</v>
      </c>
      <c r="I121" t="s">
        <v>87</v>
      </c>
      <c r="J121" t="s">
        <v>88</v>
      </c>
      <c r="L121" t="s">
        <v>89</v>
      </c>
      <c r="M121" t="s">
        <v>90</v>
      </c>
      <c r="N121" t="s">
        <v>90</v>
      </c>
      <c r="O121">
        <v>50803</v>
      </c>
      <c r="P121">
        <v>50803</v>
      </c>
      <c r="Q121">
        <v>53.1</v>
      </c>
      <c r="R121">
        <v>0.85</v>
      </c>
      <c r="S121">
        <v>62</v>
      </c>
      <c r="T121">
        <v>50.1</v>
      </c>
      <c r="U121">
        <v>5</v>
      </c>
      <c r="V121" t="s">
        <v>91</v>
      </c>
      <c r="W121" t="s">
        <v>92</v>
      </c>
      <c r="X121" t="s">
        <v>92</v>
      </c>
      <c r="Y121" t="s">
        <v>93</v>
      </c>
      <c r="Z121" t="s">
        <v>90</v>
      </c>
      <c r="AA121">
        <v>9</v>
      </c>
      <c r="AB121">
        <v>1972</v>
      </c>
      <c r="AC121" t="s">
        <v>92</v>
      </c>
      <c r="AD121" t="s">
        <v>92</v>
      </c>
      <c r="AE121" t="s">
        <v>91</v>
      </c>
      <c r="AF121" t="s">
        <v>113</v>
      </c>
      <c r="AG121">
        <v>2</v>
      </c>
      <c r="AH121" t="s">
        <v>90</v>
      </c>
      <c r="AI121" t="s">
        <v>95</v>
      </c>
      <c r="AJ121" t="s">
        <v>96</v>
      </c>
      <c r="AS121" t="s">
        <v>91</v>
      </c>
      <c r="AT121" t="s">
        <v>91</v>
      </c>
      <c r="AU121" t="s">
        <v>92</v>
      </c>
      <c r="AV121" t="s">
        <v>97</v>
      </c>
      <c r="BD121" t="s">
        <v>92</v>
      </c>
      <c r="BE121" t="s">
        <v>92</v>
      </c>
      <c r="BF121" t="s">
        <v>92</v>
      </c>
      <c r="BH121" t="s">
        <v>92</v>
      </c>
      <c r="BI121" t="s">
        <v>92</v>
      </c>
      <c r="BJ121" t="s">
        <v>92</v>
      </c>
      <c r="BK121" t="s">
        <v>92</v>
      </c>
      <c r="BN121" t="s">
        <v>92</v>
      </c>
      <c r="BO121" t="s">
        <v>92</v>
      </c>
      <c r="BP121" t="s">
        <v>92</v>
      </c>
      <c r="BR121" t="s">
        <v>92</v>
      </c>
      <c r="BS121" t="s">
        <v>92</v>
      </c>
      <c r="BT121" t="s">
        <v>98</v>
      </c>
      <c r="BU121" t="s">
        <v>91</v>
      </c>
      <c r="BV121" t="s">
        <v>98</v>
      </c>
      <c r="BW121">
        <v>3132</v>
      </c>
      <c r="BX121">
        <v>130040</v>
      </c>
      <c r="BY121">
        <v>7126.9989999999998</v>
      </c>
      <c r="BZ121">
        <v>18246.108916249301</v>
      </c>
      <c r="CA121">
        <v>44.3975000000666</v>
      </c>
      <c r="CD121">
        <v>2017</v>
      </c>
      <c r="CE121">
        <v>2</v>
      </c>
      <c r="CF121">
        <f t="shared" si="1"/>
        <v>3132</v>
      </c>
    </row>
    <row r="122" spans="1:84" hidden="1">
      <c r="A122">
        <v>120</v>
      </c>
      <c r="B122">
        <v>15276</v>
      </c>
      <c r="C122" t="s">
        <v>169</v>
      </c>
      <c r="D122">
        <v>3148</v>
      </c>
      <c r="E122" t="s">
        <v>170</v>
      </c>
      <c r="F122" t="s">
        <v>171</v>
      </c>
      <c r="G122" t="s">
        <v>172</v>
      </c>
      <c r="H122" t="s">
        <v>173</v>
      </c>
      <c r="I122" t="s">
        <v>87</v>
      </c>
      <c r="J122" t="s">
        <v>88</v>
      </c>
      <c r="L122" t="s">
        <v>112</v>
      </c>
      <c r="M122" t="s">
        <v>90</v>
      </c>
      <c r="N122" t="s">
        <v>90</v>
      </c>
      <c r="O122">
        <v>48934161</v>
      </c>
      <c r="P122">
        <v>48934161</v>
      </c>
      <c r="Q122">
        <v>23.6</v>
      </c>
      <c r="R122">
        <v>0.9</v>
      </c>
      <c r="S122">
        <v>18</v>
      </c>
      <c r="T122">
        <v>18</v>
      </c>
      <c r="U122">
        <v>18</v>
      </c>
      <c r="V122" t="s">
        <v>91</v>
      </c>
      <c r="W122" t="s">
        <v>92</v>
      </c>
      <c r="X122" t="s">
        <v>92</v>
      </c>
      <c r="Y122" t="s">
        <v>93</v>
      </c>
      <c r="Z122" t="s">
        <v>90</v>
      </c>
      <c r="AA122">
        <v>6</v>
      </c>
      <c r="AB122">
        <v>1971</v>
      </c>
      <c r="AC122">
        <v>6</v>
      </c>
      <c r="AD122">
        <v>2023</v>
      </c>
      <c r="AE122" t="s">
        <v>91</v>
      </c>
      <c r="AF122" t="s">
        <v>113</v>
      </c>
      <c r="AG122">
        <v>2</v>
      </c>
      <c r="AH122" t="s">
        <v>90</v>
      </c>
      <c r="AI122" t="s">
        <v>95</v>
      </c>
      <c r="AS122" t="s">
        <v>91</v>
      </c>
      <c r="AT122" t="s">
        <v>91</v>
      </c>
      <c r="AU122" t="s">
        <v>92</v>
      </c>
      <c r="AV122" t="s">
        <v>97</v>
      </c>
      <c r="BD122" t="s">
        <v>92</v>
      </c>
      <c r="BE122" t="s">
        <v>92</v>
      </c>
      <c r="BF122" t="s">
        <v>92</v>
      </c>
      <c r="BH122" t="s">
        <v>92</v>
      </c>
      <c r="BI122" t="s">
        <v>92</v>
      </c>
      <c r="BJ122" t="s">
        <v>92</v>
      </c>
      <c r="BK122" t="s">
        <v>92</v>
      </c>
      <c r="BN122" t="s">
        <v>92</v>
      </c>
      <c r="BO122" t="s">
        <v>92</v>
      </c>
      <c r="BP122" t="s">
        <v>92</v>
      </c>
      <c r="BR122" t="s">
        <v>92</v>
      </c>
      <c r="BS122" t="s">
        <v>92</v>
      </c>
      <c r="BT122" t="s">
        <v>91</v>
      </c>
      <c r="BU122" t="s">
        <v>91</v>
      </c>
      <c r="BV122" t="s">
        <v>91</v>
      </c>
      <c r="BW122">
        <v>3148</v>
      </c>
      <c r="BX122">
        <v>178976</v>
      </c>
      <c r="BY122">
        <v>10713</v>
      </c>
      <c r="BZ122">
        <v>16706.431438439198</v>
      </c>
      <c r="CA122">
        <v>43.752438491369702</v>
      </c>
      <c r="CD122">
        <v>2015</v>
      </c>
      <c r="CE122">
        <v>3</v>
      </c>
      <c r="CF122">
        <f t="shared" si="1"/>
        <v>3148</v>
      </c>
    </row>
    <row r="123" spans="1:84" hidden="1">
      <c r="A123">
        <v>121</v>
      </c>
      <c r="B123">
        <v>15276</v>
      </c>
      <c r="C123" t="s">
        <v>169</v>
      </c>
      <c r="D123">
        <v>3148</v>
      </c>
      <c r="E123" t="s">
        <v>170</v>
      </c>
      <c r="F123" t="s">
        <v>171</v>
      </c>
      <c r="G123" t="s">
        <v>172</v>
      </c>
      <c r="H123" t="s">
        <v>174</v>
      </c>
      <c r="I123" t="s">
        <v>87</v>
      </c>
      <c r="J123" t="s">
        <v>88</v>
      </c>
      <c r="L123" t="s">
        <v>112</v>
      </c>
      <c r="M123" t="s">
        <v>90</v>
      </c>
      <c r="N123" t="s">
        <v>90</v>
      </c>
      <c r="O123">
        <v>48934163</v>
      </c>
      <c r="P123">
        <v>48934163</v>
      </c>
      <c r="Q123">
        <v>23.6</v>
      </c>
      <c r="R123">
        <v>0.9</v>
      </c>
      <c r="S123">
        <v>17.3</v>
      </c>
      <c r="T123">
        <v>17.3</v>
      </c>
      <c r="U123">
        <v>17.3</v>
      </c>
      <c r="V123" t="s">
        <v>91</v>
      </c>
      <c r="W123" t="s">
        <v>92</v>
      </c>
      <c r="X123" t="s">
        <v>92</v>
      </c>
      <c r="Y123" t="s">
        <v>93</v>
      </c>
      <c r="Z123" t="s">
        <v>90</v>
      </c>
      <c r="AA123">
        <v>6</v>
      </c>
      <c r="AB123">
        <v>1971</v>
      </c>
      <c r="AC123">
        <v>6</v>
      </c>
      <c r="AD123">
        <v>2023</v>
      </c>
      <c r="AE123" t="s">
        <v>91</v>
      </c>
      <c r="AF123" t="s">
        <v>113</v>
      </c>
      <c r="AG123">
        <v>2</v>
      </c>
      <c r="AH123" t="s">
        <v>90</v>
      </c>
      <c r="AI123" t="s">
        <v>95</v>
      </c>
      <c r="AS123" t="s">
        <v>91</v>
      </c>
      <c r="AT123" t="s">
        <v>91</v>
      </c>
      <c r="AU123" t="s">
        <v>92</v>
      </c>
      <c r="AV123" t="s">
        <v>97</v>
      </c>
      <c r="BD123" t="s">
        <v>92</v>
      </c>
      <c r="BE123" t="s">
        <v>92</v>
      </c>
      <c r="BF123" t="s">
        <v>92</v>
      </c>
      <c r="BH123" t="s">
        <v>92</v>
      </c>
      <c r="BI123" t="s">
        <v>92</v>
      </c>
      <c r="BJ123" t="s">
        <v>92</v>
      </c>
      <c r="BK123" t="s">
        <v>92</v>
      </c>
      <c r="BN123" t="s">
        <v>92</v>
      </c>
      <c r="BO123" t="s">
        <v>92</v>
      </c>
      <c r="BP123" t="s">
        <v>92</v>
      </c>
      <c r="BR123" t="s">
        <v>92</v>
      </c>
      <c r="BS123" t="s">
        <v>92</v>
      </c>
      <c r="BT123" t="s">
        <v>91</v>
      </c>
      <c r="BU123" t="s">
        <v>91</v>
      </c>
      <c r="BV123" t="s">
        <v>91</v>
      </c>
      <c r="BW123">
        <v>3148</v>
      </c>
      <c r="BX123">
        <v>178976</v>
      </c>
      <c r="BY123">
        <v>10713</v>
      </c>
      <c r="BZ123">
        <v>16706.431438439198</v>
      </c>
      <c r="CA123">
        <v>43.752438491369702</v>
      </c>
      <c r="CD123">
        <v>2015</v>
      </c>
      <c r="CE123">
        <v>3</v>
      </c>
      <c r="CF123">
        <f t="shared" si="1"/>
        <v>3148</v>
      </c>
    </row>
    <row r="124" spans="1:84" hidden="1">
      <c r="A124">
        <v>122</v>
      </c>
      <c r="B124">
        <v>15276</v>
      </c>
      <c r="C124" t="s">
        <v>169</v>
      </c>
      <c r="D124">
        <v>3148</v>
      </c>
      <c r="E124" t="s">
        <v>170</v>
      </c>
      <c r="F124" t="s">
        <v>171</v>
      </c>
      <c r="G124" t="s">
        <v>172</v>
      </c>
      <c r="H124" t="s">
        <v>175</v>
      </c>
      <c r="I124" t="s">
        <v>87</v>
      </c>
      <c r="J124" t="s">
        <v>88</v>
      </c>
      <c r="L124" t="s">
        <v>112</v>
      </c>
      <c r="M124" t="s">
        <v>90</v>
      </c>
      <c r="N124" t="s">
        <v>90</v>
      </c>
      <c r="O124">
        <v>48934167</v>
      </c>
      <c r="P124">
        <v>48934167</v>
      </c>
      <c r="Q124">
        <v>23.6</v>
      </c>
      <c r="R124">
        <v>0.9</v>
      </c>
      <c r="S124">
        <v>17.2</v>
      </c>
      <c r="T124">
        <v>17.2</v>
      </c>
      <c r="U124">
        <v>17.2</v>
      </c>
      <c r="V124" t="s">
        <v>91</v>
      </c>
      <c r="W124" t="s">
        <v>92</v>
      </c>
      <c r="X124" t="s">
        <v>92</v>
      </c>
      <c r="Y124" t="s">
        <v>93</v>
      </c>
      <c r="Z124" t="s">
        <v>90</v>
      </c>
      <c r="AA124">
        <v>6</v>
      </c>
      <c r="AB124">
        <v>1971</v>
      </c>
      <c r="AC124">
        <v>6</v>
      </c>
      <c r="AD124">
        <v>2023</v>
      </c>
      <c r="AE124" t="s">
        <v>91</v>
      </c>
      <c r="AF124" t="s">
        <v>113</v>
      </c>
      <c r="AG124">
        <v>2</v>
      </c>
      <c r="AH124" t="s">
        <v>90</v>
      </c>
      <c r="AI124" t="s">
        <v>95</v>
      </c>
      <c r="AS124" t="s">
        <v>91</v>
      </c>
      <c r="AT124" t="s">
        <v>91</v>
      </c>
      <c r="AU124" t="s">
        <v>92</v>
      </c>
      <c r="AV124" t="s">
        <v>97</v>
      </c>
      <c r="BD124" t="s">
        <v>92</v>
      </c>
      <c r="BE124" t="s">
        <v>92</v>
      </c>
      <c r="BF124" t="s">
        <v>92</v>
      </c>
      <c r="BH124" t="s">
        <v>92</v>
      </c>
      <c r="BI124" t="s">
        <v>92</v>
      </c>
      <c r="BJ124" t="s">
        <v>92</v>
      </c>
      <c r="BK124" t="s">
        <v>92</v>
      </c>
      <c r="BN124" t="s">
        <v>92</v>
      </c>
      <c r="BO124" t="s">
        <v>92</v>
      </c>
      <c r="BP124" t="s">
        <v>92</v>
      </c>
      <c r="BR124" t="s">
        <v>92</v>
      </c>
      <c r="BS124" t="s">
        <v>92</v>
      </c>
      <c r="BT124" t="s">
        <v>91</v>
      </c>
      <c r="BU124" t="s">
        <v>91</v>
      </c>
      <c r="BV124" t="s">
        <v>91</v>
      </c>
      <c r="BW124">
        <v>3148</v>
      </c>
      <c r="BX124">
        <v>178976</v>
      </c>
      <c r="BY124">
        <v>10713</v>
      </c>
      <c r="BZ124">
        <v>16706.431438439198</v>
      </c>
      <c r="CA124">
        <v>43.752438491369702</v>
      </c>
      <c r="CD124">
        <v>2015</v>
      </c>
      <c r="CE124">
        <v>3</v>
      </c>
      <c r="CF124">
        <f t="shared" si="1"/>
        <v>3148</v>
      </c>
    </row>
    <row r="125" spans="1:84">
      <c r="A125">
        <v>123</v>
      </c>
      <c r="B125">
        <v>22001</v>
      </c>
      <c r="C125" t="s">
        <v>491</v>
      </c>
      <c r="D125">
        <v>3152</v>
      </c>
      <c r="E125" t="s">
        <v>491</v>
      </c>
      <c r="F125" t="s">
        <v>171</v>
      </c>
      <c r="G125" t="s">
        <v>492</v>
      </c>
      <c r="H125" t="s">
        <v>173</v>
      </c>
      <c r="I125" t="s">
        <v>111</v>
      </c>
      <c r="J125" t="s">
        <v>88</v>
      </c>
      <c r="L125" t="s">
        <v>89</v>
      </c>
      <c r="M125" t="s">
        <v>90</v>
      </c>
      <c r="N125" t="s">
        <v>90</v>
      </c>
      <c r="O125" t="s">
        <v>493</v>
      </c>
      <c r="P125" t="s">
        <v>493</v>
      </c>
      <c r="Q125">
        <v>23.6</v>
      </c>
      <c r="R125">
        <v>0.85</v>
      </c>
      <c r="S125">
        <v>18</v>
      </c>
      <c r="T125">
        <v>18</v>
      </c>
      <c r="U125">
        <v>2</v>
      </c>
      <c r="V125" t="s">
        <v>91</v>
      </c>
      <c r="W125" t="s">
        <v>92</v>
      </c>
      <c r="X125" t="s">
        <v>92</v>
      </c>
      <c r="Y125" t="s">
        <v>118</v>
      </c>
      <c r="Z125" t="s">
        <v>98</v>
      </c>
      <c r="AA125">
        <v>11</v>
      </c>
      <c r="AB125">
        <v>1971</v>
      </c>
      <c r="AC125" t="s">
        <v>92</v>
      </c>
      <c r="AD125" t="s">
        <v>92</v>
      </c>
      <c r="AE125" t="s">
        <v>91</v>
      </c>
      <c r="AF125" t="s">
        <v>113</v>
      </c>
      <c r="AG125">
        <v>2</v>
      </c>
      <c r="AH125" t="s">
        <v>90</v>
      </c>
      <c r="AI125" t="s">
        <v>96</v>
      </c>
      <c r="AS125" t="s">
        <v>91</v>
      </c>
      <c r="AT125" t="s">
        <v>91</v>
      </c>
      <c r="AU125" t="s">
        <v>92</v>
      </c>
      <c r="AV125" t="s">
        <v>97</v>
      </c>
      <c r="BD125" t="s">
        <v>92</v>
      </c>
      <c r="BE125" t="s">
        <v>92</v>
      </c>
      <c r="BF125" t="s">
        <v>92</v>
      </c>
      <c r="BH125" t="s">
        <v>92</v>
      </c>
      <c r="BI125" t="s">
        <v>92</v>
      </c>
      <c r="BJ125" t="s">
        <v>92</v>
      </c>
      <c r="BK125" t="s">
        <v>92</v>
      </c>
      <c r="BN125" t="s">
        <v>92</v>
      </c>
      <c r="BO125" t="s">
        <v>92</v>
      </c>
      <c r="BP125" t="s">
        <v>92</v>
      </c>
      <c r="BR125" t="s">
        <v>92</v>
      </c>
      <c r="BS125" t="s">
        <v>92</v>
      </c>
      <c r="BT125" t="s">
        <v>91</v>
      </c>
      <c r="BU125" t="s">
        <v>91</v>
      </c>
      <c r="BV125" t="s">
        <v>91</v>
      </c>
      <c r="BW125">
        <v>3152</v>
      </c>
      <c r="BX125">
        <v>4177</v>
      </c>
      <c r="BY125">
        <v>136</v>
      </c>
      <c r="BZ125">
        <v>30713.2352941176</v>
      </c>
      <c r="CA125">
        <v>28.936210318696801</v>
      </c>
      <c r="CD125">
        <v>2000</v>
      </c>
      <c r="CE125">
        <v>10</v>
      </c>
      <c r="CF125">
        <f t="shared" si="1"/>
        <v>3152</v>
      </c>
    </row>
    <row r="126" spans="1:84">
      <c r="A126">
        <v>124</v>
      </c>
      <c r="B126">
        <v>22001</v>
      </c>
      <c r="C126" t="s">
        <v>491</v>
      </c>
      <c r="D126">
        <v>3152</v>
      </c>
      <c r="E126" t="s">
        <v>491</v>
      </c>
      <c r="F126" t="s">
        <v>171</v>
      </c>
      <c r="G126" t="s">
        <v>492</v>
      </c>
      <c r="H126" t="s">
        <v>174</v>
      </c>
      <c r="I126" t="s">
        <v>111</v>
      </c>
      <c r="J126" t="s">
        <v>88</v>
      </c>
      <c r="L126" t="s">
        <v>89</v>
      </c>
      <c r="M126" t="s">
        <v>90</v>
      </c>
      <c r="N126" t="s">
        <v>90</v>
      </c>
      <c r="O126" t="s">
        <v>493</v>
      </c>
      <c r="P126" t="s">
        <v>493</v>
      </c>
      <c r="Q126">
        <v>23.6</v>
      </c>
      <c r="R126">
        <v>0.85</v>
      </c>
      <c r="S126">
        <v>18</v>
      </c>
      <c r="T126">
        <v>18</v>
      </c>
      <c r="U126">
        <v>2</v>
      </c>
      <c r="V126" t="s">
        <v>91</v>
      </c>
      <c r="W126" t="s">
        <v>92</v>
      </c>
      <c r="X126" t="s">
        <v>92</v>
      </c>
      <c r="Y126" t="s">
        <v>118</v>
      </c>
      <c r="Z126" t="s">
        <v>98</v>
      </c>
      <c r="AA126">
        <v>11</v>
      </c>
      <c r="AB126">
        <v>1971</v>
      </c>
      <c r="AC126" t="s">
        <v>92</v>
      </c>
      <c r="AD126" t="s">
        <v>92</v>
      </c>
      <c r="AE126" t="s">
        <v>91</v>
      </c>
      <c r="AF126" t="s">
        <v>113</v>
      </c>
      <c r="AG126">
        <v>2</v>
      </c>
      <c r="AH126" t="s">
        <v>90</v>
      </c>
      <c r="AI126" t="s">
        <v>96</v>
      </c>
      <c r="AS126" t="s">
        <v>91</v>
      </c>
      <c r="AT126" t="s">
        <v>91</v>
      </c>
      <c r="AU126" t="s">
        <v>92</v>
      </c>
      <c r="AV126" t="s">
        <v>97</v>
      </c>
      <c r="BD126" t="s">
        <v>92</v>
      </c>
      <c r="BE126" t="s">
        <v>92</v>
      </c>
      <c r="BF126" t="s">
        <v>92</v>
      </c>
      <c r="BH126" t="s">
        <v>92</v>
      </c>
      <c r="BI126" t="s">
        <v>92</v>
      </c>
      <c r="BJ126" t="s">
        <v>92</v>
      </c>
      <c r="BK126" t="s">
        <v>92</v>
      </c>
      <c r="BN126" t="s">
        <v>92</v>
      </c>
      <c r="BO126" t="s">
        <v>92</v>
      </c>
      <c r="BP126" t="s">
        <v>92</v>
      </c>
      <c r="BR126" t="s">
        <v>92</v>
      </c>
      <c r="BS126" t="s">
        <v>92</v>
      </c>
      <c r="BT126" t="s">
        <v>91</v>
      </c>
      <c r="BU126" t="s">
        <v>91</v>
      </c>
      <c r="BV126" t="s">
        <v>91</v>
      </c>
      <c r="BW126">
        <v>3152</v>
      </c>
      <c r="BX126">
        <v>4177</v>
      </c>
      <c r="BY126">
        <v>136</v>
      </c>
      <c r="BZ126">
        <v>30713.2352941176</v>
      </c>
      <c r="CA126">
        <v>28.936210318696801</v>
      </c>
      <c r="CD126">
        <v>2000</v>
      </c>
      <c r="CE126">
        <v>10</v>
      </c>
      <c r="CF126">
        <f t="shared" si="1"/>
        <v>3152</v>
      </c>
    </row>
    <row r="127" spans="1:84">
      <c r="A127">
        <v>125</v>
      </c>
      <c r="B127">
        <v>6035</v>
      </c>
      <c r="C127" t="s">
        <v>494</v>
      </c>
      <c r="D127">
        <v>3157</v>
      </c>
      <c r="E127" t="s">
        <v>495</v>
      </c>
      <c r="F127" t="s">
        <v>171</v>
      </c>
      <c r="G127" t="s">
        <v>496</v>
      </c>
      <c r="H127">
        <v>7</v>
      </c>
      <c r="I127" t="s">
        <v>111</v>
      </c>
      <c r="J127" t="s">
        <v>88</v>
      </c>
      <c r="L127" t="s">
        <v>89</v>
      </c>
      <c r="M127" t="s">
        <v>90</v>
      </c>
      <c r="N127" t="s">
        <v>90</v>
      </c>
      <c r="O127" t="s">
        <v>497</v>
      </c>
      <c r="P127" t="s">
        <v>497</v>
      </c>
      <c r="Q127">
        <v>18.600000000000001</v>
      </c>
      <c r="R127">
        <v>0.85</v>
      </c>
      <c r="S127">
        <v>13</v>
      </c>
      <c r="T127">
        <v>18</v>
      </c>
      <c r="U127">
        <v>5</v>
      </c>
      <c r="V127" t="s">
        <v>91</v>
      </c>
      <c r="W127" t="s">
        <v>92</v>
      </c>
      <c r="X127" t="s">
        <v>92</v>
      </c>
      <c r="Y127" t="s">
        <v>93</v>
      </c>
      <c r="Z127" t="s">
        <v>90</v>
      </c>
      <c r="AA127">
        <v>2</v>
      </c>
      <c r="AB127">
        <v>1969</v>
      </c>
      <c r="AC127" t="s">
        <v>92</v>
      </c>
      <c r="AD127" t="s">
        <v>92</v>
      </c>
      <c r="AE127" t="s">
        <v>91</v>
      </c>
      <c r="AF127" t="s">
        <v>113</v>
      </c>
      <c r="AG127">
        <v>2</v>
      </c>
      <c r="AH127" t="s">
        <v>90</v>
      </c>
      <c r="AI127" t="s">
        <v>96</v>
      </c>
      <c r="AS127" t="s">
        <v>91</v>
      </c>
      <c r="AT127" t="s">
        <v>91</v>
      </c>
      <c r="AU127" t="s">
        <v>92</v>
      </c>
      <c r="AV127" t="s">
        <v>119</v>
      </c>
      <c r="BD127" t="s">
        <v>92</v>
      </c>
      <c r="BE127" t="s">
        <v>92</v>
      </c>
      <c r="BF127" t="s">
        <v>92</v>
      </c>
      <c r="BH127" t="s">
        <v>92</v>
      </c>
      <c r="BI127" t="s">
        <v>92</v>
      </c>
      <c r="BJ127" t="s">
        <v>92</v>
      </c>
      <c r="BK127" t="s">
        <v>92</v>
      </c>
      <c r="BN127" t="s">
        <v>92</v>
      </c>
      <c r="BO127" t="s">
        <v>92</v>
      </c>
      <c r="BP127" t="s">
        <v>92</v>
      </c>
      <c r="BR127" t="s">
        <v>92</v>
      </c>
      <c r="BS127" t="s">
        <v>92</v>
      </c>
      <c r="BT127" t="s">
        <v>91</v>
      </c>
      <c r="BW127">
        <v>3157</v>
      </c>
      <c r="BX127">
        <v>1681</v>
      </c>
      <c r="BY127">
        <v>94</v>
      </c>
      <c r="BZ127">
        <v>17882.978723404201</v>
      </c>
      <c r="CA127">
        <v>44.552755771625698</v>
      </c>
      <c r="CD127">
        <v>2013</v>
      </c>
      <c r="CE127">
        <v>9</v>
      </c>
      <c r="CF127">
        <f t="shared" si="1"/>
        <v>3157</v>
      </c>
    </row>
    <row r="128" spans="1:84">
      <c r="A128">
        <v>126</v>
      </c>
      <c r="B128">
        <v>6035</v>
      </c>
      <c r="C128" t="s">
        <v>494</v>
      </c>
      <c r="D128">
        <v>3157</v>
      </c>
      <c r="E128" t="s">
        <v>495</v>
      </c>
      <c r="F128" t="s">
        <v>171</v>
      </c>
      <c r="G128" t="s">
        <v>496</v>
      </c>
      <c r="H128">
        <v>8</v>
      </c>
      <c r="I128" t="s">
        <v>111</v>
      </c>
      <c r="J128" t="s">
        <v>88</v>
      </c>
      <c r="L128" t="s">
        <v>89</v>
      </c>
      <c r="M128" t="s">
        <v>90</v>
      </c>
      <c r="N128" t="s">
        <v>90</v>
      </c>
      <c r="O128" t="s">
        <v>498</v>
      </c>
      <c r="P128" t="s">
        <v>498</v>
      </c>
      <c r="Q128">
        <v>18.600000000000001</v>
      </c>
      <c r="R128">
        <v>0.85</v>
      </c>
      <c r="S128">
        <v>13</v>
      </c>
      <c r="T128">
        <v>18</v>
      </c>
      <c r="U128">
        <v>5</v>
      </c>
      <c r="V128" t="s">
        <v>91</v>
      </c>
      <c r="W128" t="s">
        <v>92</v>
      </c>
      <c r="X128" t="s">
        <v>92</v>
      </c>
      <c r="Y128" t="s">
        <v>93</v>
      </c>
      <c r="Z128" t="s">
        <v>90</v>
      </c>
      <c r="AA128">
        <v>5</v>
      </c>
      <c r="AB128">
        <v>1969</v>
      </c>
      <c r="AC128" t="s">
        <v>92</v>
      </c>
      <c r="AD128" t="s">
        <v>92</v>
      </c>
      <c r="AE128" t="s">
        <v>91</v>
      </c>
      <c r="AF128" t="s">
        <v>113</v>
      </c>
      <c r="AG128">
        <v>2</v>
      </c>
      <c r="AH128" t="s">
        <v>90</v>
      </c>
      <c r="AI128" t="s">
        <v>96</v>
      </c>
      <c r="AS128" t="s">
        <v>91</v>
      </c>
      <c r="AT128" t="s">
        <v>91</v>
      </c>
      <c r="AU128" t="s">
        <v>92</v>
      </c>
      <c r="AV128" t="s">
        <v>119</v>
      </c>
      <c r="BD128" t="s">
        <v>92</v>
      </c>
      <c r="BE128" t="s">
        <v>92</v>
      </c>
      <c r="BF128" t="s">
        <v>92</v>
      </c>
      <c r="BH128" t="s">
        <v>92</v>
      </c>
      <c r="BI128" t="s">
        <v>92</v>
      </c>
      <c r="BJ128" t="s">
        <v>92</v>
      </c>
      <c r="BK128" t="s">
        <v>92</v>
      </c>
      <c r="BN128" t="s">
        <v>92</v>
      </c>
      <c r="BO128" t="s">
        <v>92</v>
      </c>
      <c r="BP128" t="s">
        <v>92</v>
      </c>
      <c r="BR128" t="s">
        <v>92</v>
      </c>
      <c r="BS128" t="s">
        <v>92</v>
      </c>
      <c r="BT128" t="s">
        <v>91</v>
      </c>
      <c r="BW128">
        <v>3157</v>
      </c>
      <c r="BX128">
        <v>1681</v>
      </c>
      <c r="BY128">
        <v>94</v>
      </c>
      <c r="BZ128">
        <v>17882.978723404201</v>
      </c>
      <c r="CA128">
        <v>44.552755771625698</v>
      </c>
      <c r="CD128">
        <v>2013</v>
      </c>
      <c r="CE128">
        <v>12</v>
      </c>
      <c r="CF128">
        <f t="shared" si="1"/>
        <v>3157</v>
      </c>
    </row>
    <row r="129" spans="1:84">
      <c r="A129">
        <v>127</v>
      </c>
      <c r="B129">
        <v>6035</v>
      </c>
      <c r="C129" t="s">
        <v>494</v>
      </c>
      <c r="D129">
        <v>3157</v>
      </c>
      <c r="E129" t="s">
        <v>495</v>
      </c>
      <c r="F129" t="s">
        <v>171</v>
      </c>
      <c r="G129" t="s">
        <v>496</v>
      </c>
      <c r="H129">
        <v>9</v>
      </c>
      <c r="I129" t="s">
        <v>111</v>
      </c>
      <c r="J129" t="s">
        <v>88</v>
      </c>
      <c r="L129" t="s">
        <v>89</v>
      </c>
      <c r="M129" t="s">
        <v>90</v>
      </c>
      <c r="N129" t="s">
        <v>90</v>
      </c>
      <c r="O129" t="s">
        <v>499</v>
      </c>
      <c r="P129" t="s">
        <v>499</v>
      </c>
      <c r="Q129">
        <v>18.600000000000001</v>
      </c>
      <c r="R129">
        <v>0.85</v>
      </c>
      <c r="S129">
        <v>13</v>
      </c>
      <c r="T129">
        <v>18</v>
      </c>
      <c r="U129">
        <v>5</v>
      </c>
      <c r="V129" t="s">
        <v>91</v>
      </c>
      <c r="W129" t="s">
        <v>92</v>
      </c>
      <c r="X129" t="s">
        <v>92</v>
      </c>
      <c r="Y129" t="s">
        <v>93</v>
      </c>
      <c r="Z129" t="s">
        <v>90</v>
      </c>
      <c r="AA129">
        <v>3</v>
      </c>
      <c r="AB129">
        <v>1969</v>
      </c>
      <c r="AC129" t="s">
        <v>92</v>
      </c>
      <c r="AD129" t="s">
        <v>92</v>
      </c>
      <c r="AE129" t="s">
        <v>91</v>
      </c>
      <c r="AF129" t="s">
        <v>113</v>
      </c>
      <c r="AG129">
        <v>2</v>
      </c>
      <c r="AH129" t="s">
        <v>90</v>
      </c>
      <c r="AI129" t="s">
        <v>96</v>
      </c>
      <c r="AS129" t="s">
        <v>91</v>
      </c>
      <c r="AT129" t="s">
        <v>91</v>
      </c>
      <c r="AU129" t="s">
        <v>92</v>
      </c>
      <c r="AV129" t="s">
        <v>119</v>
      </c>
      <c r="BD129" t="s">
        <v>92</v>
      </c>
      <c r="BE129" t="s">
        <v>92</v>
      </c>
      <c r="BF129" t="s">
        <v>92</v>
      </c>
      <c r="BH129" t="s">
        <v>92</v>
      </c>
      <c r="BI129" t="s">
        <v>92</v>
      </c>
      <c r="BJ129" t="s">
        <v>92</v>
      </c>
      <c r="BK129" t="s">
        <v>92</v>
      </c>
      <c r="BN129" t="s">
        <v>92</v>
      </c>
      <c r="BO129" t="s">
        <v>92</v>
      </c>
      <c r="BP129" t="s">
        <v>92</v>
      </c>
      <c r="BR129" t="s">
        <v>92</v>
      </c>
      <c r="BS129" t="s">
        <v>92</v>
      </c>
      <c r="BT129" t="s">
        <v>91</v>
      </c>
      <c r="BW129">
        <v>3157</v>
      </c>
      <c r="BX129">
        <v>1681</v>
      </c>
      <c r="BY129">
        <v>94</v>
      </c>
      <c r="BZ129">
        <v>17882.978723404201</v>
      </c>
      <c r="CA129">
        <v>44.552755771625698</v>
      </c>
      <c r="CD129">
        <v>2013</v>
      </c>
      <c r="CE129">
        <v>10</v>
      </c>
      <c r="CF129">
        <f t="shared" si="1"/>
        <v>3157</v>
      </c>
    </row>
    <row r="130" spans="1:84">
      <c r="A130">
        <v>128</v>
      </c>
      <c r="B130">
        <v>6035</v>
      </c>
      <c r="C130" t="s">
        <v>494</v>
      </c>
      <c r="D130">
        <v>3160</v>
      </c>
      <c r="E130" t="s">
        <v>500</v>
      </c>
      <c r="F130" t="s">
        <v>171</v>
      </c>
      <c r="G130" t="s">
        <v>388</v>
      </c>
      <c r="H130">
        <v>10</v>
      </c>
      <c r="I130" t="s">
        <v>111</v>
      </c>
      <c r="J130" t="s">
        <v>88</v>
      </c>
      <c r="L130" t="s">
        <v>89</v>
      </c>
      <c r="M130" t="s">
        <v>90</v>
      </c>
      <c r="N130" t="s">
        <v>90</v>
      </c>
      <c r="O130" t="s">
        <v>501</v>
      </c>
      <c r="P130" t="s">
        <v>501</v>
      </c>
      <c r="Q130">
        <v>18.600000000000001</v>
      </c>
      <c r="R130">
        <v>0.85</v>
      </c>
      <c r="S130">
        <v>13</v>
      </c>
      <c r="T130">
        <v>18</v>
      </c>
      <c r="U130">
        <v>5</v>
      </c>
      <c r="V130" t="s">
        <v>91</v>
      </c>
      <c r="W130" t="s">
        <v>92</v>
      </c>
      <c r="X130" t="s">
        <v>92</v>
      </c>
      <c r="Y130" t="s">
        <v>93</v>
      </c>
      <c r="Z130" t="s">
        <v>90</v>
      </c>
      <c r="AA130">
        <v>5</v>
      </c>
      <c r="AB130">
        <v>1969</v>
      </c>
      <c r="AC130" t="s">
        <v>92</v>
      </c>
      <c r="AD130" t="s">
        <v>92</v>
      </c>
      <c r="AE130" t="s">
        <v>91</v>
      </c>
      <c r="AF130" t="s">
        <v>113</v>
      </c>
      <c r="AG130">
        <v>2</v>
      </c>
      <c r="AH130" t="s">
        <v>90</v>
      </c>
      <c r="AI130" t="s">
        <v>96</v>
      </c>
      <c r="AS130" t="s">
        <v>91</v>
      </c>
      <c r="AT130" t="s">
        <v>91</v>
      </c>
      <c r="AU130" t="s">
        <v>92</v>
      </c>
      <c r="AV130" t="s">
        <v>119</v>
      </c>
      <c r="BD130" t="s">
        <v>92</v>
      </c>
      <c r="BE130" t="s">
        <v>92</v>
      </c>
      <c r="BF130" t="s">
        <v>92</v>
      </c>
      <c r="BH130" t="s">
        <v>92</v>
      </c>
      <c r="BI130" t="s">
        <v>92</v>
      </c>
      <c r="BJ130" t="s">
        <v>92</v>
      </c>
      <c r="BK130" t="s">
        <v>92</v>
      </c>
      <c r="BN130" t="s">
        <v>92</v>
      </c>
      <c r="BO130" t="s">
        <v>92</v>
      </c>
      <c r="BP130" t="s">
        <v>92</v>
      </c>
      <c r="BR130" t="s">
        <v>92</v>
      </c>
      <c r="BS130" t="s">
        <v>92</v>
      </c>
      <c r="BT130" t="s">
        <v>91</v>
      </c>
      <c r="BW130">
        <v>3160</v>
      </c>
      <c r="BX130">
        <v>6370</v>
      </c>
      <c r="BY130">
        <v>202</v>
      </c>
      <c r="BZ130">
        <v>31534.653465346499</v>
      </c>
      <c r="CA130">
        <v>44.472777778556598</v>
      </c>
      <c r="CD130">
        <v>2013</v>
      </c>
      <c r="CE130">
        <v>11</v>
      </c>
      <c r="CF130">
        <f t="shared" ref="CF130:CF193" si="2">VLOOKUP(D130,retire_2023,1,FALSE)</f>
        <v>3160</v>
      </c>
    </row>
    <row r="131" spans="1:84">
      <c r="A131">
        <v>129</v>
      </c>
      <c r="B131">
        <v>6035</v>
      </c>
      <c r="C131" t="s">
        <v>494</v>
      </c>
      <c r="D131">
        <v>3160</v>
      </c>
      <c r="E131" t="s">
        <v>500</v>
      </c>
      <c r="F131" t="s">
        <v>171</v>
      </c>
      <c r="G131" t="s">
        <v>388</v>
      </c>
      <c r="H131">
        <v>11</v>
      </c>
      <c r="I131" t="s">
        <v>111</v>
      </c>
      <c r="J131" t="s">
        <v>88</v>
      </c>
      <c r="L131" t="s">
        <v>89</v>
      </c>
      <c r="M131" t="s">
        <v>90</v>
      </c>
      <c r="N131" t="s">
        <v>90</v>
      </c>
      <c r="O131" t="s">
        <v>502</v>
      </c>
      <c r="P131" t="s">
        <v>502</v>
      </c>
      <c r="Q131">
        <v>18.600000000000001</v>
      </c>
      <c r="R131">
        <v>0.85</v>
      </c>
      <c r="S131">
        <v>13</v>
      </c>
      <c r="T131">
        <v>18</v>
      </c>
      <c r="U131">
        <v>5</v>
      </c>
      <c r="V131" t="s">
        <v>91</v>
      </c>
      <c r="W131" t="s">
        <v>92</v>
      </c>
      <c r="X131" t="s">
        <v>92</v>
      </c>
      <c r="Y131" t="s">
        <v>93</v>
      </c>
      <c r="Z131" t="s">
        <v>90</v>
      </c>
      <c r="AA131">
        <v>4</v>
      </c>
      <c r="AB131">
        <v>1969</v>
      </c>
      <c r="AC131" t="s">
        <v>92</v>
      </c>
      <c r="AD131" t="s">
        <v>92</v>
      </c>
      <c r="AE131" t="s">
        <v>91</v>
      </c>
      <c r="AF131" t="s">
        <v>113</v>
      </c>
      <c r="AG131">
        <v>2</v>
      </c>
      <c r="AH131" t="s">
        <v>90</v>
      </c>
      <c r="AI131" t="s">
        <v>96</v>
      </c>
      <c r="AS131" t="s">
        <v>91</v>
      </c>
      <c r="AT131" t="s">
        <v>91</v>
      </c>
      <c r="AU131" t="s">
        <v>92</v>
      </c>
      <c r="AV131" t="s">
        <v>119</v>
      </c>
      <c r="BD131" t="s">
        <v>92</v>
      </c>
      <c r="BE131" t="s">
        <v>92</v>
      </c>
      <c r="BF131" t="s">
        <v>92</v>
      </c>
      <c r="BH131" t="s">
        <v>92</v>
      </c>
      <c r="BI131" t="s">
        <v>92</v>
      </c>
      <c r="BJ131" t="s">
        <v>92</v>
      </c>
      <c r="BK131" t="s">
        <v>92</v>
      </c>
      <c r="BN131" t="s">
        <v>92</v>
      </c>
      <c r="BO131" t="s">
        <v>92</v>
      </c>
      <c r="BP131" t="s">
        <v>92</v>
      </c>
      <c r="BR131" t="s">
        <v>92</v>
      </c>
      <c r="BS131" t="s">
        <v>92</v>
      </c>
      <c r="BT131" t="s">
        <v>91</v>
      </c>
      <c r="BW131">
        <v>3160</v>
      </c>
      <c r="BX131">
        <v>6370</v>
      </c>
      <c r="BY131">
        <v>202</v>
      </c>
      <c r="BZ131">
        <v>31534.653465346499</v>
      </c>
      <c r="CA131">
        <v>44.472777778556598</v>
      </c>
      <c r="CD131">
        <v>2013</v>
      </c>
      <c r="CE131">
        <v>10</v>
      </c>
      <c r="CF131">
        <f t="shared" si="2"/>
        <v>3160</v>
      </c>
    </row>
    <row r="132" spans="1:84">
      <c r="A132">
        <v>130</v>
      </c>
      <c r="B132">
        <v>6035</v>
      </c>
      <c r="C132" t="s">
        <v>494</v>
      </c>
      <c r="D132">
        <v>3160</v>
      </c>
      <c r="E132" t="s">
        <v>500</v>
      </c>
      <c r="F132" t="s">
        <v>171</v>
      </c>
      <c r="G132" t="s">
        <v>388</v>
      </c>
      <c r="H132">
        <v>12</v>
      </c>
      <c r="I132" t="s">
        <v>111</v>
      </c>
      <c r="J132" t="s">
        <v>88</v>
      </c>
      <c r="L132" t="s">
        <v>89</v>
      </c>
      <c r="M132" t="s">
        <v>90</v>
      </c>
      <c r="N132" t="s">
        <v>90</v>
      </c>
      <c r="O132" t="s">
        <v>503</v>
      </c>
      <c r="P132" t="s">
        <v>503</v>
      </c>
      <c r="Q132">
        <v>18.600000000000001</v>
      </c>
      <c r="R132">
        <v>0.85</v>
      </c>
      <c r="S132">
        <v>13</v>
      </c>
      <c r="T132">
        <v>18</v>
      </c>
      <c r="U132">
        <v>5</v>
      </c>
      <c r="V132" t="s">
        <v>91</v>
      </c>
      <c r="W132" t="s">
        <v>92</v>
      </c>
      <c r="X132" t="s">
        <v>92</v>
      </c>
      <c r="Y132" t="s">
        <v>93</v>
      </c>
      <c r="Z132" t="s">
        <v>90</v>
      </c>
      <c r="AA132">
        <v>5</v>
      </c>
      <c r="AB132">
        <v>1969</v>
      </c>
      <c r="AC132" t="s">
        <v>92</v>
      </c>
      <c r="AD132" t="s">
        <v>92</v>
      </c>
      <c r="AE132" t="s">
        <v>91</v>
      </c>
      <c r="AF132" t="s">
        <v>113</v>
      </c>
      <c r="AG132">
        <v>2</v>
      </c>
      <c r="AH132" t="s">
        <v>90</v>
      </c>
      <c r="AI132" t="s">
        <v>96</v>
      </c>
      <c r="AS132" t="s">
        <v>91</v>
      </c>
      <c r="AT132" t="s">
        <v>91</v>
      </c>
      <c r="AU132" t="s">
        <v>92</v>
      </c>
      <c r="AV132" t="s">
        <v>119</v>
      </c>
      <c r="BD132" t="s">
        <v>92</v>
      </c>
      <c r="BE132" t="s">
        <v>92</v>
      </c>
      <c r="BF132" t="s">
        <v>92</v>
      </c>
      <c r="BH132" t="s">
        <v>92</v>
      </c>
      <c r="BI132" t="s">
        <v>92</v>
      </c>
      <c r="BJ132" t="s">
        <v>92</v>
      </c>
      <c r="BK132" t="s">
        <v>92</v>
      </c>
      <c r="BN132" t="s">
        <v>92</v>
      </c>
      <c r="BO132" t="s">
        <v>92</v>
      </c>
      <c r="BP132" t="s">
        <v>92</v>
      </c>
      <c r="BR132" t="s">
        <v>92</v>
      </c>
      <c r="BS132" t="s">
        <v>92</v>
      </c>
      <c r="BT132" t="s">
        <v>91</v>
      </c>
      <c r="BW132">
        <v>3160</v>
      </c>
      <c r="BX132">
        <v>6370</v>
      </c>
      <c r="BY132">
        <v>202</v>
      </c>
      <c r="BZ132">
        <v>31534.653465346499</v>
      </c>
      <c r="CA132">
        <v>44.472777778556598</v>
      </c>
      <c r="CD132">
        <v>2013</v>
      </c>
      <c r="CE132">
        <v>11</v>
      </c>
      <c r="CF132">
        <f t="shared" si="2"/>
        <v>3160</v>
      </c>
    </row>
    <row r="133" spans="1:84">
      <c r="A133">
        <v>131</v>
      </c>
      <c r="B133">
        <v>6035</v>
      </c>
      <c r="C133" t="s">
        <v>494</v>
      </c>
      <c r="D133">
        <v>3160</v>
      </c>
      <c r="E133" t="s">
        <v>500</v>
      </c>
      <c r="F133" t="s">
        <v>171</v>
      </c>
      <c r="G133" t="s">
        <v>388</v>
      </c>
      <c r="H133">
        <v>9</v>
      </c>
      <c r="I133" t="s">
        <v>111</v>
      </c>
      <c r="J133" t="s">
        <v>88</v>
      </c>
      <c r="L133" t="s">
        <v>89</v>
      </c>
      <c r="M133" t="s">
        <v>90</v>
      </c>
      <c r="N133" t="s">
        <v>90</v>
      </c>
      <c r="O133" t="s">
        <v>504</v>
      </c>
      <c r="P133" t="s">
        <v>504</v>
      </c>
      <c r="Q133">
        <v>21.2</v>
      </c>
      <c r="R133">
        <v>0.85</v>
      </c>
      <c r="S133">
        <v>17</v>
      </c>
      <c r="T133">
        <v>20</v>
      </c>
      <c r="U133">
        <v>5</v>
      </c>
      <c r="V133" t="s">
        <v>91</v>
      </c>
      <c r="W133" t="s">
        <v>92</v>
      </c>
      <c r="X133" t="s">
        <v>92</v>
      </c>
      <c r="Y133" t="s">
        <v>93</v>
      </c>
      <c r="Z133" t="s">
        <v>90</v>
      </c>
      <c r="AA133">
        <v>7</v>
      </c>
      <c r="AB133">
        <v>1970</v>
      </c>
      <c r="AC133" t="s">
        <v>92</v>
      </c>
      <c r="AD133" t="s">
        <v>92</v>
      </c>
      <c r="AE133" t="s">
        <v>91</v>
      </c>
      <c r="AF133" t="s">
        <v>113</v>
      </c>
      <c r="AG133">
        <v>2</v>
      </c>
      <c r="AH133" t="s">
        <v>90</v>
      </c>
      <c r="AI133" t="s">
        <v>96</v>
      </c>
      <c r="AS133" t="s">
        <v>91</v>
      </c>
      <c r="AT133" t="s">
        <v>91</v>
      </c>
      <c r="AU133" t="s">
        <v>92</v>
      </c>
      <c r="AV133" t="s">
        <v>119</v>
      </c>
      <c r="BD133" t="s">
        <v>92</v>
      </c>
      <c r="BE133" t="s">
        <v>92</v>
      </c>
      <c r="BF133" t="s">
        <v>92</v>
      </c>
      <c r="BH133" t="s">
        <v>92</v>
      </c>
      <c r="BI133" t="s">
        <v>92</v>
      </c>
      <c r="BJ133" t="s">
        <v>92</v>
      </c>
      <c r="BK133" t="s">
        <v>92</v>
      </c>
      <c r="BN133" t="s">
        <v>92</v>
      </c>
      <c r="BO133" t="s">
        <v>92</v>
      </c>
      <c r="BP133" t="s">
        <v>92</v>
      </c>
      <c r="BR133" t="s">
        <v>92</v>
      </c>
      <c r="BS133" t="s">
        <v>92</v>
      </c>
      <c r="BT133" t="s">
        <v>91</v>
      </c>
      <c r="BW133">
        <v>3160</v>
      </c>
      <c r="BX133">
        <v>6370</v>
      </c>
      <c r="BY133">
        <v>202</v>
      </c>
      <c r="BZ133">
        <v>31534.653465346499</v>
      </c>
      <c r="CA133">
        <v>30.418591269850701</v>
      </c>
      <c r="CD133">
        <v>2000</v>
      </c>
      <c r="CE133">
        <v>12</v>
      </c>
      <c r="CF133">
        <f t="shared" si="2"/>
        <v>3160</v>
      </c>
    </row>
    <row r="134" spans="1:84">
      <c r="A134">
        <v>132</v>
      </c>
      <c r="B134">
        <v>6035</v>
      </c>
      <c r="C134" t="s">
        <v>494</v>
      </c>
      <c r="D134">
        <v>3161</v>
      </c>
      <c r="E134" t="s">
        <v>505</v>
      </c>
      <c r="F134" t="s">
        <v>171</v>
      </c>
      <c r="G134" t="s">
        <v>506</v>
      </c>
      <c r="H134">
        <v>10</v>
      </c>
      <c r="I134" t="s">
        <v>111</v>
      </c>
      <c r="J134" t="s">
        <v>88</v>
      </c>
      <c r="L134" t="s">
        <v>89</v>
      </c>
      <c r="M134" t="s">
        <v>90</v>
      </c>
      <c r="N134" t="s">
        <v>90</v>
      </c>
      <c r="O134" t="s">
        <v>507</v>
      </c>
      <c r="P134" t="s">
        <v>507</v>
      </c>
      <c r="Q134">
        <v>18.600000000000001</v>
      </c>
      <c r="R134">
        <v>0.85</v>
      </c>
      <c r="S134">
        <v>13</v>
      </c>
      <c r="T134">
        <v>18</v>
      </c>
      <c r="U134">
        <v>5</v>
      </c>
      <c r="V134" t="s">
        <v>91</v>
      </c>
      <c r="W134" t="s">
        <v>92</v>
      </c>
      <c r="X134" t="s">
        <v>92</v>
      </c>
      <c r="Y134" t="s">
        <v>93</v>
      </c>
      <c r="Z134" t="s">
        <v>90</v>
      </c>
      <c r="AA134">
        <v>5</v>
      </c>
      <c r="AB134">
        <v>1967</v>
      </c>
      <c r="AC134" t="s">
        <v>92</v>
      </c>
      <c r="AD134" t="s">
        <v>92</v>
      </c>
      <c r="AE134" t="s">
        <v>91</v>
      </c>
      <c r="AF134" t="s">
        <v>113</v>
      </c>
      <c r="AG134">
        <v>2</v>
      </c>
      <c r="AH134" t="s">
        <v>90</v>
      </c>
      <c r="AI134" t="s">
        <v>96</v>
      </c>
      <c r="AS134" t="s">
        <v>91</v>
      </c>
      <c r="AT134" t="s">
        <v>91</v>
      </c>
      <c r="AU134" t="s">
        <v>92</v>
      </c>
      <c r="AV134" t="s">
        <v>119</v>
      </c>
      <c r="BD134" t="s">
        <v>92</v>
      </c>
      <c r="BE134" t="s">
        <v>92</v>
      </c>
      <c r="BF134" t="s">
        <v>92</v>
      </c>
      <c r="BH134" t="s">
        <v>92</v>
      </c>
      <c r="BI134" t="s">
        <v>92</v>
      </c>
      <c r="BJ134" t="s">
        <v>92</v>
      </c>
      <c r="BK134" t="s">
        <v>92</v>
      </c>
      <c r="BN134" t="s">
        <v>92</v>
      </c>
      <c r="BO134" t="s">
        <v>92</v>
      </c>
      <c r="BP134" t="s">
        <v>92</v>
      </c>
      <c r="BR134" t="s">
        <v>92</v>
      </c>
      <c r="BS134" t="s">
        <v>92</v>
      </c>
      <c r="BT134" t="s">
        <v>91</v>
      </c>
      <c r="BW134">
        <v>3161</v>
      </c>
      <c r="BX134">
        <v>15677</v>
      </c>
      <c r="BY134">
        <v>160</v>
      </c>
      <c r="BZ134">
        <v>97981.25</v>
      </c>
      <c r="CA134">
        <v>46.579791668866598</v>
      </c>
      <c r="CD134">
        <v>2013</v>
      </c>
      <c r="CE134">
        <v>12</v>
      </c>
      <c r="CF134">
        <f t="shared" si="2"/>
        <v>3161</v>
      </c>
    </row>
    <row r="135" spans="1:84">
      <c r="A135">
        <v>133</v>
      </c>
      <c r="B135">
        <v>6035</v>
      </c>
      <c r="C135" t="s">
        <v>494</v>
      </c>
      <c r="D135">
        <v>3161</v>
      </c>
      <c r="E135" t="s">
        <v>505</v>
      </c>
      <c r="F135" t="s">
        <v>171</v>
      </c>
      <c r="G135" t="s">
        <v>506</v>
      </c>
      <c r="H135">
        <v>20</v>
      </c>
      <c r="I135" t="s">
        <v>111</v>
      </c>
      <c r="J135" t="s">
        <v>88</v>
      </c>
      <c r="L135" t="s">
        <v>89</v>
      </c>
      <c r="M135" t="s">
        <v>90</v>
      </c>
      <c r="N135" t="s">
        <v>90</v>
      </c>
      <c r="O135" t="s">
        <v>508</v>
      </c>
      <c r="P135" t="s">
        <v>508</v>
      </c>
      <c r="Q135">
        <v>18.600000000000001</v>
      </c>
      <c r="R135">
        <v>0.85</v>
      </c>
      <c r="S135">
        <v>13</v>
      </c>
      <c r="T135">
        <v>18</v>
      </c>
      <c r="U135">
        <v>5</v>
      </c>
      <c r="V135" t="s">
        <v>91</v>
      </c>
      <c r="W135" t="s">
        <v>92</v>
      </c>
      <c r="X135" t="s">
        <v>92</v>
      </c>
      <c r="Y135" t="s">
        <v>93</v>
      </c>
      <c r="Z135" t="s">
        <v>90</v>
      </c>
      <c r="AA135">
        <v>10</v>
      </c>
      <c r="AB135">
        <v>1967</v>
      </c>
      <c r="AC135" t="s">
        <v>92</v>
      </c>
      <c r="AD135" t="s">
        <v>92</v>
      </c>
      <c r="AE135" t="s">
        <v>91</v>
      </c>
      <c r="AF135" t="s">
        <v>113</v>
      </c>
      <c r="AG135">
        <v>2</v>
      </c>
      <c r="AH135" t="s">
        <v>90</v>
      </c>
      <c r="AI135" t="s">
        <v>96</v>
      </c>
      <c r="AS135" t="s">
        <v>91</v>
      </c>
      <c r="AT135" t="s">
        <v>91</v>
      </c>
      <c r="AU135">
        <v>0</v>
      </c>
      <c r="AV135" t="s">
        <v>119</v>
      </c>
      <c r="BD135" t="s">
        <v>92</v>
      </c>
      <c r="BE135" t="s">
        <v>92</v>
      </c>
      <c r="BF135" t="s">
        <v>92</v>
      </c>
      <c r="BH135" t="s">
        <v>92</v>
      </c>
      <c r="BI135" t="s">
        <v>92</v>
      </c>
      <c r="BJ135" t="s">
        <v>92</v>
      </c>
      <c r="BK135" t="s">
        <v>92</v>
      </c>
      <c r="BN135" t="s">
        <v>92</v>
      </c>
      <c r="BO135" t="s">
        <v>92</v>
      </c>
      <c r="BP135" t="s">
        <v>92</v>
      </c>
      <c r="BR135" t="s">
        <v>92</v>
      </c>
      <c r="BS135" t="s">
        <v>92</v>
      </c>
      <c r="BT135" t="s">
        <v>91</v>
      </c>
      <c r="BW135">
        <v>3161</v>
      </c>
      <c r="BX135">
        <v>15677</v>
      </c>
      <c r="BY135">
        <v>160</v>
      </c>
      <c r="BZ135">
        <v>97981.25</v>
      </c>
      <c r="CA135">
        <v>46.579791668866598</v>
      </c>
      <c r="CD135">
        <v>2014</v>
      </c>
      <c r="CE135">
        <v>5</v>
      </c>
      <c r="CF135">
        <f t="shared" si="2"/>
        <v>3161</v>
      </c>
    </row>
    <row r="136" spans="1:84">
      <c r="A136">
        <v>134</v>
      </c>
      <c r="B136">
        <v>6035</v>
      </c>
      <c r="C136" t="s">
        <v>494</v>
      </c>
      <c r="D136">
        <v>3161</v>
      </c>
      <c r="E136" t="s">
        <v>505</v>
      </c>
      <c r="F136" t="s">
        <v>171</v>
      </c>
      <c r="G136" t="s">
        <v>506</v>
      </c>
      <c r="H136">
        <v>30</v>
      </c>
      <c r="I136" t="s">
        <v>111</v>
      </c>
      <c r="J136" t="s">
        <v>88</v>
      </c>
      <c r="L136" t="s">
        <v>89</v>
      </c>
      <c r="M136" t="s">
        <v>90</v>
      </c>
      <c r="N136" t="s">
        <v>90</v>
      </c>
      <c r="O136" t="s">
        <v>509</v>
      </c>
      <c r="P136" t="s">
        <v>509</v>
      </c>
      <c r="Q136">
        <v>21.2</v>
      </c>
      <c r="R136">
        <v>0.85</v>
      </c>
      <c r="S136">
        <v>17</v>
      </c>
      <c r="T136">
        <v>20</v>
      </c>
      <c r="U136">
        <v>5</v>
      </c>
      <c r="V136" t="s">
        <v>91</v>
      </c>
      <c r="W136" t="s">
        <v>92</v>
      </c>
      <c r="X136" t="s">
        <v>92</v>
      </c>
      <c r="Y136" t="s">
        <v>93</v>
      </c>
      <c r="Z136" t="s">
        <v>90</v>
      </c>
      <c r="AA136">
        <v>3</v>
      </c>
      <c r="AB136">
        <v>1970</v>
      </c>
      <c r="AC136" t="s">
        <v>92</v>
      </c>
      <c r="AD136" t="s">
        <v>92</v>
      </c>
      <c r="AE136" t="s">
        <v>91</v>
      </c>
      <c r="AF136" t="s">
        <v>113</v>
      </c>
      <c r="AG136">
        <v>2</v>
      </c>
      <c r="AH136" t="s">
        <v>90</v>
      </c>
      <c r="AI136" t="s">
        <v>96</v>
      </c>
      <c r="AS136" t="s">
        <v>91</v>
      </c>
      <c r="AT136" t="s">
        <v>91</v>
      </c>
      <c r="AU136" t="s">
        <v>92</v>
      </c>
      <c r="AV136" t="s">
        <v>119</v>
      </c>
      <c r="BD136" t="s">
        <v>92</v>
      </c>
      <c r="BE136" t="s">
        <v>92</v>
      </c>
      <c r="BF136" t="s">
        <v>92</v>
      </c>
      <c r="BH136" t="s">
        <v>92</v>
      </c>
      <c r="BI136" t="s">
        <v>92</v>
      </c>
      <c r="BJ136" t="s">
        <v>92</v>
      </c>
      <c r="BK136" t="s">
        <v>92</v>
      </c>
      <c r="BN136" t="s">
        <v>92</v>
      </c>
      <c r="BO136" t="s">
        <v>92</v>
      </c>
      <c r="BP136" t="s">
        <v>92</v>
      </c>
      <c r="BR136" t="s">
        <v>92</v>
      </c>
      <c r="BS136" t="s">
        <v>92</v>
      </c>
      <c r="BT136" t="s">
        <v>91</v>
      </c>
      <c r="BW136">
        <v>3161</v>
      </c>
      <c r="BX136">
        <v>15677</v>
      </c>
      <c r="BY136">
        <v>160</v>
      </c>
      <c r="BZ136">
        <v>97981.25</v>
      </c>
      <c r="CA136">
        <v>31.120960317131399</v>
      </c>
      <c r="CD136">
        <v>2001</v>
      </c>
      <c r="CE136">
        <v>4</v>
      </c>
      <c r="CF136">
        <f t="shared" si="2"/>
        <v>3161</v>
      </c>
    </row>
    <row r="137" spans="1:84">
      <c r="A137">
        <v>135</v>
      </c>
      <c r="B137">
        <v>6035</v>
      </c>
      <c r="C137" t="s">
        <v>494</v>
      </c>
      <c r="D137">
        <v>3161</v>
      </c>
      <c r="E137" t="s">
        <v>505</v>
      </c>
      <c r="F137" t="s">
        <v>171</v>
      </c>
      <c r="G137" t="s">
        <v>506</v>
      </c>
      <c r="H137">
        <v>40</v>
      </c>
      <c r="I137" t="s">
        <v>111</v>
      </c>
      <c r="J137" t="s">
        <v>88</v>
      </c>
      <c r="L137" t="s">
        <v>89</v>
      </c>
      <c r="M137" t="s">
        <v>90</v>
      </c>
      <c r="N137" t="s">
        <v>90</v>
      </c>
      <c r="O137" t="s">
        <v>510</v>
      </c>
      <c r="P137" t="s">
        <v>510</v>
      </c>
      <c r="Q137">
        <v>21.2</v>
      </c>
      <c r="R137">
        <v>0.85</v>
      </c>
      <c r="S137">
        <v>17</v>
      </c>
      <c r="T137">
        <v>20</v>
      </c>
      <c r="U137">
        <v>5</v>
      </c>
      <c r="V137" t="s">
        <v>91</v>
      </c>
      <c r="W137" t="s">
        <v>92</v>
      </c>
      <c r="X137" t="s">
        <v>92</v>
      </c>
      <c r="Y137" t="s">
        <v>93</v>
      </c>
      <c r="Z137" t="s">
        <v>90</v>
      </c>
      <c r="AA137">
        <v>6</v>
      </c>
      <c r="AB137">
        <v>1970</v>
      </c>
      <c r="AC137" t="s">
        <v>92</v>
      </c>
      <c r="AD137" t="s">
        <v>92</v>
      </c>
      <c r="AE137" t="s">
        <v>91</v>
      </c>
      <c r="AF137" t="s">
        <v>113</v>
      </c>
      <c r="AG137">
        <v>2</v>
      </c>
      <c r="AH137" t="s">
        <v>90</v>
      </c>
      <c r="AI137" t="s">
        <v>96</v>
      </c>
      <c r="AS137" t="s">
        <v>91</v>
      </c>
      <c r="AT137" t="s">
        <v>91</v>
      </c>
      <c r="AU137">
        <v>0</v>
      </c>
      <c r="AV137" t="s">
        <v>119</v>
      </c>
      <c r="BD137" t="s">
        <v>92</v>
      </c>
      <c r="BE137" t="s">
        <v>92</v>
      </c>
      <c r="BF137" t="s">
        <v>92</v>
      </c>
      <c r="BH137" t="s">
        <v>92</v>
      </c>
      <c r="BI137" t="s">
        <v>92</v>
      </c>
      <c r="BJ137" t="s">
        <v>92</v>
      </c>
      <c r="BK137" t="s">
        <v>92</v>
      </c>
      <c r="BN137" t="s">
        <v>92</v>
      </c>
      <c r="BO137" t="s">
        <v>92</v>
      </c>
      <c r="BP137" t="s">
        <v>92</v>
      </c>
      <c r="BR137" t="s">
        <v>92</v>
      </c>
      <c r="BS137" t="s">
        <v>92</v>
      </c>
      <c r="BT137" t="s">
        <v>91</v>
      </c>
      <c r="BW137">
        <v>3161</v>
      </c>
      <c r="BX137">
        <v>15677</v>
      </c>
      <c r="BY137">
        <v>160</v>
      </c>
      <c r="BZ137">
        <v>97981.25</v>
      </c>
      <c r="CA137">
        <v>31.120960317131399</v>
      </c>
      <c r="CD137">
        <v>2001</v>
      </c>
      <c r="CE137">
        <v>7</v>
      </c>
      <c r="CF137">
        <f t="shared" si="2"/>
        <v>3161</v>
      </c>
    </row>
    <row r="138" spans="1:84">
      <c r="A138">
        <v>136</v>
      </c>
      <c r="B138">
        <v>6035</v>
      </c>
      <c r="C138" t="s">
        <v>494</v>
      </c>
      <c r="D138">
        <v>3162</v>
      </c>
      <c r="E138" t="s">
        <v>511</v>
      </c>
      <c r="F138" t="s">
        <v>171</v>
      </c>
      <c r="G138" t="s">
        <v>512</v>
      </c>
      <c r="H138">
        <v>1</v>
      </c>
      <c r="I138" t="s">
        <v>111</v>
      </c>
      <c r="J138" t="s">
        <v>88</v>
      </c>
      <c r="L138" t="s">
        <v>89</v>
      </c>
      <c r="M138" t="s">
        <v>90</v>
      </c>
      <c r="N138" t="s">
        <v>90</v>
      </c>
      <c r="O138" t="s">
        <v>513</v>
      </c>
      <c r="P138" t="s">
        <v>513</v>
      </c>
      <c r="Q138">
        <v>21.2</v>
      </c>
      <c r="R138">
        <v>0.85</v>
      </c>
      <c r="S138">
        <v>17</v>
      </c>
      <c r="T138">
        <v>20</v>
      </c>
      <c r="U138">
        <v>5</v>
      </c>
      <c r="V138" t="s">
        <v>91</v>
      </c>
      <c r="W138" t="s">
        <v>92</v>
      </c>
      <c r="X138" t="s">
        <v>92</v>
      </c>
      <c r="Y138" t="s">
        <v>93</v>
      </c>
      <c r="Z138" t="s">
        <v>90</v>
      </c>
      <c r="AA138">
        <v>5</v>
      </c>
      <c r="AB138">
        <v>1970</v>
      </c>
      <c r="AC138" t="s">
        <v>92</v>
      </c>
      <c r="AD138" t="s">
        <v>92</v>
      </c>
      <c r="AE138" t="s">
        <v>91</v>
      </c>
      <c r="AF138" t="s">
        <v>113</v>
      </c>
      <c r="AG138">
        <v>2</v>
      </c>
      <c r="AH138" t="s">
        <v>90</v>
      </c>
      <c r="AI138" t="s">
        <v>96</v>
      </c>
      <c r="AS138" t="s">
        <v>91</v>
      </c>
      <c r="AT138" t="s">
        <v>91</v>
      </c>
      <c r="AU138" t="s">
        <v>92</v>
      </c>
      <c r="AV138" t="s">
        <v>119</v>
      </c>
      <c r="BD138" t="s">
        <v>92</v>
      </c>
      <c r="BE138" t="s">
        <v>92</v>
      </c>
      <c r="BF138" t="s">
        <v>92</v>
      </c>
      <c r="BH138" t="s">
        <v>92</v>
      </c>
      <c r="BI138" t="s">
        <v>92</v>
      </c>
      <c r="BJ138" t="s">
        <v>92</v>
      </c>
      <c r="BK138" t="s">
        <v>92</v>
      </c>
      <c r="BN138" t="s">
        <v>92</v>
      </c>
      <c r="BO138" t="s">
        <v>92</v>
      </c>
      <c r="BP138" t="s">
        <v>92</v>
      </c>
      <c r="BR138" t="s">
        <v>92</v>
      </c>
      <c r="BS138" t="s">
        <v>92</v>
      </c>
      <c r="BT138" t="s">
        <v>91</v>
      </c>
      <c r="BW138">
        <v>3162</v>
      </c>
      <c r="BX138">
        <v>3689</v>
      </c>
      <c r="BY138">
        <v>187</v>
      </c>
      <c r="BZ138">
        <v>19727.272727272699</v>
      </c>
      <c r="CA138">
        <v>44.571535713269</v>
      </c>
      <c r="CD138">
        <v>2014</v>
      </c>
      <c r="CE138">
        <v>12</v>
      </c>
      <c r="CF138">
        <f t="shared" si="2"/>
        <v>3162</v>
      </c>
    </row>
    <row r="139" spans="1:84">
      <c r="A139">
        <v>137</v>
      </c>
      <c r="B139">
        <v>6035</v>
      </c>
      <c r="C139" t="s">
        <v>494</v>
      </c>
      <c r="D139">
        <v>3162</v>
      </c>
      <c r="E139" t="s">
        <v>511</v>
      </c>
      <c r="F139" t="s">
        <v>171</v>
      </c>
      <c r="G139" t="s">
        <v>512</v>
      </c>
      <c r="H139">
        <v>2</v>
      </c>
      <c r="I139" t="s">
        <v>111</v>
      </c>
      <c r="J139" t="s">
        <v>88</v>
      </c>
      <c r="L139" t="s">
        <v>89</v>
      </c>
      <c r="M139" t="s">
        <v>90</v>
      </c>
      <c r="N139" t="s">
        <v>90</v>
      </c>
      <c r="O139" t="s">
        <v>514</v>
      </c>
      <c r="P139" t="s">
        <v>514</v>
      </c>
      <c r="Q139">
        <v>21.2</v>
      </c>
      <c r="R139">
        <v>0.85</v>
      </c>
      <c r="S139">
        <v>17</v>
      </c>
      <c r="T139">
        <v>20</v>
      </c>
      <c r="U139">
        <v>5</v>
      </c>
      <c r="V139" t="s">
        <v>91</v>
      </c>
      <c r="W139" t="s">
        <v>92</v>
      </c>
      <c r="X139" t="s">
        <v>92</v>
      </c>
      <c r="Y139" t="s">
        <v>93</v>
      </c>
      <c r="Z139" t="s">
        <v>90</v>
      </c>
      <c r="AA139">
        <v>5</v>
      </c>
      <c r="AB139">
        <v>1970</v>
      </c>
      <c r="AC139" t="s">
        <v>92</v>
      </c>
      <c r="AD139" t="s">
        <v>92</v>
      </c>
      <c r="AE139" t="s">
        <v>91</v>
      </c>
      <c r="AF139" t="s">
        <v>113</v>
      </c>
      <c r="AG139">
        <v>2</v>
      </c>
      <c r="AH139" t="s">
        <v>90</v>
      </c>
      <c r="AI139" t="s">
        <v>96</v>
      </c>
      <c r="AS139" t="s">
        <v>91</v>
      </c>
      <c r="AT139" t="s">
        <v>91</v>
      </c>
      <c r="AU139" t="s">
        <v>92</v>
      </c>
      <c r="AV139" t="s">
        <v>119</v>
      </c>
      <c r="BD139" t="s">
        <v>92</v>
      </c>
      <c r="BE139" t="s">
        <v>92</v>
      </c>
      <c r="BF139" t="s">
        <v>92</v>
      </c>
      <c r="BH139" t="s">
        <v>92</v>
      </c>
      <c r="BI139" t="s">
        <v>92</v>
      </c>
      <c r="BJ139" t="s">
        <v>92</v>
      </c>
      <c r="BK139" t="s">
        <v>92</v>
      </c>
      <c r="BN139" t="s">
        <v>92</v>
      </c>
      <c r="BO139" t="s">
        <v>92</v>
      </c>
      <c r="BP139" t="s">
        <v>92</v>
      </c>
      <c r="BR139" t="s">
        <v>92</v>
      </c>
      <c r="BS139" t="s">
        <v>92</v>
      </c>
      <c r="BT139" t="s">
        <v>91</v>
      </c>
      <c r="BW139">
        <v>3162</v>
      </c>
      <c r="BX139">
        <v>3689</v>
      </c>
      <c r="BY139">
        <v>187</v>
      </c>
      <c r="BZ139">
        <v>19727.272727272699</v>
      </c>
      <c r="CA139">
        <v>44.571535713269</v>
      </c>
      <c r="CD139">
        <v>2014</v>
      </c>
      <c r="CE139">
        <v>12</v>
      </c>
      <c r="CF139">
        <f t="shared" si="2"/>
        <v>3162</v>
      </c>
    </row>
    <row r="140" spans="1:84">
      <c r="A140">
        <v>138</v>
      </c>
      <c r="B140">
        <v>6035</v>
      </c>
      <c r="C140" t="s">
        <v>494</v>
      </c>
      <c r="D140">
        <v>3162</v>
      </c>
      <c r="E140" t="s">
        <v>511</v>
      </c>
      <c r="F140" t="s">
        <v>171</v>
      </c>
      <c r="G140" t="s">
        <v>512</v>
      </c>
      <c r="H140">
        <v>3</v>
      </c>
      <c r="I140" t="s">
        <v>111</v>
      </c>
      <c r="J140" t="s">
        <v>88</v>
      </c>
      <c r="L140" t="s">
        <v>89</v>
      </c>
      <c r="M140" t="s">
        <v>90</v>
      </c>
      <c r="N140" t="s">
        <v>90</v>
      </c>
      <c r="O140" t="s">
        <v>515</v>
      </c>
      <c r="P140" t="s">
        <v>515</v>
      </c>
      <c r="Q140">
        <v>21.2</v>
      </c>
      <c r="R140">
        <v>0.85</v>
      </c>
      <c r="S140">
        <v>17</v>
      </c>
      <c r="T140">
        <v>20</v>
      </c>
      <c r="U140">
        <v>5</v>
      </c>
      <c r="V140" t="s">
        <v>91</v>
      </c>
      <c r="W140" t="s">
        <v>92</v>
      </c>
      <c r="X140" t="s">
        <v>92</v>
      </c>
      <c r="Y140" t="s">
        <v>93</v>
      </c>
      <c r="Z140" t="s">
        <v>90</v>
      </c>
      <c r="AA140">
        <v>6</v>
      </c>
      <c r="AB140">
        <v>1970</v>
      </c>
      <c r="AC140" t="s">
        <v>92</v>
      </c>
      <c r="AD140" t="s">
        <v>92</v>
      </c>
      <c r="AE140" t="s">
        <v>91</v>
      </c>
      <c r="AF140" t="s">
        <v>113</v>
      </c>
      <c r="AG140">
        <v>2</v>
      </c>
      <c r="AH140" t="s">
        <v>90</v>
      </c>
      <c r="AI140" t="s">
        <v>96</v>
      </c>
      <c r="AS140" t="s">
        <v>91</v>
      </c>
      <c r="AT140" t="s">
        <v>91</v>
      </c>
      <c r="AU140" t="s">
        <v>92</v>
      </c>
      <c r="AV140" t="s">
        <v>119</v>
      </c>
      <c r="BD140" t="s">
        <v>92</v>
      </c>
      <c r="BE140" t="s">
        <v>92</v>
      </c>
      <c r="BF140" t="s">
        <v>92</v>
      </c>
      <c r="BH140" t="s">
        <v>92</v>
      </c>
      <c r="BI140" t="s">
        <v>92</v>
      </c>
      <c r="BJ140" t="s">
        <v>92</v>
      </c>
      <c r="BK140" t="s">
        <v>92</v>
      </c>
      <c r="BN140" t="s">
        <v>92</v>
      </c>
      <c r="BO140" t="s">
        <v>92</v>
      </c>
      <c r="BP140" t="s">
        <v>92</v>
      </c>
      <c r="BR140" t="s">
        <v>92</v>
      </c>
      <c r="BS140" t="s">
        <v>92</v>
      </c>
      <c r="BT140" t="s">
        <v>91</v>
      </c>
      <c r="BW140">
        <v>3162</v>
      </c>
      <c r="BX140">
        <v>3689</v>
      </c>
      <c r="BY140">
        <v>187</v>
      </c>
      <c r="BZ140">
        <v>19727.272727272699</v>
      </c>
      <c r="CA140">
        <v>44.571535713269</v>
      </c>
      <c r="CD140">
        <v>2015</v>
      </c>
      <c r="CE140">
        <v>1</v>
      </c>
      <c r="CF140">
        <f t="shared" si="2"/>
        <v>3162</v>
      </c>
    </row>
    <row r="141" spans="1:84">
      <c r="A141">
        <v>139</v>
      </c>
      <c r="B141">
        <v>6035</v>
      </c>
      <c r="C141" t="s">
        <v>494</v>
      </c>
      <c r="D141">
        <v>3163</v>
      </c>
      <c r="E141" t="s">
        <v>516</v>
      </c>
      <c r="F141" t="s">
        <v>171</v>
      </c>
      <c r="G141" t="s">
        <v>141</v>
      </c>
      <c r="H141">
        <v>1</v>
      </c>
      <c r="I141" t="s">
        <v>111</v>
      </c>
      <c r="J141" t="s">
        <v>88</v>
      </c>
      <c r="L141" t="s">
        <v>89</v>
      </c>
      <c r="M141" t="s">
        <v>90</v>
      </c>
      <c r="N141" t="s">
        <v>90</v>
      </c>
      <c r="O141" t="s">
        <v>517</v>
      </c>
      <c r="P141" t="s">
        <v>517</v>
      </c>
      <c r="Q141">
        <v>21.2</v>
      </c>
      <c r="R141">
        <v>0.85</v>
      </c>
      <c r="S141">
        <v>17</v>
      </c>
      <c r="T141">
        <v>20</v>
      </c>
      <c r="U141">
        <v>5</v>
      </c>
      <c r="V141" t="s">
        <v>91</v>
      </c>
      <c r="W141" t="s">
        <v>92</v>
      </c>
      <c r="X141" t="s">
        <v>92</v>
      </c>
      <c r="Y141" t="s">
        <v>93</v>
      </c>
      <c r="Z141" t="s">
        <v>90</v>
      </c>
      <c r="AA141">
        <v>6</v>
      </c>
      <c r="AB141">
        <v>1970</v>
      </c>
      <c r="AC141" t="s">
        <v>92</v>
      </c>
      <c r="AD141" t="s">
        <v>92</v>
      </c>
      <c r="AE141" t="s">
        <v>91</v>
      </c>
      <c r="AF141" t="s">
        <v>113</v>
      </c>
      <c r="AG141">
        <v>2</v>
      </c>
      <c r="AH141" t="s">
        <v>90</v>
      </c>
      <c r="AI141" t="s">
        <v>96</v>
      </c>
      <c r="AS141" t="s">
        <v>91</v>
      </c>
      <c r="AT141" t="s">
        <v>91</v>
      </c>
      <c r="AU141" t="s">
        <v>92</v>
      </c>
      <c r="AV141" t="s">
        <v>119</v>
      </c>
      <c r="BD141" t="s">
        <v>92</v>
      </c>
      <c r="BE141" t="s">
        <v>92</v>
      </c>
      <c r="BF141" t="s">
        <v>92</v>
      </c>
      <c r="BH141" t="s">
        <v>92</v>
      </c>
      <c r="BI141" t="s">
        <v>92</v>
      </c>
      <c r="BJ141" t="s">
        <v>92</v>
      </c>
      <c r="BK141" t="s">
        <v>92</v>
      </c>
      <c r="BN141" t="s">
        <v>92</v>
      </c>
      <c r="BO141" t="s">
        <v>92</v>
      </c>
      <c r="BP141" t="s">
        <v>92</v>
      </c>
      <c r="BR141" t="s">
        <v>92</v>
      </c>
      <c r="BS141" t="s">
        <v>92</v>
      </c>
      <c r="BT141" t="s">
        <v>91</v>
      </c>
      <c r="BW141">
        <v>3163</v>
      </c>
      <c r="BX141">
        <v>39515</v>
      </c>
      <c r="BY141">
        <v>2683</v>
      </c>
      <c r="BZ141">
        <v>14727.916511367799</v>
      </c>
      <c r="CA141">
        <v>32.855347221008302</v>
      </c>
      <c r="CD141">
        <v>2003</v>
      </c>
      <c r="CE141">
        <v>4</v>
      </c>
      <c r="CF141">
        <f t="shared" si="2"/>
        <v>3163</v>
      </c>
    </row>
    <row r="142" spans="1:84">
      <c r="A142">
        <v>140</v>
      </c>
      <c r="B142">
        <v>6035</v>
      </c>
      <c r="C142" t="s">
        <v>494</v>
      </c>
      <c r="D142">
        <v>3163</v>
      </c>
      <c r="E142" t="s">
        <v>516</v>
      </c>
      <c r="F142" t="s">
        <v>171</v>
      </c>
      <c r="G142" t="s">
        <v>141</v>
      </c>
      <c r="H142">
        <v>2</v>
      </c>
      <c r="I142" t="s">
        <v>111</v>
      </c>
      <c r="J142" t="s">
        <v>88</v>
      </c>
      <c r="L142" t="s">
        <v>89</v>
      </c>
      <c r="M142" t="s">
        <v>90</v>
      </c>
      <c r="N142" t="s">
        <v>90</v>
      </c>
      <c r="O142" t="s">
        <v>518</v>
      </c>
      <c r="P142" t="s">
        <v>518</v>
      </c>
      <c r="Q142">
        <v>21.2</v>
      </c>
      <c r="R142">
        <v>0.85</v>
      </c>
      <c r="S142">
        <v>17</v>
      </c>
      <c r="T142">
        <v>20</v>
      </c>
      <c r="U142">
        <v>5</v>
      </c>
      <c r="V142" t="s">
        <v>91</v>
      </c>
      <c r="W142" t="s">
        <v>92</v>
      </c>
      <c r="X142" t="s">
        <v>92</v>
      </c>
      <c r="Y142" t="s">
        <v>93</v>
      </c>
      <c r="Z142" t="s">
        <v>90</v>
      </c>
      <c r="AA142">
        <v>5</v>
      </c>
      <c r="AB142">
        <v>1970</v>
      </c>
      <c r="AC142" t="s">
        <v>92</v>
      </c>
      <c r="AD142" t="s">
        <v>92</v>
      </c>
      <c r="AE142" t="s">
        <v>91</v>
      </c>
      <c r="AF142" t="s">
        <v>113</v>
      </c>
      <c r="AG142">
        <v>2</v>
      </c>
      <c r="AH142" t="s">
        <v>90</v>
      </c>
      <c r="AI142" t="s">
        <v>96</v>
      </c>
      <c r="AS142" t="s">
        <v>91</v>
      </c>
      <c r="AT142" t="s">
        <v>91</v>
      </c>
      <c r="AU142" t="s">
        <v>92</v>
      </c>
      <c r="AV142" t="s">
        <v>119</v>
      </c>
      <c r="BD142" t="s">
        <v>92</v>
      </c>
      <c r="BE142" t="s">
        <v>92</v>
      </c>
      <c r="BF142" t="s">
        <v>92</v>
      </c>
      <c r="BH142" t="s">
        <v>92</v>
      </c>
      <c r="BI142" t="s">
        <v>92</v>
      </c>
      <c r="BJ142" t="s">
        <v>92</v>
      </c>
      <c r="BK142" t="s">
        <v>92</v>
      </c>
      <c r="BN142" t="s">
        <v>92</v>
      </c>
      <c r="BO142" t="s">
        <v>92</v>
      </c>
      <c r="BP142" t="s">
        <v>92</v>
      </c>
      <c r="BR142" t="s">
        <v>92</v>
      </c>
      <c r="BS142" t="s">
        <v>92</v>
      </c>
      <c r="BT142" t="s">
        <v>91</v>
      </c>
      <c r="BW142">
        <v>3163</v>
      </c>
      <c r="BX142">
        <v>39515</v>
      </c>
      <c r="BY142">
        <v>2683</v>
      </c>
      <c r="BZ142">
        <v>14727.916511367799</v>
      </c>
      <c r="CA142">
        <v>32.855347221008302</v>
      </c>
      <c r="CD142">
        <v>2003</v>
      </c>
      <c r="CE142">
        <v>3</v>
      </c>
      <c r="CF142">
        <f t="shared" si="2"/>
        <v>3163</v>
      </c>
    </row>
    <row r="143" spans="1:84">
      <c r="A143">
        <v>141</v>
      </c>
      <c r="B143">
        <v>6035</v>
      </c>
      <c r="C143" t="s">
        <v>494</v>
      </c>
      <c r="D143">
        <v>3163</v>
      </c>
      <c r="E143" t="s">
        <v>516</v>
      </c>
      <c r="F143" t="s">
        <v>171</v>
      </c>
      <c r="G143" t="s">
        <v>141</v>
      </c>
      <c r="H143">
        <v>3</v>
      </c>
      <c r="I143" t="s">
        <v>111</v>
      </c>
      <c r="J143" t="s">
        <v>88</v>
      </c>
      <c r="L143" t="s">
        <v>89</v>
      </c>
      <c r="M143" t="s">
        <v>90</v>
      </c>
      <c r="N143" t="s">
        <v>90</v>
      </c>
      <c r="O143" t="s">
        <v>519</v>
      </c>
      <c r="P143" t="s">
        <v>519</v>
      </c>
      <c r="Q143">
        <v>21.2</v>
      </c>
      <c r="R143">
        <v>0.85</v>
      </c>
      <c r="S143">
        <v>17</v>
      </c>
      <c r="T143">
        <v>20</v>
      </c>
      <c r="U143">
        <v>5</v>
      </c>
      <c r="V143" t="s">
        <v>91</v>
      </c>
      <c r="W143" t="s">
        <v>92</v>
      </c>
      <c r="X143" t="s">
        <v>92</v>
      </c>
      <c r="Y143" t="s">
        <v>93</v>
      </c>
      <c r="Z143" t="s">
        <v>90</v>
      </c>
      <c r="AA143">
        <v>6</v>
      </c>
      <c r="AB143">
        <v>1970</v>
      </c>
      <c r="AC143" t="s">
        <v>92</v>
      </c>
      <c r="AD143" t="s">
        <v>92</v>
      </c>
      <c r="AE143" t="s">
        <v>91</v>
      </c>
      <c r="AF143" t="s">
        <v>113</v>
      </c>
      <c r="AG143">
        <v>2</v>
      </c>
      <c r="AH143" t="s">
        <v>90</v>
      </c>
      <c r="AI143" t="s">
        <v>96</v>
      </c>
      <c r="AS143" t="s">
        <v>91</v>
      </c>
      <c r="AT143" t="s">
        <v>91</v>
      </c>
      <c r="AU143" t="s">
        <v>92</v>
      </c>
      <c r="AV143" t="s">
        <v>119</v>
      </c>
      <c r="BD143" t="s">
        <v>92</v>
      </c>
      <c r="BE143" t="s">
        <v>92</v>
      </c>
      <c r="BF143" t="s">
        <v>92</v>
      </c>
      <c r="BH143" t="s">
        <v>92</v>
      </c>
      <c r="BI143" t="s">
        <v>92</v>
      </c>
      <c r="BJ143" t="s">
        <v>92</v>
      </c>
      <c r="BK143" t="s">
        <v>92</v>
      </c>
      <c r="BN143" t="s">
        <v>92</v>
      </c>
      <c r="BO143" t="s">
        <v>92</v>
      </c>
      <c r="BP143" t="s">
        <v>92</v>
      </c>
      <c r="BR143" t="s">
        <v>92</v>
      </c>
      <c r="BS143" t="s">
        <v>92</v>
      </c>
      <c r="BT143" t="s">
        <v>91</v>
      </c>
      <c r="BW143">
        <v>3163</v>
      </c>
      <c r="BX143">
        <v>39515</v>
      </c>
      <c r="BY143">
        <v>2683</v>
      </c>
      <c r="BZ143">
        <v>14727.916511367799</v>
      </c>
      <c r="CA143">
        <v>32.855347221008302</v>
      </c>
      <c r="CD143">
        <v>2003</v>
      </c>
      <c r="CE143">
        <v>4</v>
      </c>
      <c r="CF143">
        <f t="shared" si="2"/>
        <v>3163</v>
      </c>
    </row>
    <row r="144" spans="1:84">
      <c r="A144">
        <v>142</v>
      </c>
      <c r="B144">
        <v>6035</v>
      </c>
      <c r="C144" t="s">
        <v>494</v>
      </c>
      <c r="D144">
        <v>3168</v>
      </c>
      <c r="E144" t="s">
        <v>520</v>
      </c>
      <c r="F144" t="s">
        <v>171</v>
      </c>
      <c r="G144" t="s">
        <v>388</v>
      </c>
      <c r="H144">
        <v>91</v>
      </c>
      <c r="I144" t="s">
        <v>111</v>
      </c>
      <c r="J144" t="s">
        <v>88</v>
      </c>
      <c r="L144" t="s">
        <v>89</v>
      </c>
      <c r="M144" t="s">
        <v>90</v>
      </c>
      <c r="N144" t="s">
        <v>90</v>
      </c>
      <c r="O144" t="s">
        <v>521</v>
      </c>
      <c r="P144" t="s">
        <v>521</v>
      </c>
      <c r="Q144">
        <v>65.8</v>
      </c>
      <c r="R144">
        <v>0.9</v>
      </c>
      <c r="S144">
        <v>49</v>
      </c>
      <c r="T144">
        <v>66</v>
      </c>
      <c r="U144">
        <v>20</v>
      </c>
      <c r="V144" t="s">
        <v>91</v>
      </c>
      <c r="W144" t="s">
        <v>92</v>
      </c>
      <c r="X144" t="s">
        <v>92</v>
      </c>
      <c r="Y144" t="s">
        <v>93</v>
      </c>
      <c r="Z144" t="s">
        <v>90</v>
      </c>
      <c r="AA144">
        <v>6</v>
      </c>
      <c r="AB144">
        <v>1973</v>
      </c>
      <c r="AC144" t="s">
        <v>92</v>
      </c>
      <c r="AD144" t="s">
        <v>92</v>
      </c>
      <c r="AE144" t="s">
        <v>91</v>
      </c>
      <c r="AF144" t="s">
        <v>113</v>
      </c>
      <c r="AG144">
        <v>2</v>
      </c>
      <c r="AH144" t="s">
        <v>90</v>
      </c>
      <c r="AI144" t="s">
        <v>96</v>
      </c>
      <c r="AS144" t="s">
        <v>91</v>
      </c>
      <c r="AT144" t="s">
        <v>91</v>
      </c>
      <c r="AU144" t="s">
        <v>92</v>
      </c>
      <c r="AV144" t="s">
        <v>97</v>
      </c>
      <c r="BD144" t="s">
        <v>92</v>
      </c>
      <c r="BE144" t="s">
        <v>92</v>
      </c>
      <c r="BF144" t="s">
        <v>92</v>
      </c>
      <c r="BH144" t="s">
        <v>92</v>
      </c>
      <c r="BI144" t="s">
        <v>92</v>
      </c>
      <c r="BJ144" t="s">
        <v>92</v>
      </c>
      <c r="BK144" t="s">
        <v>92</v>
      </c>
      <c r="BN144" t="s">
        <v>92</v>
      </c>
      <c r="BO144" t="s">
        <v>92</v>
      </c>
      <c r="BP144" t="s">
        <v>92</v>
      </c>
      <c r="BR144" t="s">
        <v>92</v>
      </c>
      <c r="BS144" t="s">
        <v>92</v>
      </c>
      <c r="BT144" t="s">
        <v>91</v>
      </c>
      <c r="BW144">
        <v>3168</v>
      </c>
      <c r="BX144">
        <v>9441</v>
      </c>
      <c r="BY144">
        <v>678</v>
      </c>
      <c r="BZ144">
        <v>13924.7787610619</v>
      </c>
      <c r="CA144">
        <v>42.004166663600003</v>
      </c>
      <c r="CD144">
        <v>2015</v>
      </c>
      <c r="CE144">
        <v>6</v>
      </c>
      <c r="CF144">
        <f t="shared" si="2"/>
        <v>3168</v>
      </c>
    </row>
    <row r="145" spans="1:84">
      <c r="A145">
        <v>143</v>
      </c>
      <c r="B145">
        <v>6035</v>
      </c>
      <c r="C145" t="s">
        <v>494</v>
      </c>
      <c r="D145">
        <v>3168</v>
      </c>
      <c r="E145" t="s">
        <v>520</v>
      </c>
      <c r="F145" t="s">
        <v>171</v>
      </c>
      <c r="G145" t="s">
        <v>388</v>
      </c>
      <c r="H145">
        <v>92</v>
      </c>
      <c r="I145" t="s">
        <v>111</v>
      </c>
      <c r="J145" t="s">
        <v>88</v>
      </c>
      <c r="L145" t="s">
        <v>89</v>
      </c>
      <c r="M145" t="s">
        <v>90</v>
      </c>
      <c r="N145" t="s">
        <v>90</v>
      </c>
      <c r="O145" t="s">
        <v>522</v>
      </c>
      <c r="P145" t="s">
        <v>522</v>
      </c>
      <c r="Q145">
        <v>65.8</v>
      </c>
      <c r="R145">
        <v>0.9</v>
      </c>
      <c r="S145">
        <v>49</v>
      </c>
      <c r="T145">
        <v>66</v>
      </c>
      <c r="U145">
        <v>20</v>
      </c>
      <c r="V145" t="s">
        <v>91</v>
      </c>
      <c r="W145" t="s">
        <v>92</v>
      </c>
      <c r="X145" t="s">
        <v>92</v>
      </c>
      <c r="Y145" t="s">
        <v>93</v>
      </c>
      <c r="Z145" t="s">
        <v>90</v>
      </c>
      <c r="AA145">
        <v>6</v>
      </c>
      <c r="AB145">
        <v>1973</v>
      </c>
      <c r="AC145" t="s">
        <v>92</v>
      </c>
      <c r="AD145" t="s">
        <v>92</v>
      </c>
      <c r="AE145" t="s">
        <v>91</v>
      </c>
      <c r="AF145" t="s">
        <v>113</v>
      </c>
      <c r="AG145">
        <v>2</v>
      </c>
      <c r="AH145" t="s">
        <v>90</v>
      </c>
      <c r="AI145" t="s">
        <v>96</v>
      </c>
      <c r="AS145" t="s">
        <v>91</v>
      </c>
      <c r="AT145" t="s">
        <v>91</v>
      </c>
      <c r="AU145" t="s">
        <v>92</v>
      </c>
      <c r="AV145" t="s">
        <v>97</v>
      </c>
      <c r="BD145" t="s">
        <v>92</v>
      </c>
      <c r="BE145" t="s">
        <v>92</v>
      </c>
      <c r="BF145" t="s">
        <v>92</v>
      </c>
      <c r="BH145" t="s">
        <v>92</v>
      </c>
      <c r="BI145" t="s">
        <v>92</v>
      </c>
      <c r="BJ145" t="s">
        <v>92</v>
      </c>
      <c r="BK145" t="s">
        <v>92</v>
      </c>
      <c r="BN145" t="s">
        <v>92</v>
      </c>
      <c r="BO145" t="s">
        <v>92</v>
      </c>
      <c r="BP145" t="s">
        <v>92</v>
      </c>
      <c r="BR145" t="s">
        <v>92</v>
      </c>
      <c r="BS145" t="s">
        <v>92</v>
      </c>
      <c r="BT145" t="s">
        <v>91</v>
      </c>
      <c r="BW145">
        <v>3168</v>
      </c>
      <c r="BX145">
        <v>9441</v>
      </c>
      <c r="BY145">
        <v>678</v>
      </c>
      <c r="BZ145">
        <v>13924.7787610619</v>
      </c>
      <c r="CA145">
        <v>42.004166663600003</v>
      </c>
      <c r="CD145">
        <v>2015</v>
      </c>
      <c r="CE145">
        <v>6</v>
      </c>
      <c r="CF145">
        <f t="shared" si="2"/>
        <v>3168</v>
      </c>
    </row>
    <row r="146" spans="1:84">
      <c r="A146">
        <v>144</v>
      </c>
      <c r="B146">
        <v>6035</v>
      </c>
      <c r="C146" t="s">
        <v>494</v>
      </c>
      <c r="D146">
        <v>3169</v>
      </c>
      <c r="E146" t="s">
        <v>523</v>
      </c>
      <c r="F146" t="s">
        <v>171</v>
      </c>
      <c r="G146" t="s">
        <v>388</v>
      </c>
      <c r="H146">
        <v>10</v>
      </c>
      <c r="I146" t="s">
        <v>111</v>
      </c>
      <c r="J146" t="s">
        <v>88</v>
      </c>
      <c r="L146" t="s">
        <v>89</v>
      </c>
      <c r="M146" t="s">
        <v>90</v>
      </c>
      <c r="N146" t="s">
        <v>90</v>
      </c>
      <c r="O146" t="s">
        <v>524</v>
      </c>
      <c r="P146" t="s">
        <v>524</v>
      </c>
      <c r="Q146">
        <v>18.600000000000001</v>
      </c>
      <c r="R146">
        <v>0.85</v>
      </c>
      <c r="S146">
        <v>13</v>
      </c>
      <c r="T146">
        <v>18</v>
      </c>
      <c r="U146">
        <v>5</v>
      </c>
      <c r="V146" t="s">
        <v>91</v>
      </c>
      <c r="W146" t="s">
        <v>92</v>
      </c>
      <c r="X146" t="s">
        <v>92</v>
      </c>
      <c r="Y146" t="s">
        <v>93</v>
      </c>
      <c r="Z146" t="s">
        <v>90</v>
      </c>
      <c r="AA146">
        <v>5</v>
      </c>
      <c r="AB146">
        <v>1969</v>
      </c>
      <c r="AC146" t="s">
        <v>92</v>
      </c>
      <c r="AD146" t="s">
        <v>92</v>
      </c>
      <c r="AE146" t="s">
        <v>91</v>
      </c>
      <c r="AF146" t="s">
        <v>113</v>
      </c>
      <c r="AG146">
        <v>2</v>
      </c>
      <c r="AH146" t="s">
        <v>90</v>
      </c>
      <c r="AI146" t="s">
        <v>96</v>
      </c>
      <c r="AS146" t="s">
        <v>91</v>
      </c>
      <c r="AT146" t="s">
        <v>91</v>
      </c>
      <c r="AU146" t="s">
        <v>92</v>
      </c>
      <c r="AV146" t="s">
        <v>119</v>
      </c>
      <c r="BD146" t="s">
        <v>92</v>
      </c>
      <c r="BE146" t="s">
        <v>92</v>
      </c>
      <c r="BF146" t="s">
        <v>92</v>
      </c>
      <c r="BH146" t="s">
        <v>92</v>
      </c>
      <c r="BI146" t="s">
        <v>92</v>
      </c>
      <c r="BJ146" t="s">
        <v>92</v>
      </c>
      <c r="BK146" t="s">
        <v>92</v>
      </c>
      <c r="BN146" t="s">
        <v>92</v>
      </c>
      <c r="BO146" t="s">
        <v>92</v>
      </c>
      <c r="BP146" t="s">
        <v>92</v>
      </c>
      <c r="BR146" t="s">
        <v>92</v>
      </c>
      <c r="BS146" t="s">
        <v>92</v>
      </c>
      <c r="BT146" t="s">
        <v>91</v>
      </c>
      <c r="BW146">
        <v>3169</v>
      </c>
      <c r="BX146">
        <v>2867</v>
      </c>
      <c r="BY146">
        <v>183</v>
      </c>
      <c r="BZ146">
        <v>15666.666666666601</v>
      </c>
      <c r="CA146">
        <v>46.858333332800001</v>
      </c>
      <c r="CD146">
        <v>2016</v>
      </c>
      <c r="CE146">
        <v>3</v>
      </c>
      <c r="CF146">
        <f t="shared" si="2"/>
        <v>3169</v>
      </c>
    </row>
    <row r="147" spans="1:84">
      <c r="A147">
        <v>145</v>
      </c>
      <c r="B147">
        <v>6035</v>
      </c>
      <c r="C147" t="s">
        <v>494</v>
      </c>
      <c r="D147">
        <v>3169</v>
      </c>
      <c r="E147" t="s">
        <v>523</v>
      </c>
      <c r="F147" t="s">
        <v>171</v>
      </c>
      <c r="G147" t="s">
        <v>388</v>
      </c>
      <c r="H147">
        <v>11</v>
      </c>
      <c r="I147" t="s">
        <v>111</v>
      </c>
      <c r="J147" t="s">
        <v>88</v>
      </c>
      <c r="L147" t="s">
        <v>89</v>
      </c>
      <c r="M147" t="s">
        <v>90</v>
      </c>
      <c r="N147" t="s">
        <v>90</v>
      </c>
      <c r="O147" t="s">
        <v>525</v>
      </c>
      <c r="P147" t="s">
        <v>525</v>
      </c>
      <c r="Q147">
        <v>21.2</v>
      </c>
      <c r="R147">
        <v>0.85</v>
      </c>
      <c r="S147">
        <v>17</v>
      </c>
      <c r="T147">
        <v>20</v>
      </c>
      <c r="U147">
        <v>5</v>
      </c>
      <c r="V147" t="s">
        <v>91</v>
      </c>
      <c r="W147" t="s">
        <v>92</v>
      </c>
      <c r="X147" t="s">
        <v>92</v>
      </c>
      <c r="Y147" t="s">
        <v>93</v>
      </c>
      <c r="Z147" t="s">
        <v>90</v>
      </c>
      <c r="AA147">
        <v>6</v>
      </c>
      <c r="AB147">
        <v>1971</v>
      </c>
      <c r="AC147" t="s">
        <v>92</v>
      </c>
      <c r="AD147" t="s">
        <v>92</v>
      </c>
      <c r="AE147" t="s">
        <v>91</v>
      </c>
      <c r="AF147" t="s">
        <v>113</v>
      </c>
      <c r="AG147">
        <v>2</v>
      </c>
      <c r="AH147" t="s">
        <v>90</v>
      </c>
      <c r="AI147" t="s">
        <v>96</v>
      </c>
      <c r="AS147" t="s">
        <v>91</v>
      </c>
      <c r="AT147" t="s">
        <v>91</v>
      </c>
      <c r="AU147" t="s">
        <v>92</v>
      </c>
      <c r="AV147" t="s">
        <v>119</v>
      </c>
      <c r="BD147" t="s">
        <v>92</v>
      </c>
      <c r="BE147" t="s">
        <v>92</v>
      </c>
      <c r="BF147" t="s">
        <v>92</v>
      </c>
      <c r="BH147" t="s">
        <v>92</v>
      </c>
      <c r="BI147" t="s">
        <v>92</v>
      </c>
      <c r="BJ147" t="s">
        <v>92</v>
      </c>
      <c r="BK147" t="s">
        <v>92</v>
      </c>
      <c r="BN147" t="s">
        <v>92</v>
      </c>
      <c r="BO147" t="s">
        <v>92</v>
      </c>
      <c r="BP147" t="s">
        <v>92</v>
      </c>
      <c r="BR147" t="s">
        <v>92</v>
      </c>
      <c r="BS147" t="s">
        <v>92</v>
      </c>
      <c r="BT147" t="s">
        <v>91</v>
      </c>
      <c r="BW147">
        <v>3169</v>
      </c>
      <c r="BX147">
        <v>2867</v>
      </c>
      <c r="BY147">
        <v>183</v>
      </c>
      <c r="BZ147">
        <v>15666.666666666601</v>
      </c>
      <c r="CA147">
        <v>36.178693179965599</v>
      </c>
      <c r="CD147">
        <v>2007</v>
      </c>
      <c r="CE147">
        <v>8</v>
      </c>
      <c r="CF147">
        <f t="shared" si="2"/>
        <v>3169</v>
      </c>
    </row>
    <row r="148" spans="1:84">
      <c r="A148">
        <v>146</v>
      </c>
      <c r="B148">
        <v>6035</v>
      </c>
      <c r="C148" t="s">
        <v>494</v>
      </c>
      <c r="D148">
        <v>3170</v>
      </c>
      <c r="E148" t="s">
        <v>526</v>
      </c>
      <c r="F148" t="s">
        <v>171</v>
      </c>
      <c r="G148" t="s">
        <v>388</v>
      </c>
      <c r="H148">
        <v>3</v>
      </c>
      <c r="I148" t="s">
        <v>111</v>
      </c>
      <c r="J148" t="s">
        <v>88</v>
      </c>
      <c r="L148" t="s">
        <v>89</v>
      </c>
      <c r="M148" t="s">
        <v>90</v>
      </c>
      <c r="N148" t="s">
        <v>90</v>
      </c>
      <c r="O148" t="s">
        <v>527</v>
      </c>
      <c r="P148" t="s">
        <v>527</v>
      </c>
      <c r="Q148">
        <v>18.600000000000001</v>
      </c>
      <c r="R148">
        <v>0.85</v>
      </c>
      <c r="S148">
        <v>13</v>
      </c>
      <c r="T148">
        <v>18</v>
      </c>
      <c r="U148">
        <v>5</v>
      </c>
      <c r="V148" t="s">
        <v>91</v>
      </c>
      <c r="W148" t="s">
        <v>92</v>
      </c>
      <c r="X148" t="s">
        <v>92</v>
      </c>
      <c r="Y148" t="s">
        <v>93</v>
      </c>
      <c r="Z148" t="s">
        <v>90</v>
      </c>
      <c r="AA148">
        <v>6</v>
      </c>
      <c r="AB148">
        <v>1967</v>
      </c>
      <c r="AC148" t="s">
        <v>92</v>
      </c>
      <c r="AD148" t="s">
        <v>92</v>
      </c>
      <c r="AE148" t="s">
        <v>91</v>
      </c>
      <c r="AF148" t="s">
        <v>113</v>
      </c>
      <c r="AG148">
        <v>2</v>
      </c>
      <c r="AH148" t="s">
        <v>90</v>
      </c>
      <c r="AI148" t="s">
        <v>96</v>
      </c>
      <c r="AS148" t="s">
        <v>91</v>
      </c>
      <c r="AT148" t="s">
        <v>91</v>
      </c>
      <c r="AU148" t="s">
        <v>92</v>
      </c>
      <c r="AV148" t="s">
        <v>119</v>
      </c>
      <c r="BD148" t="s">
        <v>92</v>
      </c>
      <c r="BE148" t="s">
        <v>92</v>
      </c>
      <c r="BF148" t="s">
        <v>92</v>
      </c>
      <c r="BH148" t="s">
        <v>92</v>
      </c>
      <c r="BI148" t="s">
        <v>92</v>
      </c>
      <c r="BJ148" t="s">
        <v>92</v>
      </c>
      <c r="BK148" t="s">
        <v>92</v>
      </c>
      <c r="BN148" t="s">
        <v>92</v>
      </c>
      <c r="BO148" t="s">
        <v>92</v>
      </c>
      <c r="BP148" t="s">
        <v>92</v>
      </c>
      <c r="BR148" t="s">
        <v>92</v>
      </c>
      <c r="BS148" t="s">
        <v>92</v>
      </c>
      <c r="BT148" t="s">
        <v>91</v>
      </c>
      <c r="BU148" t="s">
        <v>91</v>
      </c>
      <c r="BW148">
        <v>3170</v>
      </c>
      <c r="BX148">
        <v>5408</v>
      </c>
      <c r="BY148">
        <v>168</v>
      </c>
      <c r="BZ148">
        <v>32190.4761904761</v>
      </c>
      <c r="CA148">
        <v>44.472777778556598</v>
      </c>
      <c r="CD148">
        <v>2011</v>
      </c>
      <c r="CE148">
        <v>12</v>
      </c>
      <c r="CF148">
        <f t="shared" si="2"/>
        <v>3170</v>
      </c>
    </row>
    <row r="149" spans="1:84">
      <c r="A149">
        <v>147</v>
      </c>
      <c r="B149">
        <v>6035</v>
      </c>
      <c r="C149" t="s">
        <v>494</v>
      </c>
      <c r="D149">
        <v>3170</v>
      </c>
      <c r="E149" t="s">
        <v>526</v>
      </c>
      <c r="F149" t="s">
        <v>171</v>
      </c>
      <c r="G149" t="s">
        <v>388</v>
      </c>
      <c r="H149">
        <v>4</v>
      </c>
      <c r="I149" t="s">
        <v>111</v>
      </c>
      <c r="J149" t="s">
        <v>88</v>
      </c>
      <c r="L149" t="s">
        <v>89</v>
      </c>
      <c r="M149" t="s">
        <v>90</v>
      </c>
      <c r="N149" t="s">
        <v>90</v>
      </c>
      <c r="O149" t="s">
        <v>528</v>
      </c>
      <c r="P149" t="s">
        <v>528</v>
      </c>
      <c r="Q149">
        <v>18.600000000000001</v>
      </c>
      <c r="R149">
        <v>0.85</v>
      </c>
      <c r="S149">
        <v>13</v>
      </c>
      <c r="T149">
        <v>18</v>
      </c>
      <c r="U149">
        <v>5</v>
      </c>
      <c r="V149" t="s">
        <v>91</v>
      </c>
      <c r="W149" t="s">
        <v>92</v>
      </c>
      <c r="X149" t="s">
        <v>92</v>
      </c>
      <c r="Y149" t="s">
        <v>93</v>
      </c>
      <c r="Z149" t="s">
        <v>90</v>
      </c>
      <c r="AA149">
        <v>10</v>
      </c>
      <c r="AB149">
        <v>1967</v>
      </c>
      <c r="AC149" t="s">
        <v>92</v>
      </c>
      <c r="AD149" t="s">
        <v>92</v>
      </c>
      <c r="AE149" t="s">
        <v>91</v>
      </c>
      <c r="AF149" t="s">
        <v>113</v>
      </c>
      <c r="AG149">
        <v>2</v>
      </c>
      <c r="AH149" t="s">
        <v>90</v>
      </c>
      <c r="AI149" t="s">
        <v>96</v>
      </c>
      <c r="AS149" t="s">
        <v>91</v>
      </c>
      <c r="AT149" t="s">
        <v>91</v>
      </c>
      <c r="AU149" t="s">
        <v>92</v>
      </c>
      <c r="AV149" t="s">
        <v>119</v>
      </c>
      <c r="BD149" t="s">
        <v>92</v>
      </c>
      <c r="BE149" t="s">
        <v>92</v>
      </c>
      <c r="BF149" t="s">
        <v>92</v>
      </c>
      <c r="BH149" t="s">
        <v>92</v>
      </c>
      <c r="BI149" t="s">
        <v>92</v>
      </c>
      <c r="BJ149" t="s">
        <v>92</v>
      </c>
      <c r="BK149" t="s">
        <v>92</v>
      </c>
      <c r="BN149" t="s">
        <v>92</v>
      </c>
      <c r="BO149" t="s">
        <v>92</v>
      </c>
      <c r="BP149" t="s">
        <v>92</v>
      </c>
      <c r="BR149" t="s">
        <v>92</v>
      </c>
      <c r="BS149" t="s">
        <v>92</v>
      </c>
      <c r="BT149" t="s">
        <v>91</v>
      </c>
      <c r="BU149" t="s">
        <v>91</v>
      </c>
      <c r="BW149">
        <v>3170</v>
      </c>
      <c r="BX149">
        <v>5408</v>
      </c>
      <c r="BY149">
        <v>168</v>
      </c>
      <c r="BZ149">
        <v>32190.4761904761</v>
      </c>
      <c r="CA149">
        <v>44.472777778556598</v>
      </c>
      <c r="CD149">
        <v>2012</v>
      </c>
      <c r="CE149">
        <v>4</v>
      </c>
      <c r="CF149">
        <f t="shared" si="2"/>
        <v>3170</v>
      </c>
    </row>
    <row r="150" spans="1:84">
      <c r="A150">
        <v>148</v>
      </c>
      <c r="B150">
        <v>6035</v>
      </c>
      <c r="C150" t="s">
        <v>494</v>
      </c>
      <c r="D150">
        <v>3170</v>
      </c>
      <c r="E150" t="s">
        <v>526</v>
      </c>
      <c r="F150" t="s">
        <v>171</v>
      </c>
      <c r="G150" t="s">
        <v>388</v>
      </c>
      <c r="H150">
        <v>5</v>
      </c>
      <c r="I150" t="s">
        <v>111</v>
      </c>
      <c r="J150" t="s">
        <v>88</v>
      </c>
      <c r="L150" t="s">
        <v>89</v>
      </c>
      <c r="M150" t="s">
        <v>90</v>
      </c>
      <c r="N150" t="s">
        <v>90</v>
      </c>
      <c r="O150" t="s">
        <v>529</v>
      </c>
      <c r="P150" t="s">
        <v>529</v>
      </c>
      <c r="Q150">
        <v>18.600000000000001</v>
      </c>
      <c r="R150">
        <v>0.85</v>
      </c>
      <c r="S150">
        <v>13</v>
      </c>
      <c r="T150">
        <v>18</v>
      </c>
      <c r="U150">
        <v>5</v>
      </c>
      <c r="V150" t="s">
        <v>91</v>
      </c>
      <c r="W150" t="s">
        <v>92</v>
      </c>
      <c r="X150" t="s">
        <v>92</v>
      </c>
      <c r="Y150" t="s">
        <v>93</v>
      </c>
      <c r="Z150" t="s">
        <v>90</v>
      </c>
      <c r="AA150">
        <v>7</v>
      </c>
      <c r="AB150">
        <v>1967</v>
      </c>
      <c r="AC150" t="s">
        <v>92</v>
      </c>
      <c r="AD150" t="s">
        <v>92</v>
      </c>
      <c r="AE150" t="s">
        <v>91</v>
      </c>
      <c r="AF150" t="s">
        <v>113</v>
      </c>
      <c r="AG150">
        <v>2</v>
      </c>
      <c r="AH150" t="s">
        <v>90</v>
      </c>
      <c r="AI150" t="s">
        <v>96</v>
      </c>
      <c r="AS150" t="s">
        <v>91</v>
      </c>
      <c r="AT150" t="s">
        <v>91</v>
      </c>
      <c r="AU150" t="s">
        <v>92</v>
      </c>
      <c r="AV150" t="s">
        <v>119</v>
      </c>
      <c r="BD150" t="s">
        <v>92</v>
      </c>
      <c r="BE150" t="s">
        <v>92</v>
      </c>
      <c r="BF150" t="s">
        <v>92</v>
      </c>
      <c r="BH150" t="s">
        <v>92</v>
      </c>
      <c r="BI150" t="s">
        <v>92</v>
      </c>
      <c r="BJ150" t="s">
        <v>92</v>
      </c>
      <c r="BK150" t="s">
        <v>92</v>
      </c>
      <c r="BN150" t="s">
        <v>92</v>
      </c>
      <c r="BO150" t="s">
        <v>92</v>
      </c>
      <c r="BP150" t="s">
        <v>92</v>
      </c>
      <c r="BR150" t="s">
        <v>92</v>
      </c>
      <c r="BS150" t="s">
        <v>92</v>
      </c>
      <c r="BT150" t="s">
        <v>91</v>
      </c>
      <c r="BU150" t="s">
        <v>91</v>
      </c>
      <c r="BW150">
        <v>3170</v>
      </c>
      <c r="BX150">
        <v>5408</v>
      </c>
      <c r="BY150">
        <v>168</v>
      </c>
      <c r="BZ150">
        <v>32190.4761904761</v>
      </c>
      <c r="CA150">
        <v>44.472777778556598</v>
      </c>
      <c r="CD150">
        <v>2012</v>
      </c>
      <c r="CE150">
        <v>1</v>
      </c>
      <c r="CF150">
        <f t="shared" si="2"/>
        <v>3170</v>
      </c>
    </row>
    <row r="151" spans="1:84">
      <c r="A151">
        <v>149</v>
      </c>
      <c r="B151">
        <v>6035</v>
      </c>
      <c r="C151" t="s">
        <v>494</v>
      </c>
      <c r="D151">
        <v>3170</v>
      </c>
      <c r="E151" t="s">
        <v>526</v>
      </c>
      <c r="F151" t="s">
        <v>171</v>
      </c>
      <c r="G151" t="s">
        <v>388</v>
      </c>
      <c r="H151">
        <v>6</v>
      </c>
      <c r="I151" t="s">
        <v>111</v>
      </c>
      <c r="J151" t="s">
        <v>88</v>
      </c>
      <c r="L151" t="s">
        <v>89</v>
      </c>
      <c r="M151" t="s">
        <v>90</v>
      </c>
      <c r="N151" t="s">
        <v>90</v>
      </c>
      <c r="O151" t="s">
        <v>530</v>
      </c>
      <c r="P151" t="s">
        <v>530</v>
      </c>
      <c r="Q151">
        <v>18.600000000000001</v>
      </c>
      <c r="R151">
        <v>0.85</v>
      </c>
      <c r="S151">
        <v>13</v>
      </c>
      <c r="T151">
        <v>18</v>
      </c>
      <c r="U151">
        <v>5</v>
      </c>
      <c r="V151" t="s">
        <v>91</v>
      </c>
      <c r="W151" t="s">
        <v>92</v>
      </c>
      <c r="X151" t="s">
        <v>92</v>
      </c>
      <c r="Y151" t="s">
        <v>93</v>
      </c>
      <c r="Z151" t="s">
        <v>90</v>
      </c>
      <c r="AA151">
        <v>11</v>
      </c>
      <c r="AB151">
        <v>1968</v>
      </c>
      <c r="AC151" t="s">
        <v>92</v>
      </c>
      <c r="AD151" t="s">
        <v>92</v>
      </c>
      <c r="AE151" t="s">
        <v>91</v>
      </c>
      <c r="AF151" t="s">
        <v>113</v>
      </c>
      <c r="AG151">
        <v>2</v>
      </c>
      <c r="AH151" t="s">
        <v>90</v>
      </c>
      <c r="AI151" t="s">
        <v>96</v>
      </c>
      <c r="AS151" t="s">
        <v>91</v>
      </c>
      <c r="AT151" t="s">
        <v>91</v>
      </c>
      <c r="AU151" t="s">
        <v>92</v>
      </c>
      <c r="AV151" t="s">
        <v>119</v>
      </c>
      <c r="BD151" t="s">
        <v>92</v>
      </c>
      <c r="BE151" t="s">
        <v>92</v>
      </c>
      <c r="BF151" t="s">
        <v>92</v>
      </c>
      <c r="BH151" t="s">
        <v>92</v>
      </c>
      <c r="BI151" t="s">
        <v>92</v>
      </c>
      <c r="BJ151" t="s">
        <v>92</v>
      </c>
      <c r="BK151" t="s">
        <v>92</v>
      </c>
      <c r="BN151" t="s">
        <v>92</v>
      </c>
      <c r="BO151" t="s">
        <v>92</v>
      </c>
      <c r="BP151" t="s">
        <v>92</v>
      </c>
      <c r="BR151" t="s">
        <v>92</v>
      </c>
      <c r="BS151" t="s">
        <v>92</v>
      </c>
      <c r="BT151" t="s">
        <v>91</v>
      </c>
      <c r="BW151">
        <v>3170</v>
      </c>
      <c r="BX151">
        <v>5408</v>
      </c>
      <c r="BY151">
        <v>168</v>
      </c>
      <c r="BZ151">
        <v>32190.4761904761</v>
      </c>
      <c r="CA151">
        <v>44.472777778556598</v>
      </c>
      <c r="CD151">
        <v>2013</v>
      </c>
      <c r="CE151">
        <v>5</v>
      </c>
      <c r="CF151">
        <f t="shared" si="2"/>
        <v>3170</v>
      </c>
    </row>
    <row r="152" spans="1:84">
      <c r="A152">
        <v>150</v>
      </c>
      <c r="B152">
        <v>56609</v>
      </c>
      <c r="C152" t="s">
        <v>379</v>
      </c>
      <c r="D152">
        <v>3785</v>
      </c>
      <c r="E152" t="s">
        <v>531</v>
      </c>
      <c r="F152" t="s">
        <v>178</v>
      </c>
      <c r="G152" t="s">
        <v>310</v>
      </c>
      <c r="H152" t="s">
        <v>532</v>
      </c>
      <c r="I152" t="s">
        <v>111</v>
      </c>
      <c r="J152" t="s">
        <v>88</v>
      </c>
      <c r="L152" t="s">
        <v>89</v>
      </c>
      <c r="M152" t="s">
        <v>90</v>
      </c>
      <c r="N152" t="s">
        <v>90</v>
      </c>
      <c r="O152">
        <v>50924</v>
      </c>
      <c r="P152">
        <v>50924</v>
      </c>
      <c r="Q152">
        <v>27</v>
      </c>
      <c r="R152">
        <v>0.8</v>
      </c>
      <c r="S152">
        <v>29.9</v>
      </c>
      <c r="T152">
        <v>40.299999999999997</v>
      </c>
      <c r="U152">
        <v>26.9</v>
      </c>
      <c r="V152" t="s">
        <v>91</v>
      </c>
      <c r="W152" t="s">
        <v>92</v>
      </c>
      <c r="X152" t="s">
        <v>92</v>
      </c>
      <c r="Y152" t="s">
        <v>118</v>
      </c>
      <c r="Z152" t="s">
        <v>98</v>
      </c>
      <c r="AA152">
        <v>6</v>
      </c>
      <c r="AB152">
        <v>1972</v>
      </c>
      <c r="AC152" t="s">
        <v>92</v>
      </c>
      <c r="AD152" t="s">
        <v>92</v>
      </c>
      <c r="AE152" t="s">
        <v>91</v>
      </c>
      <c r="AF152" t="s">
        <v>113</v>
      </c>
      <c r="AG152">
        <v>2</v>
      </c>
      <c r="AH152" t="s">
        <v>90</v>
      </c>
      <c r="AI152" t="s">
        <v>96</v>
      </c>
      <c r="AS152" t="s">
        <v>91</v>
      </c>
      <c r="AT152" t="s">
        <v>91</v>
      </c>
      <c r="AU152" t="s">
        <v>92</v>
      </c>
      <c r="AV152" t="s">
        <v>97</v>
      </c>
      <c r="BD152" t="s">
        <v>92</v>
      </c>
      <c r="BE152" t="s">
        <v>92</v>
      </c>
      <c r="BF152" t="s">
        <v>92</v>
      </c>
      <c r="BH152" t="s">
        <v>92</v>
      </c>
      <c r="BI152" t="s">
        <v>92</v>
      </c>
      <c r="BJ152" t="s">
        <v>92</v>
      </c>
      <c r="BK152" t="s">
        <v>92</v>
      </c>
      <c r="BN152" t="s">
        <v>92</v>
      </c>
      <c r="BO152" t="s">
        <v>92</v>
      </c>
      <c r="BP152" t="s">
        <v>92</v>
      </c>
      <c r="BR152" t="s">
        <v>92</v>
      </c>
      <c r="BS152" t="s">
        <v>92</v>
      </c>
      <c r="BT152" t="s">
        <v>91</v>
      </c>
      <c r="BU152" t="s">
        <v>91</v>
      </c>
      <c r="BW152">
        <v>3785</v>
      </c>
      <c r="BX152">
        <v>5433</v>
      </c>
      <c r="BY152">
        <v>291</v>
      </c>
      <c r="BZ152">
        <v>18670.103092783502</v>
      </c>
      <c r="CA152">
        <v>45.260892857336898</v>
      </c>
      <c r="CD152">
        <v>2017</v>
      </c>
      <c r="CE152">
        <v>9</v>
      </c>
      <c r="CF152">
        <f t="shared" si="2"/>
        <v>3785</v>
      </c>
    </row>
    <row r="153" spans="1:84">
      <c r="A153">
        <v>151</v>
      </c>
      <c r="B153">
        <v>19876</v>
      </c>
      <c r="C153" t="s">
        <v>176</v>
      </c>
      <c r="D153">
        <v>3799</v>
      </c>
      <c r="E153" t="s">
        <v>533</v>
      </c>
      <c r="F153" t="s">
        <v>178</v>
      </c>
      <c r="G153" t="s">
        <v>534</v>
      </c>
      <c r="H153" t="s">
        <v>86</v>
      </c>
      <c r="I153" t="s">
        <v>111</v>
      </c>
      <c r="J153" t="s">
        <v>88</v>
      </c>
      <c r="L153" t="s">
        <v>89</v>
      </c>
      <c r="M153" t="s">
        <v>90</v>
      </c>
      <c r="N153" t="s">
        <v>90</v>
      </c>
      <c r="Q153">
        <v>20.7</v>
      </c>
      <c r="R153">
        <v>0.85</v>
      </c>
      <c r="S153">
        <v>12</v>
      </c>
      <c r="T153">
        <v>17</v>
      </c>
      <c r="U153">
        <v>3</v>
      </c>
      <c r="V153" t="s">
        <v>91</v>
      </c>
      <c r="W153" t="s">
        <v>92</v>
      </c>
      <c r="X153" t="s">
        <v>92</v>
      </c>
      <c r="Y153" t="s">
        <v>93</v>
      </c>
      <c r="Z153" t="s">
        <v>90</v>
      </c>
      <c r="AA153">
        <v>7</v>
      </c>
      <c r="AB153">
        <v>1971</v>
      </c>
      <c r="AC153" t="s">
        <v>92</v>
      </c>
      <c r="AD153" t="s">
        <v>92</v>
      </c>
      <c r="AE153" t="s">
        <v>91</v>
      </c>
      <c r="AF153" t="s">
        <v>94</v>
      </c>
      <c r="AG153">
        <v>1</v>
      </c>
      <c r="AH153" t="s">
        <v>90</v>
      </c>
      <c r="AI153" t="s">
        <v>96</v>
      </c>
      <c r="AU153" t="s">
        <v>92</v>
      </c>
      <c r="AV153" t="s">
        <v>97</v>
      </c>
      <c r="BD153" t="s">
        <v>92</v>
      </c>
      <c r="BE153" t="s">
        <v>92</v>
      </c>
      <c r="BF153" t="s">
        <v>92</v>
      </c>
      <c r="BH153" t="s">
        <v>92</v>
      </c>
      <c r="BI153" t="s">
        <v>92</v>
      </c>
      <c r="BJ153" t="s">
        <v>92</v>
      </c>
      <c r="BK153" t="s">
        <v>92</v>
      </c>
      <c r="BN153" t="s">
        <v>92</v>
      </c>
      <c r="BO153" t="s">
        <v>92</v>
      </c>
      <c r="BP153" t="s">
        <v>92</v>
      </c>
      <c r="BR153" t="s">
        <v>92</v>
      </c>
      <c r="BS153" t="s">
        <v>92</v>
      </c>
      <c r="BT153" t="s">
        <v>91</v>
      </c>
      <c r="BW153">
        <v>3799</v>
      </c>
      <c r="BX153">
        <v>17384</v>
      </c>
      <c r="BY153">
        <v>996</v>
      </c>
      <c r="BZ153">
        <v>17453.815261044099</v>
      </c>
      <c r="CA153">
        <v>45.407819441569998</v>
      </c>
      <c r="CD153">
        <v>2016</v>
      </c>
      <c r="CE153">
        <v>12</v>
      </c>
      <c r="CF153">
        <f t="shared" si="2"/>
        <v>3799</v>
      </c>
    </row>
    <row r="154" spans="1:84">
      <c r="A154">
        <v>152</v>
      </c>
      <c r="B154">
        <v>19876</v>
      </c>
      <c r="C154" t="s">
        <v>176</v>
      </c>
      <c r="D154">
        <v>3799</v>
      </c>
      <c r="E154" t="s">
        <v>533</v>
      </c>
      <c r="F154" t="s">
        <v>178</v>
      </c>
      <c r="G154" t="s">
        <v>534</v>
      </c>
      <c r="H154" t="s">
        <v>100</v>
      </c>
      <c r="I154" t="s">
        <v>111</v>
      </c>
      <c r="J154" t="s">
        <v>88</v>
      </c>
      <c r="L154" t="s">
        <v>89</v>
      </c>
      <c r="M154" t="s">
        <v>90</v>
      </c>
      <c r="N154" t="s">
        <v>90</v>
      </c>
      <c r="Q154">
        <v>20.7</v>
      </c>
      <c r="R154">
        <v>0.85</v>
      </c>
      <c r="S154">
        <v>12</v>
      </c>
      <c r="T154">
        <v>16</v>
      </c>
      <c r="U154">
        <v>3</v>
      </c>
      <c r="V154" t="s">
        <v>91</v>
      </c>
      <c r="W154" t="s">
        <v>92</v>
      </c>
      <c r="X154" t="s">
        <v>92</v>
      </c>
      <c r="Y154" t="s">
        <v>93</v>
      </c>
      <c r="Z154" t="s">
        <v>90</v>
      </c>
      <c r="AA154">
        <v>7</v>
      </c>
      <c r="AB154">
        <v>1971</v>
      </c>
      <c r="AC154" t="s">
        <v>92</v>
      </c>
      <c r="AD154" t="s">
        <v>92</v>
      </c>
      <c r="AE154" t="s">
        <v>91</v>
      </c>
      <c r="AF154" t="s">
        <v>94</v>
      </c>
      <c r="AG154">
        <v>1</v>
      </c>
      <c r="AH154" t="s">
        <v>90</v>
      </c>
      <c r="AI154" t="s">
        <v>96</v>
      </c>
      <c r="AU154" t="s">
        <v>92</v>
      </c>
      <c r="AV154" t="s">
        <v>97</v>
      </c>
      <c r="BD154" t="s">
        <v>92</v>
      </c>
      <c r="BE154" t="s">
        <v>92</v>
      </c>
      <c r="BF154" t="s">
        <v>92</v>
      </c>
      <c r="BH154" t="s">
        <v>92</v>
      </c>
      <c r="BI154" t="s">
        <v>92</v>
      </c>
      <c r="BJ154" t="s">
        <v>92</v>
      </c>
      <c r="BK154" t="s">
        <v>92</v>
      </c>
      <c r="BN154" t="s">
        <v>92</v>
      </c>
      <c r="BO154" t="s">
        <v>92</v>
      </c>
      <c r="BP154" t="s">
        <v>92</v>
      </c>
      <c r="BR154" t="s">
        <v>92</v>
      </c>
      <c r="BS154" t="s">
        <v>92</v>
      </c>
      <c r="BT154" t="s">
        <v>91</v>
      </c>
      <c r="BW154">
        <v>3799</v>
      </c>
      <c r="BX154">
        <v>17384</v>
      </c>
      <c r="BY154">
        <v>996</v>
      </c>
      <c r="BZ154">
        <v>17453.815261044099</v>
      </c>
      <c r="CA154">
        <v>45.407819441569998</v>
      </c>
      <c r="CD154">
        <v>2016</v>
      </c>
      <c r="CE154">
        <v>12</v>
      </c>
      <c r="CF154">
        <f t="shared" si="2"/>
        <v>3799</v>
      </c>
    </row>
    <row r="155" spans="1:84">
      <c r="A155">
        <v>153</v>
      </c>
      <c r="B155">
        <v>19876</v>
      </c>
      <c r="C155" t="s">
        <v>176</v>
      </c>
      <c r="D155">
        <v>3799</v>
      </c>
      <c r="E155" t="s">
        <v>533</v>
      </c>
      <c r="F155" t="s">
        <v>178</v>
      </c>
      <c r="G155" t="s">
        <v>534</v>
      </c>
      <c r="H155" t="s">
        <v>101</v>
      </c>
      <c r="I155" t="s">
        <v>111</v>
      </c>
      <c r="J155" t="s">
        <v>88</v>
      </c>
      <c r="L155" t="s">
        <v>89</v>
      </c>
      <c r="M155" t="s">
        <v>90</v>
      </c>
      <c r="N155" t="s">
        <v>90</v>
      </c>
      <c r="Q155">
        <v>20.7</v>
      </c>
      <c r="R155">
        <v>0.85</v>
      </c>
      <c r="S155">
        <v>12</v>
      </c>
      <c r="T155">
        <v>15</v>
      </c>
      <c r="U155">
        <v>3</v>
      </c>
      <c r="V155" t="s">
        <v>91</v>
      </c>
      <c r="W155" t="s">
        <v>92</v>
      </c>
      <c r="X155" t="s">
        <v>92</v>
      </c>
      <c r="Y155" t="s">
        <v>93</v>
      </c>
      <c r="Z155" t="s">
        <v>90</v>
      </c>
      <c r="AA155">
        <v>8</v>
      </c>
      <c r="AB155">
        <v>1971</v>
      </c>
      <c r="AC155" t="s">
        <v>92</v>
      </c>
      <c r="AD155" t="s">
        <v>92</v>
      </c>
      <c r="AE155" t="s">
        <v>91</v>
      </c>
      <c r="AF155" t="s">
        <v>94</v>
      </c>
      <c r="AG155">
        <v>1</v>
      </c>
      <c r="AH155" t="s">
        <v>90</v>
      </c>
      <c r="AI155" t="s">
        <v>96</v>
      </c>
      <c r="AU155" t="s">
        <v>92</v>
      </c>
      <c r="AV155" t="s">
        <v>97</v>
      </c>
      <c r="BD155" t="s">
        <v>92</v>
      </c>
      <c r="BE155" t="s">
        <v>92</v>
      </c>
      <c r="BF155" t="s">
        <v>92</v>
      </c>
      <c r="BH155" t="s">
        <v>92</v>
      </c>
      <c r="BI155" t="s">
        <v>92</v>
      </c>
      <c r="BJ155" t="s">
        <v>92</v>
      </c>
      <c r="BK155" t="s">
        <v>92</v>
      </c>
      <c r="BN155" t="s">
        <v>92</v>
      </c>
      <c r="BO155" t="s">
        <v>92</v>
      </c>
      <c r="BP155" t="s">
        <v>92</v>
      </c>
      <c r="BR155" t="s">
        <v>92</v>
      </c>
      <c r="BS155" t="s">
        <v>92</v>
      </c>
      <c r="BT155" t="s">
        <v>91</v>
      </c>
      <c r="BW155">
        <v>3799</v>
      </c>
      <c r="BX155">
        <v>17384</v>
      </c>
      <c r="BY155">
        <v>996</v>
      </c>
      <c r="BZ155">
        <v>17453.815261044099</v>
      </c>
      <c r="CA155">
        <v>45.407819441569998</v>
      </c>
      <c r="CD155">
        <v>2017</v>
      </c>
      <c r="CE155">
        <v>1</v>
      </c>
      <c r="CF155">
        <f t="shared" si="2"/>
        <v>3799</v>
      </c>
    </row>
    <row r="156" spans="1:84">
      <c r="A156">
        <v>154</v>
      </c>
      <c r="B156">
        <v>19876</v>
      </c>
      <c r="C156" t="s">
        <v>176</v>
      </c>
      <c r="D156">
        <v>3799</v>
      </c>
      <c r="E156" t="s">
        <v>533</v>
      </c>
      <c r="F156" t="s">
        <v>178</v>
      </c>
      <c r="G156" t="s">
        <v>534</v>
      </c>
      <c r="H156" t="s">
        <v>102</v>
      </c>
      <c r="I156" t="s">
        <v>111</v>
      </c>
      <c r="J156" t="s">
        <v>88</v>
      </c>
      <c r="L156" t="s">
        <v>89</v>
      </c>
      <c r="M156" t="s">
        <v>90</v>
      </c>
      <c r="N156" t="s">
        <v>90</v>
      </c>
      <c r="Q156">
        <v>20.7</v>
      </c>
      <c r="R156">
        <v>0.85</v>
      </c>
      <c r="S156">
        <v>12</v>
      </c>
      <c r="T156">
        <v>17</v>
      </c>
      <c r="U156">
        <v>3</v>
      </c>
      <c r="V156" t="s">
        <v>91</v>
      </c>
      <c r="W156" t="s">
        <v>92</v>
      </c>
      <c r="X156" t="s">
        <v>92</v>
      </c>
      <c r="Y156" t="s">
        <v>93</v>
      </c>
      <c r="Z156" t="s">
        <v>90</v>
      </c>
      <c r="AA156">
        <v>8</v>
      </c>
      <c r="AB156">
        <v>1971</v>
      </c>
      <c r="AC156" t="s">
        <v>92</v>
      </c>
      <c r="AD156" t="s">
        <v>92</v>
      </c>
      <c r="AE156" t="s">
        <v>91</v>
      </c>
      <c r="AF156" t="s">
        <v>94</v>
      </c>
      <c r="AG156">
        <v>1</v>
      </c>
      <c r="AH156" t="s">
        <v>90</v>
      </c>
      <c r="AI156" t="s">
        <v>96</v>
      </c>
      <c r="AU156" t="s">
        <v>92</v>
      </c>
      <c r="AV156" t="s">
        <v>97</v>
      </c>
      <c r="BD156" t="s">
        <v>92</v>
      </c>
      <c r="BE156" t="s">
        <v>92</v>
      </c>
      <c r="BF156" t="s">
        <v>92</v>
      </c>
      <c r="BH156" t="s">
        <v>92</v>
      </c>
      <c r="BI156" t="s">
        <v>92</v>
      </c>
      <c r="BJ156" t="s">
        <v>92</v>
      </c>
      <c r="BK156" t="s">
        <v>92</v>
      </c>
      <c r="BN156" t="s">
        <v>92</v>
      </c>
      <c r="BO156" t="s">
        <v>92</v>
      </c>
      <c r="BP156" t="s">
        <v>92</v>
      </c>
      <c r="BR156" t="s">
        <v>92</v>
      </c>
      <c r="BS156" t="s">
        <v>92</v>
      </c>
      <c r="BT156" t="s">
        <v>91</v>
      </c>
      <c r="BW156">
        <v>3799</v>
      </c>
      <c r="BX156">
        <v>17384</v>
      </c>
      <c r="BY156">
        <v>996</v>
      </c>
      <c r="BZ156">
        <v>17453.815261044099</v>
      </c>
      <c r="CA156">
        <v>45.407819441569998</v>
      </c>
      <c r="CD156">
        <v>2017</v>
      </c>
      <c r="CE156">
        <v>1</v>
      </c>
      <c r="CF156">
        <f t="shared" si="2"/>
        <v>3799</v>
      </c>
    </row>
    <row r="157" spans="1:84">
      <c r="A157">
        <v>155</v>
      </c>
      <c r="B157">
        <v>19876</v>
      </c>
      <c r="C157" t="s">
        <v>176</v>
      </c>
      <c r="D157">
        <v>3800</v>
      </c>
      <c r="E157" t="s">
        <v>535</v>
      </c>
      <c r="F157" t="s">
        <v>178</v>
      </c>
      <c r="G157" t="s">
        <v>536</v>
      </c>
      <c r="H157" t="s">
        <v>86</v>
      </c>
      <c r="I157" t="s">
        <v>111</v>
      </c>
      <c r="J157" t="s">
        <v>88</v>
      </c>
      <c r="L157" t="s">
        <v>89</v>
      </c>
      <c r="M157" t="s">
        <v>90</v>
      </c>
      <c r="N157" t="s">
        <v>90</v>
      </c>
      <c r="Q157">
        <v>20.7</v>
      </c>
      <c r="R157">
        <v>0.85</v>
      </c>
      <c r="S157">
        <v>12</v>
      </c>
      <c r="T157">
        <v>18</v>
      </c>
      <c r="U157">
        <v>3</v>
      </c>
      <c r="V157" t="s">
        <v>91</v>
      </c>
      <c r="W157" t="s">
        <v>92</v>
      </c>
      <c r="X157" t="s">
        <v>92</v>
      </c>
      <c r="Y157" t="s">
        <v>93</v>
      </c>
      <c r="Z157" t="s">
        <v>90</v>
      </c>
      <c r="AA157">
        <v>7</v>
      </c>
      <c r="AB157">
        <v>1971</v>
      </c>
      <c r="AC157" t="s">
        <v>92</v>
      </c>
      <c r="AD157" t="s">
        <v>92</v>
      </c>
      <c r="AE157" t="s">
        <v>91</v>
      </c>
      <c r="AF157" t="s">
        <v>94</v>
      </c>
      <c r="AG157">
        <v>1</v>
      </c>
      <c r="AH157" t="s">
        <v>90</v>
      </c>
      <c r="AI157" t="s">
        <v>96</v>
      </c>
      <c r="AU157" t="s">
        <v>92</v>
      </c>
      <c r="AV157" t="s">
        <v>97</v>
      </c>
      <c r="BD157" t="s">
        <v>92</v>
      </c>
      <c r="BE157" t="s">
        <v>92</v>
      </c>
      <c r="BF157" t="s">
        <v>92</v>
      </c>
      <c r="BH157" t="s">
        <v>92</v>
      </c>
      <c r="BI157" t="s">
        <v>92</v>
      </c>
      <c r="BJ157" t="s">
        <v>92</v>
      </c>
      <c r="BK157" t="s">
        <v>92</v>
      </c>
      <c r="BN157" t="s">
        <v>92</v>
      </c>
      <c r="BO157" t="s">
        <v>92</v>
      </c>
      <c r="BP157" t="s">
        <v>92</v>
      </c>
      <c r="BR157" t="s">
        <v>92</v>
      </c>
      <c r="BS157" t="s">
        <v>92</v>
      </c>
      <c r="BT157" t="s">
        <v>91</v>
      </c>
      <c r="BW157">
        <v>3800</v>
      </c>
      <c r="BX157">
        <v>107595</v>
      </c>
      <c r="BY157">
        <v>6142</v>
      </c>
      <c r="BZ157">
        <v>17517.909475740798</v>
      </c>
      <c r="CA157">
        <v>45.407819441569998</v>
      </c>
      <c r="CD157">
        <v>2016</v>
      </c>
      <c r="CE157">
        <v>12</v>
      </c>
      <c r="CF157">
        <f t="shared" si="2"/>
        <v>3800</v>
      </c>
    </row>
    <row r="158" spans="1:84">
      <c r="A158">
        <v>156</v>
      </c>
      <c r="B158">
        <v>19876</v>
      </c>
      <c r="C158" t="s">
        <v>176</v>
      </c>
      <c r="D158">
        <v>3800</v>
      </c>
      <c r="E158" t="s">
        <v>535</v>
      </c>
      <c r="F158" t="s">
        <v>178</v>
      </c>
      <c r="G158" t="s">
        <v>536</v>
      </c>
      <c r="H158" t="s">
        <v>100</v>
      </c>
      <c r="I158" t="s">
        <v>111</v>
      </c>
      <c r="J158" t="s">
        <v>88</v>
      </c>
      <c r="L158" t="s">
        <v>89</v>
      </c>
      <c r="M158" t="s">
        <v>90</v>
      </c>
      <c r="N158" t="s">
        <v>90</v>
      </c>
      <c r="Q158">
        <v>20.7</v>
      </c>
      <c r="R158">
        <v>0.85</v>
      </c>
      <c r="S158">
        <v>11</v>
      </c>
      <c r="T158">
        <v>17</v>
      </c>
      <c r="U158">
        <v>3</v>
      </c>
      <c r="V158" t="s">
        <v>91</v>
      </c>
      <c r="W158" t="s">
        <v>92</v>
      </c>
      <c r="X158" t="s">
        <v>92</v>
      </c>
      <c r="Y158" t="s">
        <v>93</v>
      </c>
      <c r="Z158" t="s">
        <v>90</v>
      </c>
      <c r="AA158">
        <v>8</v>
      </c>
      <c r="AB158">
        <v>1971</v>
      </c>
      <c r="AC158" t="s">
        <v>92</v>
      </c>
      <c r="AD158" t="s">
        <v>92</v>
      </c>
      <c r="AE158" t="s">
        <v>91</v>
      </c>
      <c r="AF158" t="s">
        <v>94</v>
      </c>
      <c r="AG158">
        <v>1</v>
      </c>
      <c r="AH158" t="s">
        <v>90</v>
      </c>
      <c r="AI158" t="s">
        <v>96</v>
      </c>
      <c r="AU158" t="s">
        <v>92</v>
      </c>
      <c r="AV158" t="s">
        <v>97</v>
      </c>
      <c r="BD158" t="s">
        <v>92</v>
      </c>
      <c r="BE158" t="s">
        <v>92</v>
      </c>
      <c r="BF158" t="s">
        <v>92</v>
      </c>
      <c r="BH158" t="s">
        <v>92</v>
      </c>
      <c r="BI158" t="s">
        <v>92</v>
      </c>
      <c r="BJ158" t="s">
        <v>92</v>
      </c>
      <c r="BK158" t="s">
        <v>92</v>
      </c>
      <c r="BN158" t="s">
        <v>92</v>
      </c>
      <c r="BO158" t="s">
        <v>92</v>
      </c>
      <c r="BP158" t="s">
        <v>92</v>
      </c>
      <c r="BR158" t="s">
        <v>92</v>
      </c>
      <c r="BS158" t="s">
        <v>92</v>
      </c>
      <c r="BT158" t="s">
        <v>91</v>
      </c>
      <c r="BW158">
        <v>3800</v>
      </c>
      <c r="BX158">
        <v>107595</v>
      </c>
      <c r="BY158">
        <v>6142</v>
      </c>
      <c r="BZ158">
        <v>17517.909475740798</v>
      </c>
      <c r="CA158">
        <v>45.407819441569998</v>
      </c>
      <c r="CD158">
        <v>2017</v>
      </c>
      <c r="CE158">
        <v>1</v>
      </c>
      <c r="CF158">
        <f t="shared" si="2"/>
        <v>3800</v>
      </c>
    </row>
    <row r="159" spans="1:84">
      <c r="A159">
        <v>157</v>
      </c>
      <c r="B159">
        <v>19876</v>
      </c>
      <c r="C159" t="s">
        <v>176</v>
      </c>
      <c r="D159">
        <v>3800</v>
      </c>
      <c r="E159" t="s">
        <v>535</v>
      </c>
      <c r="F159" t="s">
        <v>178</v>
      </c>
      <c r="G159" t="s">
        <v>536</v>
      </c>
      <c r="H159" t="s">
        <v>101</v>
      </c>
      <c r="I159" t="s">
        <v>111</v>
      </c>
      <c r="J159" t="s">
        <v>88</v>
      </c>
      <c r="L159" t="s">
        <v>89</v>
      </c>
      <c r="M159" t="s">
        <v>90</v>
      </c>
      <c r="N159" t="s">
        <v>90</v>
      </c>
      <c r="Q159">
        <v>20.7</v>
      </c>
      <c r="R159">
        <v>0.85</v>
      </c>
      <c r="S159">
        <v>12</v>
      </c>
      <c r="T159">
        <v>17</v>
      </c>
      <c r="U159">
        <v>3</v>
      </c>
      <c r="V159" t="s">
        <v>91</v>
      </c>
      <c r="W159" t="s">
        <v>92</v>
      </c>
      <c r="X159" t="s">
        <v>92</v>
      </c>
      <c r="Y159" t="s">
        <v>93</v>
      </c>
      <c r="Z159" t="s">
        <v>90</v>
      </c>
      <c r="AA159">
        <v>7</v>
      </c>
      <c r="AB159">
        <v>1971</v>
      </c>
      <c r="AC159" t="s">
        <v>92</v>
      </c>
      <c r="AD159" t="s">
        <v>92</v>
      </c>
      <c r="AE159" t="s">
        <v>91</v>
      </c>
      <c r="AF159" t="s">
        <v>94</v>
      </c>
      <c r="AG159">
        <v>1</v>
      </c>
      <c r="AH159" t="s">
        <v>90</v>
      </c>
      <c r="AI159" t="s">
        <v>96</v>
      </c>
      <c r="AU159" t="s">
        <v>92</v>
      </c>
      <c r="AV159" t="s">
        <v>97</v>
      </c>
      <c r="BD159" t="s">
        <v>92</v>
      </c>
      <c r="BE159" t="s">
        <v>92</v>
      </c>
      <c r="BF159" t="s">
        <v>92</v>
      </c>
      <c r="BH159" t="s">
        <v>92</v>
      </c>
      <c r="BI159" t="s">
        <v>92</v>
      </c>
      <c r="BJ159" t="s">
        <v>92</v>
      </c>
      <c r="BK159" t="s">
        <v>92</v>
      </c>
      <c r="BN159" t="s">
        <v>92</v>
      </c>
      <c r="BO159" t="s">
        <v>92</v>
      </c>
      <c r="BP159" t="s">
        <v>92</v>
      </c>
      <c r="BR159" t="s">
        <v>92</v>
      </c>
      <c r="BS159" t="s">
        <v>92</v>
      </c>
      <c r="BT159" t="s">
        <v>91</v>
      </c>
      <c r="BW159">
        <v>3800</v>
      </c>
      <c r="BX159">
        <v>107595</v>
      </c>
      <c r="BY159">
        <v>6142</v>
      </c>
      <c r="BZ159">
        <v>17517.909475740798</v>
      </c>
      <c r="CA159">
        <v>45.407819441569998</v>
      </c>
      <c r="CD159">
        <v>2016</v>
      </c>
      <c r="CE159">
        <v>12</v>
      </c>
      <c r="CF159">
        <f t="shared" si="2"/>
        <v>3800</v>
      </c>
    </row>
    <row r="160" spans="1:84">
      <c r="A160">
        <v>158</v>
      </c>
      <c r="B160">
        <v>19876</v>
      </c>
      <c r="C160" t="s">
        <v>176</v>
      </c>
      <c r="D160">
        <v>3800</v>
      </c>
      <c r="E160" t="s">
        <v>535</v>
      </c>
      <c r="F160" t="s">
        <v>178</v>
      </c>
      <c r="G160" t="s">
        <v>536</v>
      </c>
      <c r="H160" t="s">
        <v>102</v>
      </c>
      <c r="I160" t="s">
        <v>111</v>
      </c>
      <c r="J160" t="s">
        <v>88</v>
      </c>
      <c r="L160" t="s">
        <v>89</v>
      </c>
      <c r="M160" t="s">
        <v>90</v>
      </c>
      <c r="N160" t="s">
        <v>90</v>
      </c>
      <c r="Q160">
        <v>20.7</v>
      </c>
      <c r="R160">
        <v>0.85</v>
      </c>
      <c r="S160">
        <v>12</v>
      </c>
      <c r="T160">
        <v>18</v>
      </c>
      <c r="U160">
        <v>3</v>
      </c>
      <c r="V160" t="s">
        <v>91</v>
      </c>
      <c r="W160" t="s">
        <v>92</v>
      </c>
      <c r="X160" t="s">
        <v>92</v>
      </c>
      <c r="Y160" t="s">
        <v>93</v>
      </c>
      <c r="Z160" t="s">
        <v>90</v>
      </c>
      <c r="AA160">
        <v>8</v>
      </c>
      <c r="AB160">
        <v>1971</v>
      </c>
      <c r="AC160" t="s">
        <v>92</v>
      </c>
      <c r="AD160" t="s">
        <v>92</v>
      </c>
      <c r="AE160" t="s">
        <v>91</v>
      </c>
      <c r="AF160" t="s">
        <v>94</v>
      </c>
      <c r="AG160">
        <v>1</v>
      </c>
      <c r="AH160" t="s">
        <v>90</v>
      </c>
      <c r="AI160" t="s">
        <v>96</v>
      </c>
      <c r="AU160" t="s">
        <v>92</v>
      </c>
      <c r="AV160" t="s">
        <v>97</v>
      </c>
      <c r="BD160" t="s">
        <v>92</v>
      </c>
      <c r="BE160" t="s">
        <v>92</v>
      </c>
      <c r="BF160" t="s">
        <v>92</v>
      </c>
      <c r="BH160" t="s">
        <v>92</v>
      </c>
      <c r="BI160" t="s">
        <v>92</v>
      </c>
      <c r="BJ160" t="s">
        <v>92</v>
      </c>
      <c r="BK160" t="s">
        <v>92</v>
      </c>
      <c r="BN160" t="s">
        <v>92</v>
      </c>
      <c r="BO160" t="s">
        <v>92</v>
      </c>
      <c r="BP160" t="s">
        <v>92</v>
      </c>
      <c r="BR160" t="s">
        <v>92</v>
      </c>
      <c r="BS160" t="s">
        <v>92</v>
      </c>
      <c r="BT160" t="s">
        <v>91</v>
      </c>
      <c r="BW160">
        <v>3800</v>
      </c>
      <c r="BX160">
        <v>107595</v>
      </c>
      <c r="BY160">
        <v>6142</v>
      </c>
      <c r="BZ160">
        <v>17517.909475740798</v>
      </c>
      <c r="CA160">
        <v>45.407819441569998</v>
      </c>
      <c r="CD160">
        <v>2017</v>
      </c>
      <c r="CE160">
        <v>1</v>
      </c>
      <c r="CF160">
        <f t="shared" si="2"/>
        <v>3800</v>
      </c>
    </row>
    <row r="161" spans="1:84">
      <c r="A161">
        <v>159</v>
      </c>
      <c r="B161">
        <v>19876</v>
      </c>
      <c r="C161" t="s">
        <v>176</v>
      </c>
      <c r="D161">
        <v>3803</v>
      </c>
      <c r="E161" t="s">
        <v>537</v>
      </c>
      <c r="F161" t="s">
        <v>178</v>
      </c>
      <c r="G161" t="s">
        <v>537</v>
      </c>
      <c r="H161">
        <v>6</v>
      </c>
      <c r="I161" t="s">
        <v>111</v>
      </c>
      <c r="J161" t="s">
        <v>88</v>
      </c>
      <c r="L161" t="s">
        <v>89</v>
      </c>
      <c r="M161" t="s">
        <v>90</v>
      </c>
      <c r="N161" t="s">
        <v>90</v>
      </c>
      <c r="Q161">
        <v>16.3</v>
      </c>
      <c r="R161">
        <v>0.85</v>
      </c>
      <c r="S161">
        <v>12</v>
      </c>
      <c r="T161">
        <v>16</v>
      </c>
      <c r="U161">
        <v>3</v>
      </c>
      <c r="V161" t="s">
        <v>91</v>
      </c>
      <c r="W161" t="s">
        <v>92</v>
      </c>
      <c r="X161" t="s">
        <v>92</v>
      </c>
      <c r="Y161" t="s">
        <v>93</v>
      </c>
      <c r="Z161" t="s">
        <v>90</v>
      </c>
      <c r="AA161">
        <v>7</v>
      </c>
      <c r="AB161">
        <v>1969</v>
      </c>
      <c r="AC161" t="s">
        <v>92</v>
      </c>
      <c r="AD161" t="s">
        <v>92</v>
      </c>
      <c r="AE161" t="s">
        <v>91</v>
      </c>
      <c r="AF161" t="s">
        <v>94</v>
      </c>
      <c r="AG161">
        <v>1</v>
      </c>
      <c r="AH161" t="s">
        <v>90</v>
      </c>
      <c r="AI161" t="s">
        <v>96</v>
      </c>
      <c r="AS161" t="s">
        <v>91</v>
      </c>
      <c r="AU161" t="s">
        <v>92</v>
      </c>
      <c r="AV161" t="s">
        <v>97</v>
      </c>
      <c r="BD161" t="s">
        <v>92</v>
      </c>
      <c r="BE161" t="s">
        <v>92</v>
      </c>
      <c r="BF161" t="s">
        <v>92</v>
      </c>
      <c r="BH161" t="s">
        <v>92</v>
      </c>
      <c r="BI161" t="s">
        <v>92</v>
      </c>
      <c r="BJ161" t="s">
        <v>92</v>
      </c>
      <c r="BK161" t="s">
        <v>92</v>
      </c>
      <c r="BN161" t="s">
        <v>92</v>
      </c>
      <c r="BO161" t="s">
        <v>92</v>
      </c>
      <c r="BP161" t="s">
        <v>92</v>
      </c>
      <c r="BR161" t="s">
        <v>92</v>
      </c>
      <c r="BS161" t="s">
        <v>92</v>
      </c>
      <c r="BT161" t="s">
        <v>91</v>
      </c>
      <c r="BW161">
        <v>3803</v>
      </c>
      <c r="BX161">
        <v>2224</v>
      </c>
      <c r="BY161">
        <v>116</v>
      </c>
      <c r="BZ161">
        <v>19172.413793103398</v>
      </c>
      <c r="CA161">
        <v>49.473437501174899</v>
      </c>
      <c r="CD161">
        <v>2019</v>
      </c>
      <c r="CE161">
        <v>1</v>
      </c>
      <c r="CF161">
        <f t="shared" si="2"/>
        <v>3803</v>
      </c>
    </row>
    <row r="162" spans="1:84">
      <c r="A162">
        <v>160</v>
      </c>
      <c r="B162">
        <v>19876</v>
      </c>
      <c r="C162" t="s">
        <v>176</v>
      </c>
      <c r="D162">
        <v>3803</v>
      </c>
      <c r="E162" t="s">
        <v>537</v>
      </c>
      <c r="F162" t="s">
        <v>178</v>
      </c>
      <c r="G162" t="s">
        <v>537</v>
      </c>
      <c r="H162" t="s">
        <v>86</v>
      </c>
      <c r="I162" t="s">
        <v>111</v>
      </c>
      <c r="J162" t="s">
        <v>88</v>
      </c>
      <c r="L162" t="s">
        <v>89</v>
      </c>
      <c r="M162" t="s">
        <v>90</v>
      </c>
      <c r="N162" t="s">
        <v>90</v>
      </c>
      <c r="Q162">
        <v>18.5</v>
      </c>
      <c r="R162">
        <v>0.85</v>
      </c>
      <c r="S162">
        <v>15</v>
      </c>
      <c r="T162">
        <v>20</v>
      </c>
      <c r="U162">
        <v>3</v>
      </c>
      <c r="V162" t="s">
        <v>91</v>
      </c>
      <c r="W162" t="s">
        <v>92</v>
      </c>
      <c r="X162" t="s">
        <v>92</v>
      </c>
      <c r="Y162" t="s">
        <v>93</v>
      </c>
      <c r="Z162" t="s">
        <v>90</v>
      </c>
      <c r="AA162">
        <v>12</v>
      </c>
      <c r="AB162">
        <v>1967</v>
      </c>
      <c r="AC162" t="s">
        <v>92</v>
      </c>
      <c r="AD162" t="s">
        <v>92</v>
      </c>
      <c r="AE162" t="s">
        <v>91</v>
      </c>
      <c r="AF162" t="s">
        <v>94</v>
      </c>
      <c r="AG162">
        <v>1</v>
      </c>
      <c r="AH162" t="s">
        <v>90</v>
      </c>
      <c r="AI162" t="s">
        <v>96</v>
      </c>
      <c r="AS162" t="s">
        <v>91</v>
      </c>
      <c r="AU162" t="s">
        <v>92</v>
      </c>
      <c r="AV162" t="s">
        <v>97</v>
      </c>
      <c r="BD162" t="s">
        <v>92</v>
      </c>
      <c r="BE162" t="s">
        <v>92</v>
      </c>
      <c r="BF162" t="s">
        <v>92</v>
      </c>
      <c r="BH162" t="s">
        <v>92</v>
      </c>
      <c r="BI162" t="s">
        <v>92</v>
      </c>
      <c r="BJ162" t="s">
        <v>92</v>
      </c>
      <c r="BK162" t="s">
        <v>92</v>
      </c>
      <c r="BN162" t="s">
        <v>92</v>
      </c>
      <c r="BO162" t="s">
        <v>92</v>
      </c>
      <c r="BP162" t="s">
        <v>92</v>
      </c>
      <c r="BR162" t="s">
        <v>92</v>
      </c>
      <c r="BS162" t="s">
        <v>92</v>
      </c>
      <c r="BT162" t="s">
        <v>91</v>
      </c>
      <c r="BW162">
        <v>3803</v>
      </c>
      <c r="BX162">
        <v>2224</v>
      </c>
      <c r="BY162">
        <v>116</v>
      </c>
      <c r="BZ162">
        <v>19172.413793103398</v>
      </c>
      <c r="CA162">
        <v>50.284850741010402</v>
      </c>
      <c r="CD162">
        <v>2018</v>
      </c>
      <c r="CE162">
        <v>3</v>
      </c>
      <c r="CF162">
        <f t="shared" si="2"/>
        <v>3803</v>
      </c>
    </row>
    <row r="163" spans="1:84">
      <c r="A163">
        <v>161</v>
      </c>
      <c r="B163">
        <v>19876</v>
      </c>
      <c r="C163" t="s">
        <v>176</v>
      </c>
      <c r="D163">
        <v>3803</v>
      </c>
      <c r="E163" t="s">
        <v>537</v>
      </c>
      <c r="F163" t="s">
        <v>178</v>
      </c>
      <c r="G163" t="s">
        <v>537</v>
      </c>
      <c r="H163" t="s">
        <v>102</v>
      </c>
      <c r="I163" t="s">
        <v>111</v>
      </c>
      <c r="J163" t="s">
        <v>88</v>
      </c>
      <c r="L163" t="s">
        <v>89</v>
      </c>
      <c r="M163" t="s">
        <v>90</v>
      </c>
      <c r="N163" t="s">
        <v>90</v>
      </c>
      <c r="Q163">
        <v>16.3</v>
      </c>
      <c r="R163">
        <v>0.85</v>
      </c>
      <c r="S163">
        <v>12</v>
      </c>
      <c r="T163">
        <v>16</v>
      </c>
      <c r="U163">
        <v>3</v>
      </c>
      <c r="V163" t="s">
        <v>91</v>
      </c>
      <c r="W163" t="s">
        <v>92</v>
      </c>
      <c r="X163" t="s">
        <v>92</v>
      </c>
      <c r="Y163" t="s">
        <v>93</v>
      </c>
      <c r="Z163" t="s">
        <v>90</v>
      </c>
      <c r="AA163">
        <v>5</v>
      </c>
      <c r="AB163">
        <v>1969</v>
      </c>
      <c r="AC163" t="s">
        <v>92</v>
      </c>
      <c r="AD163" t="s">
        <v>92</v>
      </c>
      <c r="AE163" t="s">
        <v>91</v>
      </c>
      <c r="AF163" t="s">
        <v>94</v>
      </c>
      <c r="AG163">
        <v>1</v>
      </c>
      <c r="AH163" t="s">
        <v>90</v>
      </c>
      <c r="AI163" t="s">
        <v>96</v>
      </c>
      <c r="AS163" t="s">
        <v>91</v>
      </c>
      <c r="AU163" t="s">
        <v>92</v>
      </c>
      <c r="AV163" t="s">
        <v>97</v>
      </c>
      <c r="BD163" t="s">
        <v>92</v>
      </c>
      <c r="BE163" t="s">
        <v>92</v>
      </c>
      <c r="BF163" t="s">
        <v>92</v>
      </c>
      <c r="BH163" t="s">
        <v>92</v>
      </c>
      <c r="BI163" t="s">
        <v>92</v>
      </c>
      <c r="BJ163" t="s">
        <v>92</v>
      </c>
      <c r="BK163" t="s">
        <v>92</v>
      </c>
      <c r="BN163" t="s">
        <v>92</v>
      </c>
      <c r="BO163" t="s">
        <v>92</v>
      </c>
      <c r="BP163" t="s">
        <v>92</v>
      </c>
      <c r="BR163" t="s">
        <v>92</v>
      </c>
      <c r="BS163" t="s">
        <v>92</v>
      </c>
      <c r="BT163" t="s">
        <v>91</v>
      </c>
      <c r="BW163">
        <v>3803</v>
      </c>
      <c r="BX163">
        <v>2224</v>
      </c>
      <c r="BY163">
        <v>116</v>
      </c>
      <c r="BZ163">
        <v>19172.413793103398</v>
      </c>
      <c r="CA163">
        <v>49.473437501174899</v>
      </c>
      <c r="CD163">
        <v>2018</v>
      </c>
      <c r="CE163">
        <v>11</v>
      </c>
      <c r="CF163">
        <f t="shared" si="2"/>
        <v>3803</v>
      </c>
    </row>
    <row r="164" spans="1:84" hidden="1">
      <c r="A164">
        <v>162</v>
      </c>
      <c r="B164">
        <v>19876</v>
      </c>
      <c r="C164" t="s">
        <v>176</v>
      </c>
      <c r="D164">
        <v>3804</v>
      </c>
      <c r="E164" t="s">
        <v>177</v>
      </c>
      <c r="F164" t="s">
        <v>178</v>
      </c>
      <c r="G164" t="s">
        <v>179</v>
      </c>
      <c r="H164" t="s">
        <v>86</v>
      </c>
      <c r="I164" t="s">
        <v>111</v>
      </c>
      <c r="J164" t="s">
        <v>88</v>
      </c>
      <c r="L164" t="s">
        <v>89</v>
      </c>
      <c r="M164" t="s">
        <v>90</v>
      </c>
      <c r="N164" t="s">
        <v>90</v>
      </c>
      <c r="Q164">
        <v>16</v>
      </c>
      <c r="R164">
        <v>0.85</v>
      </c>
      <c r="S164">
        <v>12</v>
      </c>
      <c r="T164">
        <v>19</v>
      </c>
      <c r="U164">
        <v>3</v>
      </c>
      <c r="V164" t="s">
        <v>91</v>
      </c>
      <c r="W164" t="s">
        <v>92</v>
      </c>
      <c r="X164" t="s">
        <v>92</v>
      </c>
      <c r="Y164" t="s">
        <v>93</v>
      </c>
      <c r="Z164" t="s">
        <v>90</v>
      </c>
      <c r="AA164">
        <v>5</v>
      </c>
      <c r="AB164">
        <v>1968</v>
      </c>
      <c r="AC164" t="s">
        <v>92</v>
      </c>
      <c r="AD164" t="s">
        <v>92</v>
      </c>
      <c r="AE164" t="s">
        <v>91</v>
      </c>
      <c r="AF164" t="s">
        <v>94</v>
      </c>
      <c r="AG164">
        <v>1</v>
      </c>
      <c r="AH164" t="s">
        <v>90</v>
      </c>
      <c r="AI164" t="s">
        <v>96</v>
      </c>
      <c r="AU164" t="s">
        <v>92</v>
      </c>
      <c r="AV164" t="s">
        <v>97</v>
      </c>
      <c r="BD164" t="s">
        <v>92</v>
      </c>
      <c r="BE164" t="s">
        <v>92</v>
      </c>
      <c r="BF164" t="s">
        <v>92</v>
      </c>
      <c r="BH164" t="s">
        <v>92</v>
      </c>
      <c r="BI164" t="s">
        <v>92</v>
      </c>
      <c r="BJ164" t="s">
        <v>92</v>
      </c>
      <c r="BK164" t="s">
        <v>92</v>
      </c>
      <c r="BN164" t="s">
        <v>92</v>
      </c>
      <c r="BO164" t="s">
        <v>92</v>
      </c>
      <c r="BP164" t="s">
        <v>92</v>
      </c>
      <c r="BR164" t="s">
        <v>92</v>
      </c>
      <c r="BS164" t="s">
        <v>92</v>
      </c>
      <c r="BT164" t="s">
        <v>91</v>
      </c>
      <c r="BW164">
        <v>3804</v>
      </c>
      <c r="BX164">
        <v>13015</v>
      </c>
      <c r="BY164">
        <v>806</v>
      </c>
      <c r="BZ164">
        <v>16147.6426799007</v>
      </c>
      <c r="CA164">
        <v>53.263808531162198</v>
      </c>
      <c r="CD164">
        <v>2021</v>
      </c>
      <c r="CE164">
        <v>8</v>
      </c>
      <c r="CF164">
        <f t="shared" si="2"/>
        <v>3804</v>
      </c>
    </row>
    <row r="165" spans="1:84" hidden="1">
      <c r="A165">
        <v>163</v>
      </c>
      <c r="B165">
        <v>19876</v>
      </c>
      <c r="C165" t="s">
        <v>176</v>
      </c>
      <c r="D165">
        <v>3804</v>
      </c>
      <c r="E165" t="s">
        <v>177</v>
      </c>
      <c r="F165" t="s">
        <v>178</v>
      </c>
      <c r="G165" t="s">
        <v>179</v>
      </c>
      <c r="H165" t="s">
        <v>100</v>
      </c>
      <c r="I165" t="s">
        <v>111</v>
      </c>
      <c r="J165" t="s">
        <v>88</v>
      </c>
      <c r="L165" t="s">
        <v>89</v>
      </c>
      <c r="M165" t="s">
        <v>90</v>
      </c>
      <c r="N165" t="s">
        <v>90</v>
      </c>
      <c r="Q165">
        <v>16</v>
      </c>
      <c r="R165">
        <v>0.85</v>
      </c>
      <c r="S165">
        <v>12</v>
      </c>
      <c r="T165">
        <v>17</v>
      </c>
      <c r="U165">
        <v>3</v>
      </c>
      <c r="V165" t="s">
        <v>91</v>
      </c>
      <c r="W165" t="s">
        <v>92</v>
      </c>
      <c r="X165" t="s">
        <v>92</v>
      </c>
      <c r="Y165" t="s">
        <v>93</v>
      </c>
      <c r="Z165" t="s">
        <v>90</v>
      </c>
      <c r="AA165">
        <v>5</v>
      </c>
      <c r="AB165">
        <v>1968</v>
      </c>
      <c r="AC165" t="s">
        <v>92</v>
      </c>
      <c r="AD165" t="s">
        <v>92</v>
      </c>
      <c r="AE165" t="s">
        <v>91</v>
      </c>
      <c r="AF165" t="s">
        <v>94</v>
      </c>
      <c r="AG165">
        <v>1</v>
      </c>
      <c r="AH165" t="s">
        <v>90</v>
      </c>
      <c r="AI165" t="s">
        <v>96</v>
      </c>
      <c r="AU165" t="s">
        <v>92</v>
      </c>
      <c r="AV165" t="s">
        <v>97</v>
      </c>
      <c r="BD165" t="s">
        <v>92</v>
      </c>
      <c r="BE165" t="s">
        <v>92</v>
      </c>
      <c r="BF165" t="s">
        <v>92</v>
      </c>
      <c r="BH165" t="s">
        <v>92</v>
      </c>
      <c r="BI165" t="s">
        <v>92</v>
      </c>
      <c r="BJ165" t="s">
        <v>92</v>
      </c>
      <c r="BK165" t="s">
        <v>92</v>
      </c>
      <c r="BN165" t="s">
        <v>92</v>
      </c>
      <c r="BO165" t="s">
        <v>92</v>
      </c>
      <c r="BP165" t="s">
        <v>92</v>
      </c>
      <c r="BR165" t="s">
        <v>92</v>
      </c>
      <c r="BS165" t="s">
        <v>92</v>
      </c>
      <c r="BT165" t="s">
        <v>91</v>
      </c>
      <c r="BW165">
        <v>3804</v>
      </c>
      <c r="BX165">
        <v>13015</v>
      </c>
      <c r="BY165">
        <v>806</v>
      </c>
      <c r="BZ165">
        <v>16147.6426799007</v>
      </c>
      <c r="CA165">
        <v>53.263808531162198</v>
      </c>
      <c r="CD165">
        <v>2021</v>
      </c>
      <c r="CE165">
        <v>8</v>
      </c>
      <c r="CF165">
        <f t="shared" si="2"/>
        <v>3804</v>
      </c>
    </row>
    <row r="166" spans="1:84" hidden="1">
      <c r="A166">
        <v>164</v>
      </c>
      <c r="B166">
        <v>19876</v>
      </c>
      <c r="C166" t="s">
        <v>176</v>
      </c>
      <c r="D166">
        <v>3804</v>
      </c>
      <c r="E166" t="s">
        <v>177</v>
      </c>
      <c r="F166" t="s">
        <v>178</v>
      </c>
      <c r="G166" t="s">
        <v>179</v>
      </c>
      <c r="H166" t="s">
        <v>101</v>
      </c>
      <c r="I166" t="s">
        <v>111</v>
      </c>
      <c r="J166" t="s">
        <v>88</v>
      </c>
      <c r="L166" t="s">
        <v>89</v>
      </c>
      <c r="M166" t="s">
        <v>90</v>
      </c>
      <c r="N166" t="s">
        <v>90</v>
      </c>
      <c r="Q166">
        <v>16</v>
      </c>
      <c r="R166">
        <v>0.85</v>
      </c>
      <c r="S166">
        <v>12</v>
      </c>
      <c r="T166">
        <v>16</v>
      </c>
      <c r="U166">
        <v>3</v>
      </c>
      <c r="V166" t="s">
        <v>91</v>
      </c>
      <c r="W166" t="s">
        <v>92</v>
      </c>
      <c r="X166" t="s">
        <v>92</v>
      </c>
      <c r="Y166" t="s">
        <v>93</v>
      </c>
      <c r="Z166" t="s">
        <v>90</v>
      </c>
      <c r="AA166">
        <v>5</v>
      </c>
      <c r="AB166">
        <v>1968</v>
      </c>
      <c r="AC166" t="s">
        <v>92</v>
      </c>
      <c r="AD166" t="s">
        <v>92</v>
      </c>
      <c r="AE166" t="s">
        <v>91</v>
      </c>
      <c r="AF166" t="s">
        <v>94</v>
      </c>
      <c r="AG166">
        <v>1</v>
      </c>
      <c r="AH166" t="s">
        <v>90</v>
      </c>
      <c r="AI166" t="s">
        <v>96</v>
      </c>
      <c r="AU166" t="s">
        <v>92</v>
      </c>
      <c r="AV166" t="s">
        <v>97</v>
      </c>
      <c r="BD166" t="s">
        <v>92</v>
      </c>
      <c r="BE166" t="s">
        <v>92</v>
      </c>
      <c r="BF166" t="s">
        <v>92</v>
      </c>
      <c r="BH166" t="s">
        <v>92</v>
      </c>
      <c r="BI166" t="s">
        <v>92</v>
      </c>
      <c r="BJ166" t="s">
        <v>92</v>
      </c>
      <c r="BK166" t="s">
        <v>92</v>
      </c>
      <c r="BN166" t="s">
        <v>92</v>
      </c>
      <c r="BO166" t="s">
        <v>92</v>
      </c>
      <c r="BP166" t="s">
        <v>92</v>
      </c>
      <c r="BR166" t="s">
        <v>92</v>
      </c>
      <c r="BS166" t="s">
        <v>92</v>
      </c>
      <c r="BT166" t="s">
        <v>91</v>
      </c>
      <c r="BW166">
        <v>3804</v>
      </c>
      <c r="BX166">
        <v>13015</v>
      </c>
      <c r="BY166">
        <v>806</v>
      </c>
      <c r="BZ166">
        <v>16147.6426799007</v>
      </c>
      <c r="CA166">
        <v>53.263808531162198</v>
      </c>
      <c r="CD166">
        <v>2021</v>
      </c>
      <c r="CE166">
        <v>8</v>
      </c>
      <c r="CF166">
        <f t="shared" si="2"/>
        <v>3804</v>
      </c>
    </row>
    <row r="167" spans="1:84" hidden="1">
      <c r="A167">
        <v>165</v>
      </c>
      <c r="B167">
        <v>19876</v>
      </c>
      <c r="C167" t="s">
        <v>176</v>
      </c>
      <c r="D167">
        <v>3804</v>
      </c>
      <c r="E167" t="s">
        <v>177</v>
      </c>
      <c r="F167" t="s">
        <v>178</v>
      </c>
      <c r="G167" t="s">
        <v>179</v>
      </c>
      <c r="H167" t="s">
        <v>102</v>
      </c>
      <c r="I167" t="s">
        <v>111</v>
      </c>
      <c r="J167" t="s">
        <v>88</v>
      </c>
      <c r="L167" t="s">
        <v>89</v>
      </c>
      <c r="M167" t="s">
        <v>90</v>
      </c>
      <c r="N167" t="s">
        <v>90</v>
      </c>
      <c r="Q167">
        <v>16</v>
      </c>
      <c r="R167">
        <v>0.85</v>
      </c>
      <c r="S167">
        <v>12</v>
      </c>
      <c r="T167">
        <v>18</v>
      </c>
      <c r="U167">
        <v>3</v>
      </c>
      <c r="V167" t="s">
        <v>91</v>
      </c>
      <c r="W167" t="s">
        <v>92</v>
      </c>
      <c r="X167" t="s">
        <v>92</v>
      </c>
      <c r="Y167" t="s">
        <v>93</v>
      </c>
      <c r="Z167" t="s">
        <v>90</v>
      </c>
      <c r="AA167">
        <v>5</v>
      </c>
      <c r="AB167">
        <v>1968</v>
      </c>
      <c r="AC167" t="s">
        <v>92</v>
      </c>
      <c r="AD167" t="s">
        <v>92</v>
      </c>
      <c r="AE167" t="s">
        <v>91</v>
      </c>
      <c r="AF167" t="s">
        <v>94</v>
      </c>
      <c r="AG167">
        <v>1</v>
      </c>
      <c r="AH167" t="s">
        <v>90</v>
      </c>
      <c r="AI167" t="s">
        <v>96</v>
      </c>
      <c r="AU167" t="s">
        <v>92</v>
      </c>
      <c r="AV167" t="s">
        <v>97</v>
      </c>
      <c r="BD167" t="s">
        <v>92</v>
      </c>
      <c r="BE167" t="s">
        <v>92</v>
      </c>
      <c r="BF167" t="s">
        <v>92</v>
      </c>
      <c r="BH167" t="s">
        <v>92</v>
      </c>
      <c r="BI167" t="s">
        <v>92</v>
      </c>
      <c r="BJ167" t="s">
        <v>92</v>
      </c>
      <c r="BK167" t="s">
        <v>92</v>
      </c>
      <c r="BN167" t="s">
        <v>92</v>
      </c>
      <c r="BO167" t="s">
        <v>92</v>
      </c>
      <c r="BP167" t="s">
        <v>92</v>
      </c>
      <c r="BR167" t="s">
        <v>92</v>
      </c>
      <c r="BS167" t="s">
        <v>92</v>
      </c>
      <c r="BT167" t="s">
        <v>91</v>
      </c>
      <c r="BW167">
        <v>3804</v>
      </c>
      <c r="BX167">
        <v>13015</v>
      </c>
      <c r="BY167">
        <v>806</v>
      </c>
      <c r="BZ167">
        <v>16147.6426799007</v>
      </c>
      <c r="CA167">
        <v>53.263808531162198</v>
      </c>
      <c r="CD167">
        <v>2021</v>
      </c>
      <c r="CE167">
        <v>8</v>
      </c>
      <c r="CF167">
        <f t="shared" si="2"/>
        <v>3804</v>
      </c>
    </row>
    <row r="168" spans="1:84" hidden="1">
      <c r="A168">
        <v>166</v>
      </c>
      <c r="B168">
        <v>19876</v>
      </c>
      <c r="C168" t="s">
        <v>176</v>
      </c>
      <c r="D168">
        <v>3804</v>
      </c>
      <c r="E168" t="s">
        <v>177</v>
      </c>
      <c r="F168" t="s">
        <v>178</v>
      </c>
      <c r="G168" t="s">
        <v>179</v>
      </c>
      <c r="H168" t="s">
        <v>103</v>
      </c>
      <c r="I168" t="s">
        <v>111</v>
      </c>
      <c r="J168" t="s">
        <v>88</v>
      </c>
      <c r="L168" t="s">
        <v>89</v>
      </c>
      <c r="M168" t="s">
        <v>90</v>
      </c>
      <c r="N168" t="s">
        <v>90</v>
      </c>
      <c r="Q168">
        <v>16</v>
      </c>
      <c r="R168">
        <v>0.85</v>
      </c>
      <c r="S168">
        <v>12</v>
      </c>
      <c r="T168">
        <v>17</v>
      </c>
      <c r="U168">
        <v>3</v>
      </c>
      <c r="V168" t="s">
        <v>91</v>
      </c>
      <c r="W168" t="s">
        <v>92</v>
      </c>
      <c r="X168" t="s">
        <v>92</v>
      </c>
      <c r="Y168" t="s">
        <v>93</v>
      </c>
      <c r="Z168" t="s">
        <v>90</v>
      </c>
      <c r="AA168">
        <v>5</v>
      </c>
      <c r="AB168">
        <v>1968</v>
      </c>
      <c r="AC168" t="s">
        <v>92</v>
      </c>
      <c r="AD168" t="s">
        <v>92</v>
      </c>
      <c r="AE168" t="s">
        <v>91</v>
      </c>
      <c r="AF168" t="s">
        <v>94</v>
      </c>
      <c r="AG168">
        <v>1</v>
      </c>
      <c r="AH168" t="s">
        <v>90</v>
      </c>
      <c r="AI168" t="s">
        <v>96</v>
      </c>
      <c r="AU168" t="s">
        <v>92</v>
      </c>
      <c r="AV168" t="s">
        <v>97</v>
      </c>
      <c r="BD168" t="s">
        <v>92</v>
      </c>
      <c r="BE168" t="s">
        <v>92</v>
      </c>
      <c r="BF168" t="s">
        <v>92</v>
      </c>
      <c r="BH168" t="s">
        <v>92</v>
      </c>
      <c r="BI168" t="s">
        <v>92</v>
      </c>
      <c r="BJ168" t="s">
        <v>92</v>
      </c>
      <c r="BK168" t="s">
        <v>92</v>
      </c>
      <c r="BN168" t="s">
        <v>92</v>
      </c>
      <c r="BO168" t="s">
        <v>92</v>
      </c>
      <c r="BP168" t="s">
        <v>92</v>
      </c>
      <c r="BR168" t="s">
        <v>92</v>
      </c>
      <c r="BS168" t="s">
        <v>92</v>
      </c>
      <c r="BT168" t="s">
        <v>91</v>
      </c>
      <c r="BW168">
        <v>3804</v>
      </c>
      <c r="BX168">
        <v>13015</v>
      </c>
      <c r="BY168">
        <v>806</v>
      </c>
      <c r="BZ168">
        <v>16147.6426799007</v>
      </c>
      <c r="CA168">
        <v>53.263808531162198</v>
      </c>
      <c r="CD168">
        <v>2021</v>
      </c>
      <c r="CE168">
        <v>8</v>
      </c>
      <c r="CF168">
        <f t="shared" si="2"/>
        <v>3804</v>
      </c>
    </row>
    <row r="169" spans="1:84" hidden="1">
      <c r="A169">
        <v>167</v>
      </c>
      <c r="B169">
        <v>19876</v>
      </c>
      <c r="C169" t="s">
        <v>176</v>
      </c>
      <c r="D169">
        <v>3804</v>
      </c>
      <c r="E169" t="s">
        <v>177</v>
      </c>
      <c r="F169" t="s">
        <v>178</v>
      </c>
      <c r="G169" t="s">
        <v>179</v>
      </c>
      <c r="H169" t="s">
        <v>104</v>
      </c>
      <c r="I169" t="s">
        <v>111</v>
      </c>
      <c r="J169" t="s">
        <v>88</v>
      </c>
      <c r="L169" t="s">
        <v>89</v>
      </c>
      <c r="M169" t="s">
        <v>90</v>
      </c>
      <c r="N169" t="s">
        <v>90</v>
      </c>
      <c r="Q169">
        <v>16</v>
      </c>
      <c r="R169">
        <v>0.85</v>
      </c>
      <c r="S169">
        <v>12</v>
      </c>
      <c r="T169">
        <v>19</v>
      </c>
      <c r="U169">
        <v>3</v>
      </c>
      <c r="V169" t="s">
        <v>91</v>
      </c>
      <c r="W169" t="s">
        <v>92</v>
      </c>
      <c r="X169" t="s">
        <v>92</v>
      </c>
      <c r="Y169" t="s">
        <v>93</v>
      </c>
      <c r="Z169" t="s">
        <v>90</v>
      </c>
      <c r="AA169">
        <v>5</v>
      </c>
      <c r="AB169">
        <v>1968</v>
      </c>
      <c r="AC169" t="s">
        <v>92</v>
      </c>
      <c r="AD169" t="s">
        <v>92</v>
      </c>
      <c r="AE169" t="s">
        <v>91</v>
      </c>
      <c r="AF169" t="s">
        <v>94</v>
      </c>
      <c r="AG169">
        <v>1</v>
      </c>
      <c r="AH169" t="s">
        <v>90</v>
      </c>
      <c r="AI169" t="s">
        <v>96</v>
      </c>
      <c r="AU169" t="s">
        <v>92</v>
      </c>
      <c r="AV169" t="s">
        <v>97</v>
      </c>
      <c r="BD169" t="s">
        <v>92</v>
      </c>
      <c r="BE169" t="s">
        <v>92</v>
      </c>
      <c r="BF169" t="s">
        <v>92</v>
      </c>
      <c r="BH169" t="s">
        <v>92</v>
      </c>
      <c r="BI169" t="s">
        <v>92</v>
      </c>
      <c r="BJ169" t="s">
        <v>92</v>
      </c>
      <c r="BK169" t="s">
        <v>92</v>
      </c>
      <c r="BN169" t="s">
        <v>92</v>
      </c>
      <c r="BO169" t="s">
        <v>92</v>
      </c>
      <c r="BP169" t="s">
        <v>92</v>
      </c>
      <c r="BR169" t="s">
        <v>92</v>
      </c>
      <c r="BS169" t="s">
        <v>92</v>
      </c>
      <c r="BT169" t="s">
        <v>91</v>
      </c>
      <c r="BW169">
        <v>3804</v>
      </c>
      <c r="BX169">
        <v>13015</v>
      </c>
      <c r="BY169">
        <v>806</v>
      </c>
      <c r="BZ169">
        <v>16147.6426799007</v>
      </c>
      <c r="CA169">
        <v>53.263808531162198</v>
      </c>
      <c r="CD169">
        <v>2021</v>
      </c>
      <c r="CE169">
        <v>8</v>
      </c>
      <c r="CF169">
        <f t="shared" si="2"/>
        <v>3804</v>
      </c>
    </row>
    <row r="170" spans="1:84" hidden="1">
      <c r="A170">
        <v>168</v>
      </c>
      <c r="B170">
        <v>19876</v>
      </c>
      <c r="C170" t="s">
        <v>176</v>
      </c>
      <c r="D170">
        <v>3954</v>
      </c>
      <c r="E170" t="s">
        <v>180</v>
      </c>
      <c r="F170" t="s">
        <v>181</v>
      </c>
      <c r="G170" t="s">
        <v>182</v>
      </c>
      <c r="H170" t="s">
        <v>183</v>
      </c>
      <c r="I170" t="s">
        <v>111</v>
      </c>
      <c r="J170" t="s">
        <v>88</v>
      </c>
      <c r="L170" t="s">
        <v>89</v>
      </c>
      <c r="M170" t="s">
        <v>90</v>
      </c>
      <c r="N170" t="s">
        <v>90</v>
      </c>
      <c r="Q170">
        <v>18.5</v>
      </c>
      <c r="R170">
        <v>0.85</v>
      </c>
      <c r="S170">
        <v>11</v>
      </c>
      <c r="T170">
        <v>15</v>
      </c>
      <c r="U170">
        <v>5</v>
      </c>
      <c r="V170" t="s">
        <v>91</v>
      </c>
      <c r="W170" t="s">
        <v>92</v>
      </c>
      <c r="X170" t="s">
        <v>92</v>
      </c>
      <c r="Y170" t="s">
        <v>93</v>
      </c>
      <c r="Z170" t="s">
        <v>90</v>
      </c>
      <c r="AA170">
        <v>10</v>
      </c>
      <c r="AB170">
        <v>1967</v>
      </c>
      <c r="AC170" t="s">
        <v>92</v>
      </c>
      <c r="AD170" t="s">
        <v>92</v>
      </c>
      <c r="AE170" t="s">
        <v>91</v>
      </c>
      <c r="AF170" t="s">
        <v>94</v>
      </c>
      <c r="AG170">
        <v>1</v>
      </c>
      <c r="AH170" t="s">
        <v>90</v>
      </c>
      <c r="AI170" t="s">
        <v>184</v>
      </c>
      <c r="AU170" t="s">
        <v>92</v>
      </c>
      <c r="AV170" t="s">
        <v>97</v>
      </c>
      <c r="BD170" t="s">
        <v>92</v>
      </c>
      <c r="BE170" t="s">
        <v>92</v>
      </c>
      <c r="BF170" t="s">
        <v>92</v>
      </c>
      <c r="BH170" t="s">
        <v>92</v>
      </c>
      <c r="BI170" t="s">
        <v>92</v>
      </c>
      <c r="BJ170" t="s">
        <v>92</v>
      </c>
      <c r="BK170" t="s">
        <v>92</v>
      </c>
      <c r="BN170" t="s">
        <v>92</v>
      </c>
      <c r="BO170" t="s">
        <v>92</v>
      </c>
      <c r="BP170" t="s">
        <v>92</v>
      </c>
      <c r="BR170" t="s">
        <v>92</v>
      </c>
      <c r="BS170" t="s">
        <v>92</v>
      </c>
      <c r="BT170" t="s">
        <v>91</v>
      </c>
      <c r="BW170">
        <v>3954</v>
      </c>
      <c r="BX170">
        <v>7873</v>
      </c>
      <c r="BY170">
        <v>24</v>
      </c>
      <c r="BZ170">
        <v>328041.66666666599</v>
      </c>
      <c r="CA170">
        <v>46.641527779799901</v>
      </c>
      <c r="CD170">
        <v>2014</v>
      </c>
      <c r="CE170">
        <v>6</v>
      </c>
      <c r="CF170">
        <f t="shared" si="2"/>
        <v>3954</v>
      </c>
    </row>
    <row r="171" spans="1:84" hidden="1">
      <c r="A171">
        <v>169</v>
      </c>
      <c r="B171">
        <v>5625</v>
      </c>
      <c r="C171" t="s">
        <v>185</v>
      </c>
      <c r="D171">
        <v>4257</v>
      </c>
      <c r="E171" t="s">
        <v>186</v>
      </c>
      <c r="F171" t="s">
        <v>122</v>
      </c>
      <c r="G171" t="s">
        <v>187</v>
      </c>
      <c r="H171">
        <v>203</v>
      </c>
      <c r="I171" t="s">
        <v>111</v>
      </c>
      <c r="J171" t="s">
        <v>88</v>
      </c>
      <c r="L171" t="s">
        <v>89</v>
      </c>
      <c r="M171" t="s">
        <v>90</v>
      </c>
      <c r="N171" t="s">
        <v>90</v>
      </c>
      <c r="Q171">
        <v>5.4</v>
      </c>
      <c r="R171">
        <v>0.8</v>
      </c>
      <c r="S171">
        <v>4.5</v>
      </c>
      <c r="T171">
        <v>5.0999999999999996</v>
      </c>
      <c r="U171">
        <v>0</v>
      </c>
      <c r="V171" t="s">
        <v>91</v>
      </c>
      <c r="W171" t="s">
        <v>92</v>
      </c>
      <c r="X171" t="s">
        <v>92</v>
      </c>
      <c r="Y171" t="s">
        <v>93</v>
      </c>
      <c r="Z171" t="s">
        <v>90</v>
      </c>
      <c r="AA171">
        <v>11</v>
      </c>
      <c r="AB171">
        <v>2004</v>
      </c>
      <c r="AC171" t="s">
        <v>92</v>
      </c>
      <c r="AD171" t="s">
        <v>92</v>
      </c>
      <c r="AE171" t="s">
        <v>91</v>
      </c>
      <c r="AF171" t="s">
        <v>94</v>
      </c>
      <c r="AG171">
        <v>1</v>
      </c>
      <c r="AH171" t="s">
        <v>90</v>
      </c>
      <c r="AI171" t="s">
        <v>96</v>
      </c>
      <c r="AS171" t="s">
        <v>91</v>
      </c>
      <c r="AT171" t="s">
        <v>91</v>
      </c>
      <c r="AU171" t="s">
        <v>92</v>
      </c>
      <c r="AV171" t="s">
        <v>97</v>
      </c>
      <c r="BD171" t="s">
        <v>92</v>
      </c>
      <c r="BE171" t="s">
        <v>92</v>
      </c>
      <c r="BF171" t="s">
        <v>92</v>
      </c>
      <c r="BH171" t="s">
        <v>92</v>
      </c>
      <c r="BI171" t="s">
        <v>92</v>
      </c>
      <c r="BJ171" t="s">
        <v>92</v>
      </c>
      <c r="BK171" t="s">
        <v>92</v>
      </c>
      <c r="BN171" t="s">
        <v>92</v>
      </c>
      <c r="BO171" t="s">
        <v>92</v>
      </c>
      <c r="BP171" t="s">
        <v>92</v>
      </c>
      <c r="BQ171" t="s">
        <v>91</v>
      </c>
      <c r="BR171" t="s">
        <v>92</v>
      </c>
      <c r="BS171" t="s">
        <v>92</v>
      </c>
      <c r="BT171" t="s">
        <v>91</v>
      </c>
      <c r="BU171" t="s">
        <v>91</v>
      </c>
      <c r="BV171" t="s">
        <v>91</v>
      </c>
      <c r="BW171">
        <v>4257</v>
      </c>
      <c r="BX171">
        <v>5023</v>
      </c>
      <c r="BY171">
        <v>242</v>
      </c>
      <c r="BZ171">
        <v>20756.198347107402</v>
      </c>
      <c r="CA171">
        <v>36.5583591261028</v>
      </c>
      <c r="CD171">
        <v>2041</v>
      </c>
      <c r="CE171">
        <v>6</v>
      </c>
      <c r="CF171">
        <f t="shared" si="2"/>
        <v>4257</v>
      </c>
    </row>
    <row r="172" spans="1:84" hidden="1">
      <c r="A172">
        <v>170</v>
      </c>
      <c r="B172">
        <v>5625</v>
      </c>
      <c r="C172" t="s">
        <v>185</v>
      </c>
      <c r="D172">
        <v>4257</v>
      </c>
      <c r="E172" t="s">
        <v>186</v>
      </c>
      <c r="F172" t="s">
        <v>122</v>
      </c>
      <c r="G172" t="s">
        <v>187</v>
      </c>
      <c r="H172">
        <v>204</v>
      </c>
      <c r="I172" t="s">
        <v>111</v>
      </c>
      <c r="J172" t="s">
        <v>88</v>
      </c>
      <c r="L172" t="s">
        <v>89</v>
      </c>
      <c r="M172" t="s">
        <v>90</v>
      </c>
      <c r="N172" t="s">
        <v>90</v>
      </c>
      <c r="Q172">
        <v>5.4</v>
      </c>
      <c r="R172">
        <v>0.8</v>
      </c>
      <c r="S172">
        <v>4.5</v>
      </c>
      <c r="T172">
        <v>5.0999999999999996</v>
      </c>
      <c r="U172">
        <v>0</v>
      </c>
      <c r="V172" t="s">
        <v>91</v>
      </c>
      <c r="W172" t="s">
        <v>92</v>
      </c>
      <c r="X172" t="s">
        <v>92</v>
      </c>
      <c r="Y172" t="s">
        <v>93</v>
      </c>
      <c r="Z172" t="s">
        <v>90</v>
      </c>
      <c r="AA172">
        <v>11</v>
      </c>
      <c r="AB172">
        <v>2004</v>
      </c>
      <c r="AC172" t="s">
        <v>92</v>
      </c>
      <c r="AD172" t="s">
        <v>92</v>
      </c>
      <c r="AE172" t="s">
        <v>91</v>
      </c>
      <c r="AF172" t="s">
        <v>94</v>
      </c>
      <c r="AG172">
        <v>1</v>
      </c>
      <c r="AH172" t="s">
        <v>90</v>
      </c>
      <c r="AI172" t="s">
        <v>96</v>
      </c>
      <c r="AS172" t="s">
        <v>91</v>
      </c>
      <c r="AT172" t="s">
        <v>91</v>
      </c>
      <c r="AU172" t="s">
        <v>92</v>
      </c>
      <c r="AV172" t="s">
        <v>97</v>
      </c>
      <c r="BD172" t="s">
        <v>92</v>
      </c>
      <c r="BE172" t="s">
        <v>92</v>
      </c>
      <c r="BF172" t="s">
        <v>92</v>
      </c>
      <c r="BH172" t="s">
        <v>92</v>
      </c>
      <c r="BI172" t="s">
        <v>92</v>
      </c>
      <c r="BJ172" t="s">
        <v>92</v>
      </c>
      <c r="BK172" t="s">
        <v>92</v>
      </c>
      <c r="BN172" t="s">
        <v>92</v>
      </c>
      <c r="BO172" t="s">
        <v>92</v>
      </c>
      <c r="BP172" t="s">
        <v>92</v>
      </c>
      <c r="BQ172" t="s">
        <v>91</v>
      </c>
      <c r="BR172" t="s">
        <v>92</v>
      </c>
      <c r="BS172" t="s">
        <v>92</v>
      </c>
      <c r="BT172" t="s">
        <v>91</v>
      </c>
      <c r="BU172" t="s">
        <v>91</v>
      </c>
      <c r="BV172" t="s">
        <v>91</v>
      </c>
      <c r="BW172">
        <v>4257</v>
      </c>
      <c r="BX172">
        <v>5023</v>
      </c>
      <c r="BY172">
        <v>242</v>
      </c>
      <c r="BZ172">
        <v>20756.198347107402</v>
      </c>
      <c r="CA172">
        <v>36.5583591261028</v>
      </c>
      <c r="CD172">
        <v>2041</v>
      </c>
      <c r="CE172">
        <v>6</v>
      </c>
      <c r="CF172">
        <f t="shared" si="2"/>
        <v>4257</v>
      </c>
    </row>
    <row r="173" spans="1:84">
      <c r="A173">
        <v>171</v>
      </c>
      <c r="B173">
        <v>56606</v>
      </c>
      <c r="C173" t="s">
        <v>397</v>
      </c>
      <c r="D173">
        <v>5083</v>
      </c>
      <c r="E173" t="s">
        <v>538</v>
      </c>
      <c r="F173" t="s">
        <v>152</v>
      </c>
      <c r="G173" t="s">
        <v>162</v>
      </c>
      <c r="H173" t="s">
        <v>539</v>
      </c>
      <c r="I173" t="s">
        <v>87</v>
      </c>
      <c r="J173" t="s">
        <v>88</v>
      </c>
      <c r="L173" t="s">
        <v>89</v>
      </c>
      <c r="M173" t="s">
        <v>90</v>
      </c>
      <c r="N173" t="s">
        <v>90</v>
      </c>
      <c r="Q173">
        <v>99.4</v>
      </c>
      <c r="R173">
        <v>0.9</v>
      </c>
      <c r="S173">
        <v>86.9</v>
      </c>
      <c r="T173">
        <v>104.1</v>
      </c>
      <c r="U173">
        <v>78.2</v>
      </c>
      <c r="V173" t="s">
        <v>91</v>
      </c>
      <c r="W173" t="s">
        <v>92</v>
      </c>
      <c r="X173" t="s">
        <v>92</v>
      </c>
      <c r="Y173" t="s">
        <v>93</v>
      </c>
      <c r="Z173" t="s">
        <v>90</v>
      </c>
      <c r="AA173">
        <v>5</v>
      </c>
      <c r="AB173">
        <v>1990</v>
      </c>
      <c r="AC173" t="s">
        <v>92</v>
      </c>
      <c r="AD173" t="s">
        <v>92</v>
      </c>
      <c r="AE173" t="s">
        <v>91</v>
      </c>
      <c r="AF173" t="s">
        <v>113</v>
      </c>
      <c r="AG173">
        <v>2</v>
      </c>
      <c r="AH173" t="s">
        <v>90</v>
      </c>
      <c r="AI173" t="s">
        <v>95</v>
      </c>
      <c r="AJ173" t="s">
        <v>400</v>
      </c>
      <c r="AS173" t="s">
        <v>91</v>
      </c>
      <c r="AU173" t="s">
        <v>92</v>
      </c>
      <c r="AV173" t="s">
        <v>97</v>
      </c>
      <c r="BD173" t="s">
        <v>92</v>
      </c>
      <c r="BE173" t="s">
        <v>92</v>
      </c>
      <c r="BF173" t="s">
        <v>92</v>
      </c>
      <c r="BH173" t="s">
        <v>92</v>
      </c>
      <c r="BI173" t="s">
        <v>92</v>
      </c>
      <c r="BJ173" t="s">
        <v>92</v>
      </c>
      <c r="BK173" t="s">
        <v>92</v>
      </c>
      <c r="BN173" t="s">
        <v>92</v>
      </c>
      <c r="BO173" t="s">
        <v>92</v>
      </c>
      <c r="BP173" t="s">
        <v>92</v>
      </c>
      <c r="BR173" t="s">
        <v>92</v>
      </c>
      <c r="BS173" t="s">
        <v>92</v>
      </c>
      <c r="BT173" t="s">
        <v>98</v>
      </c>
      <c r="BU173" t="s">
        <v>91</v>
      </c>
      <c r="BV173" t="s">
        <v>98</v>
      </c>
      <c r="BW173">
        <v>5083</v>
      </c>
      <c r="BX173">
        <v>624502</v>
      </c>
      <c r="BY173">
        <v>60253.002999999997</v>
      </c>
      <c r="BZ173">
        <v>10364.6618244073</v>
      </c>
      <c r="CA173">
        <v>23.815000001996601</v>
      </c>
      <c r="CD173">
        <v>2014</v>
      </c>
      <c r="CE173">
        <v>3</v>
      </c>
      <c r="CF173">
        <f t="shared" si="2"/>
        <v>5083</v>
      </c>
    </row>
    <row r="174" spans="1:84">
      <c r="A174">
        <v>172</v>
      </c>
      <c r="B174">
        <v>56606</v>
      </c>
      <c r="C174" t="s">
        <v>397</v>
      </c>
      <c r="D174">
        <v>5083</v>
      </c>
      <c r="E174" t="s">
        <v>538</v>
      </c>
      <c r="F174" t="s">
        <v>152</v>
      </c>
      <c r="G174" t="s">
        <v>162</v>
      </c>
      <c r="H174" t="s">
        <v>540</v>
      </c>
      <c r="I174" t="s">
        <v>87</v>
      </c>
      <c r="J174" t="s">
        <v>88</v>
      </c>
      <c r="L174" t="s">
        <v>89</v>
      </c>
      <c r="M174" t="s">
        <v>90</v>
      </c>
      <c r="N174" t="s">
        <v>90</v>
      </c>
      <c r="Q174">
        <v>131.80000000000001</v>
      </c>
      <c r="R174">
        <v>0.9</v>
      </c>
      <c r="S174">
        <v>96.5</v>
      </c>
      <c r="T174">
        <v>102</v>
      </c>
      <c r="U174">
        <v>90</v>
      </c>
      <c r="V174" t="s">
        <v>91</v>
      </c>
      <c r="W174" t="s">
        <v>92</v>
      </c>
      <c r="X174" t="s">
        <v>92</v>
      </c>
      <c r="Y174" t="s">
        <v>93</v>
      </c>
      <c r="Z174" t="s">
        <v>90</v>
      </c>
      <c r="AA174">
        <v>6</v>
      </c>
      <c r="AB174">
        <v>2009</v>
      </c>
      <c r="AC174" t="s">
        <v>92</v>
      </c>
      <c r="AD174" t="s">
        <v>92</v>
      </c>
      <c r="AE174" t="s">
        <v>91</v>
      </c>
      <c r="AF174" t="s">
        <v>113</v>
      </c>
      <c r="AG174">
        <v>2</v>
      </c>
      <c r="AH174" t="s">
        <v>90</v>
      </c>
      <c r="AI174" t="s">
        <v>95</v>
      </c>
      <c r="AJ174" t="s">
        <v>400</v>
      </c>
      <c r="AS174" t="s">
        <v>91</v>
      </c>
      <c r="AU174" t="s">
        <v>92</v>
      </c>
      <c r="AV174" t="s">
        <v>97</v>
      </c>
      <c r="BD174" t="s">
        <v>92</v>
      </c>
      <c r="BE174" t="s">
        <v>92</v>
      </c>
      <c r="BF174" t="s">
        <v>92</v>
      </c>
      <c r="BH174" t="s">
        <v>92</v>
      </c>
      <c r="BI174" t="s">
        <v>92</v>
      </c>
      <c r="BJ174" t="s">
        <v>92</v>
      </c>
      <c r="BK174" t="s">
        <v>92</v>
      </c>
      <c r="BN174" t="s">
        <v>92</v>
      </c>
      <c r="BO174" t="s">
        <v>92</v>
      </c>
      <c r="BP174" t="s">
        <v>92</v>
      </c>
      <c r="BR174" t="s">
        <v>92</v>
      </c>
      <c r="BS174" t="s">
        <v>92</v>
      </c>
      <c r="BT174" t="s">
        <v>98</v>
      </c>
      <c r="BU174" t="s">
        <v>91</v>
      </c>
      <c r="BV174" t="s">
        <v>98</v>
      </c>
      <c r="BW174">
        <v>5083</v>
      </c>
      <c r="BX174">
        <v>624502</v>
      </c>
      <c r="BY174">
        <v>60253.002999999997</v>
      </c>
      <c r="BZ174">
        <v>10364.6618244073</v>
      </c>
      <c r="CA174">
        <v>21.007986110815001</v>
      </c>
      <c r="CD174">
        <v>2030</v>
      </c>
      <c r="CE174">
        <v>6</v>
      </c>
      <c r="CF174">
        <f t="shared" si="2"/>
        <v>5083</v>
      </c>
    </row>
    <row r="175" spans="1:84">
      <c r="A175">
        <v>173</v>
      </c>
      <c r="B175">
        <v>19876</v>
      </c>
      <c r="C175" t="s">
        <v>176</v>
      </c>
      <c r="D175">
        <v>7032</v>
      </c>
      <c r="E175" t="s">
        <v>541</v>
      </c>
      <c r="F175" t="s">
        <v>178</v>
      </c>
      <c r="G175" t="s">
        <v>542</v>
      </c>
      <c r="H175">
        <v>1</v>
      </c>
      <c r="I175" t="s">
        <v>111</v>
      </c>
      <c r="J175" t="s">
        <v>88</v>
      </c>
      <c r="L175" t="s">
        <v>89</v>
      </c>
      <c r="M175" t="s">
        <v>90</v>
      </c>
      <c r="N175" t="s">
        <v>90</v>
      </c>
      <c r="Q175">
        <v>16.3</v>
      </c>
      <c r="R175">
        <v>0.85</v>
      </c>
      <c r="S175">
        <v>12</v>
      </c>
      <c r="T175">
        <v>15</v>
      </c>
      <c r="U175">
        <v>0</v>
      </c>
      <c r="V175" t="s">
        <v>91</v>
      </c>
      <c r="W175" t="s">
        <v>92</v>
      </c>
      <c r="X175" t="s">
        <v>92</v>
      </c>
      <c r="Y175" t="s">
        <v>93</v>
      </c>
      <c r="Z175" t="s">
        <v>90</v>
      </c>
      <c r="AA175">
        <v>8</v>
      </c>
      <c r="AB175">
        <v>1970</v>
      </c>
      <c r="AC175" t="s">
        <v>92</v>
      </c>
      <c r="AD175" t="s">
        <v>92</v>
      </c>
      <c r="AE175" t="s">
        <v>91</v>
      </c>
      <c r="AF175" t="s">
        <v>94</v>
      </c>
      <c r="AG175">
        <v>1</v>
      </c>
      <c r="AH175" t="s">
        <v>90</v>
      </c>
      <c r="AI175" t="s">
        <v>96</v>
      </c>
      <c r="AS175" t="s">
        <v>91</v>
      </c>
      <c r="AU175" t="s">
        <v>92</v>
      </c>
      <c r="AV175" t="s">
        <v>97</v>
      </c>
      <c r="BD175" t="s">
        <v>92</v>
      </c>
      <c r="BE175" t="s">
        <v>92</v>
      </c>
      <c r="BF175" t="s">
        <v>92</v>
      </c>
      <c r="BH175" t="s">
        <v>92</v>
      </c>
      <c r="BI175" t="s">
        <v>92</v>
      </c>
      <c r="BJ175" t="s">
        <v>92</v>
      </c>
      <c r="BK175" t="s">
        <v>92</v>
      </c>
      <c r="BN175" t="s">
        <v>92</v>
      </c>
      <c r="BO175" t="s">
        <v>92</v>
      </c>
      <c r="BP175" t="s">
        <v>92</v>
      </c>
      <c r="BR175" t="s">
        <v>92</v>
      </c>
      <c r="BS175" t="s">
        <v>92</v>
      </c>
      <c r="BT175" t="s">
        <v>91</v>
      </c>
      <c r="BW175">
        <v>7032</v>
      </c>
      <c r="BX175">
        <v>335784</v>
      </c>
      <c r="BY175">
        <v>25322.999</v>
      </c>
      <c r="BZ175">
        <v>13260.040803223899</v>
      </c>
      <c r="CA175">
        <v>33.546944442003301</v>
      </c>
      <c r="CD175">
        <v>2004</v>
      </c>
      <c r="CE175">
        <v>3</v>
      </c>
      <c r="CF175">
        <f t="shared" si="2"/>
        <v>7032</v>
      </c>
    </row>
    <row r="176" spans="1:84">
      <c r="A176">
        <v>174</v>
      </c>
      <c r="B176">
        <v>19876</v>
      </c>
      <c r="C176" t="s">
        <v>176</v>
      </c>
      <c r="D176">
        <v>7032</v>
      </c>
      <c r="E176" t="s">
        <v>541</v>
      </c>
      <c r="F176" t="s">
        <v>178</v>
      </c>
      <c r="G176" t="s">
        <v>542</v>
      </c>
      <c r="H176">
        <v>2</v>
      </c>
      <c r="I176" t="s">
        <v>111</v>
      </c>
      <c r="J176" t="s">
        <v>88</v>
      </c>
      <c r="L176" t="s">
        <v>89</v>
      </c>
      <c r="M176" t="s">
        <v>90</v>
      </c>
      <c r="N176" t="s">
        <v>90</v>
      </c>
      <c r="Q176">
        <v>23.8</v>
      </c>
      <c r="R176">
        <v>0.85</v>
      </c>
      <c r="S176">
        <v>16</v>
      </c>
      <c r="T176">
        <v>23</v>
      </c>
      <c r="U176">
        <v>0</v>
      </c>
      <c r="V176" t="s">
        <v>91</v>
      </c>
      <c r="W176" t="s">
        <v>92</v>
      </c>
      <c r="X176" t="s">
        <v>92</v>
      </c>
      <c r="Y176" t="s">
        <v>93</v>
      </c>
      <c r="Z176" t="s">
        <v>90</v>
      </c>
      <c r="AA176">
        <v>12</v>
      </c>
      <c r="AB176">
        <v>1970</v>
      </c>
      <c r="AC176" t="s">
        <v>92</v>
      </c>
      <c r="AD176" t="s">
        <v>92</v>
      </c>
      <c r="AE176" t="s">
        <v>91</v>
      </c>
      <c r="AF176" t="s">
        <v>94</v>
      </c>
      <c r="AG176">
        <v>1</v>
      </c>
      <c r="AH176" t="s">
        <v>90</v>
      </c>
      <c r="AI176" t="s">
        <v>96</v>
      </c>
      <c r="AS176" t="s">
        <v>91</v>
      </c>
      <c r="AU176" t="s">
        <v>92</v>
      </c>
      <c r="AV176" t="s">
        <v>97</v>
      </c>
      <c r="BD176" t="s">
        <v>92</v>
      </c>
      <c r="BE176" t="s">
        <v>92</v>
      </c>
      <c r="BF176" t="s">
        <v>92</v>
      </c>
      <c r="BH176" t="s">
        <v>92</v>
      </c>
      <c r="BI176" t="s">
        <v>92</v>
      </c>
      <c r="BJ176" t="s">
        <v>92</v>
      </c>
      <c r="BK176" t="s">
        <v>92</v>
      </c>
      <c r="BN176" t="s">
        <v>92</v>
      </c>
      <c r="BO176" t="s">
        <v>92</v>
      </c>
      <c r="BP176" t="s">
        <v>92</v>
      </c>
      <c r="BR176" t="s">
        <v>92</v>
      </c>
      <c r="BS176" t="s">
        <v>92</v>
      </c>
      <c r="BT176" t="s">
        <v>91</v>
      </c>
      <c r="BW176">
        <v>7032</v>
      </c>
      <c r="BX176">
        <v>335784</v>
      </c>
      <c r="BY176">
        <v>25322.999</v>
      </c>
      <c r="BZ176">
        <v>13260.040803223899</v>
      </c>
      <c r="CA176">
        <v>33.250045077777102</v>
      </c>
      <c r="CD176">
        <v>2004</v>
      </c>
      <c r="CE176">
        <v>3</v>
      </c>
      <c r="CF176">
        <f t="shared" si="2"/>
        <v>7032</v>
      </c>
    </row>
    <row r="177" spans="1:84">
      <c r="A177">
        <v>175</v>
      </c>
      <c r="B177">
        <v>19876</v>
      </c>
      <c r="C177" t="s">
        <v>176</v>
      </c>
      <c r="D177">
        <v>7032</v>
      </c>
      <c r="E177" t="s">
        <v>541</v>
      </c>
      <c r="F177" t="s">
        <v>178</v>
      </c>
      <c r="G177" t="s">
        <v>542</v>
      </c>
      <c r="H177">
        <v>3</v>
      </c>
      <c r="I177" t="s">
        <v>87</v>
      </c>
      <c r="J177" t="s">
        <v>88</v>
      </c>
      <c r="L177" t="s">
        <v>89</v>
      </c>
      <c r="M177" t="s">
        <v>90</v>
      </c>
      <c r="N177" t="s">
        <v>90</v>
      </c>
      <c r="Q177">
        <v>91.9</v>
      </c>
      <c r="R177">
        <v>0.9</v>
      </c>
      <c r="S177">
        <v>85</v>
      </c>
      <c r="T177">
        <v>98</v>
      </c>
      <c r="U177">
        <v>40</v>
      </c>
      <c r="V177" t="s">
        <v>91</v>
      </c>
      <c r="W177" t="s">
        <v>92</v>
      </c>
      <c r="X177" t="s">
        <v>92</v>
      </c>
      <c r="Y177" t="s">
        <v>93</v>
      </c>
      <c r="Z177" t="s">
        <v>90</v>
      </c>
      <c r="AA177">
        <v>10</v>
      </c>
      <c r="AB177">
        <v>1989</v>
      </c>
      <c r="AC177" t="s">
        <v>92</v>
      </c>
      <c r="AD177" t="s">
        <v>92</v>
      </c>
      <c r="AE177" t="s">
        <v>91</v>
      </c>
      <c r="AF177" t="s">
        <v>94</v>
      </c>
      <c r="AG177">
        <v>1</v>
      </c>
      <c r="AH177" t="s">
        <v>90</v>
      </c>
      <c r="AI177" t="s">
        <v>95</v>
      </c>
      <c r="AJ177" t="s">
        <v>96</v>
      </c>
      <c r="AS177" t="s">
        <v>91</v>
      </c>
      <c r="AU177" t="s">
        <v>92</v>
      </c>
      <c r="AV177" t="s">
        <v>97</v>
      </c>
      <c r="BD177" t="s">
        <v>92</v>
      </c>
      <c r="BE177" t="s">
        <v>92</v>
      </c>
      <c r="BF177" t="s">
        <v>92</v>
      </c>
      <c r="BH177" t="s">
        <v>92</v>
      </c>
      <c r="BI177" t="s">
        <v>92</v>
      </c>
      <c r="BJ177" t="s">
        <v>92</v>
      </c>
      <c r="BK177" t="s">
        <v>92</v>
      </c>
      <c r="BN177" t="s">
        <v>92</v>
      </c>
      <c r="BO177" t="s">
        <v>92</v>
      </c>
      <c r="BP177" t="s">
        <v>92</v>
      </c>
      <c r="BR177" t="s">
        <v>92</v>
      </c>
      <c r="BS177" t="s">
        <v>92</v>
      </c>
      <c r="BT177" t="s">
        <v>98</v>
      </c>
      <c r="BU177" t="s">
        <v>91</v>
      </c>
      <c r="BV177" t="s">
        <v>98</v>
      </c>
      <c r="BW177">
        <v>7032</v>
      </c>
      <c r="BX177">
        <v>335784</v>
      </c>
      <c r="BY177">
        <v>25322.999</v>
      </c>
      <c r="BZ177">
        <v>13260.040803223899</v>
      </c>
      <c r="CA177">
        <v>36.994166666300003</v>
      </c>
      <c r="CD177">
        <v>2026</v>
      </c>
      <c r="CE177">
        <v>10</v>
      </c>
      <c r="CF177">
        <f t="shared" si="2"/>
        <v>7032</v>
      </c>
    </row>
    <row r="178" spans="1:84">
      <c r="A178">
        <v>176</v>
      </c>
      <c r="B178">
        <v>19876</v>
      </c>
      <c r="C178" t="s">
        <v>176</v>
      </c>
      <c r="D178">
        <v>7032</v>
      </c>
      <c r="E178" t="s">
        <v>541</v>
      </c>
      <c r="F178" t="s">
        <v>178</v>
      </c>
      <c r="G178" t="s">
        <v>542</v>
      </c>
      <c r="H178">
        <v>4</v>
      </c>
      <c r="I178" t="s">
        <v>87</v>
      </c>
      <c r="J178" t="s">
        <v>88</v>
      </c>
      <c r="L178" t="s">
        <v>89</v>
      </c>
      <c r="M178" t="s">
        <v>90</v>
      </c>
      <c r="N178" t="s">
        <v>90</v>
      </c>
      <c r="Q178">
        <v>91.9</v>
      </c>
      <c r="R178">
        <v>0.9</v>
      </c>
      <c r="S178">
        <v>85</v>
      </c>
      <c r="T178">
        <v>97</v>
      </c>
      <c r="U178">
        <v>40</v>
      </c>
      <c r="V178" t="s">
        <v>91</v>
      </c>
      <c r="W178" t="s">
        <v>92</v>
      </c>
      <c r="X178" t="s">
        <v>92</v>
      </c>
      <c r="Y178" t="s">
        <v>93</v>
      </c>
      <c r="Z178" t="s">
        <v>90</v>
      </c>
      <c r="AA178">
        <v>7</v>
      </c>
      <c r="AB178">
        <v>1989</v>
      </c>
      <c r="AC178" t="s">
        <v>92</v>
      </c>
      <c r="AD178" t="s">
        <v>92</v>
      </c>
      <c r="AE178" t="s">
        <v>91</v>
      </c>
      <c r="AF178" t="s">
        <v>94</v>
      </c>
      <c r="AG178">
        <v>1</v>
      </c>
      <c r="AH178" t="s">
        <v>90</v>
      </c>
      <c r="AI178" t="s">
        <v>95</v>
      </c>
      <c r="AJ178" t="s">
        <v>96</v>
      </c>
      <c r="AS178" t="s">
        <v>91</v>
      </c>
      <c r="AU178" t="s">
        <v>92</v>
      </c>
      <c r="AV178" t="s">
        <v>97</v>
      </c>
      <c r="BD178" t="s">
        <v>92</v>
      </c>
      <c r="BE178" t="s">
        <v>92</v>
      </c>
      <c r="BF178" t="s">
        <v>92</v>
      </c>
      <c r="BH178" t="s">
        <v>92</v>
      </c>
      <c r="BI178" t="s">
        <v>92</v>
      </c>
      <c r="BJ178" t="s">
        <v>92</v>
      </c>
      <c r="BK178" t="s">
        <v>92</v>
      </c>
      <c r="BN178" t="s">
        <v>92</v>
      </c>
      <c r="BO178" t="s">
        <v>92</v>
      </c>
      <c r="BP178" t="s">
        <v>92</v>
      </c>
      <c r="BR178" t="s">
        <v>92</v>
      </c>
      <c r="BS178" t="s">
        <v>92</v>
      </c>
      <c r="BT178" t="s">
        <v>98</v>
      </c>
      <c r="BU178" t="s">
        <v>91</v>
      </c>
      <c r="BV178" t="s">
        <v>98</v>
      </c>
      <c r="BW178">
        <v>7032</v>
      </c>
      <c r="BX178">
        <v>335784</v>
      </c>
      <c r="BY178">
        <v>25322.999</v>
      </c>
      <c r="BZ178">
        <v>13260.040803223899</v>
      </c>
      <c r="CA178">
        <v>36.994166666300003</v>
      </c>
      <c r="CD178">
        <v>2026</v>
      </c>
      <c r="CE178">
        <v>7</v>
      </c>
      <c r="CF178">
        <f t="shared" si="2"/>
        <v>7032</v>
      </c>
    </row>
    <row r="179" spans="1:84">
      <c r="A179">
        <v>177</v>
      </c>
      <c r="B179">
        <v>19876</v>
      </c>
      <c r="C179" t="s">
        <v>176</v>
      </c>
      <c r="D179">
        <v>7032</v>
      </c>
      <c r="E179" t="s">
        <v>541</v>
      </c>
      <c r="F179" t="s">
        <v>178</v>
      </c>
      <c r="G179" t="s">
        <v>542</v>
      </c>
      <c r="H179">
        <v>5</v>
      </c>
      <c r="I179" t="s">
        <v>87</v>
      </c>
      <c r="J179" t="s">
        <v>88</v>
      </c>
      <c r="L179" t="s">
        <v>89</v>
      </c>
      <c r="M179" t="s">
        <v>90</v>
      </c>
      <c r="N179" t="s">
        <v>90</v>
      </c>
      <c r="Q179">
        <v>91.9</v>
      </c>
      <c r="R179">
        <v>0.9</v>
      </c>
      <c r="S179">
        <v>85</v>
      </c>
      <c r="T179">
        <v>98</v>
      </c>
      <c r="U179">
        <v>40</v>
      </c>
      <c r="V179" t="s">
        <v>91</v>
      </c>
      <c r="W179" t="s">
        <v>92</v>
      </c>
      <c r="X179" t="s">
        <v>92</v>
      </c>
      <c r="Y179" t="s">
        <v>93</v>
      </c>
      <c r="Z179" t="s">
        <v>90</v>
      </c>
      <c r="AA179">
        <v>7</v>
      </c>
      <c r="AB179">
        <v>1989</v>
      </c>
      <c r="AC179" t="s">
        <v>92</v>
      </c>
      <c r="AD179" t="s">
        <v>92</v>
      </c>
      <c r="AE179" t="s">
        <v>91</v>
      </c>
      <c r="AF179" t="s">
        <v>94</v>
      </c>
      <c r="AG179">
        <v>1</v>
      </c>
      <c r="AH179" t="s">
        <v>90</v>
      </c>
      <c r="AI179" t="s">
        <v>95</v>
      </c>
      <c r="AJ179" t="s">
        <v>96</v>
      </c>
      <c r="AS179" t="s">
        <v>91</v>
      </c>
      <c r="AU179" t="s">
        <v>92</v>
      </c>
      <c r="AV179" t="s">
        <v>97</v>
      </c>
      <c r="BD179" t="s">
        <v>92</v>
      </c>
      <c r="BE179" t="s">
        <v>92</v>
      </c>
      <c r="BF179" t="s">
        <v>92</v>
      </c>
      <c r="BH179" t="s">
        <v>92</v>
      </c>
      <c r="BI179" t="s">
        <v>92</v>
      </c>
      <c r="BJ179" t="s">
        <v>92</v>
      </c>
      <c r="BK179" t="s">
        <v>92</v>
      </c>
      <c r="BN179" t="s">
        <v>92</v>
      </c>
      <c r="BO179" t="s">
        <v>92</v>
      </c>
      <c r="BP179" t="s">
        <v>92</v>
      </c>
      <c r="BR179" t="s">
        <v>92</v>
      </c>
      <c r="BS179" t="s">
        <v>92</v>
      </c>
      <c r="BT179" t="s">
        <v>98</v>
      </c>
      <c r="BU179" t="s">
        <v>91</v>
      </c>
      <c r="BV179" t="s">
        <v>98</v>
      </c>
      <c r="BW179">
        <v>7032</v>
      </c>
      <c r="BX179">
        <v>335784</v>
      </c>
      <c r="BY179">
        <v>25322.999</v>
      </c>
      <c r="BZ179">
        <v>13260.040803223899</v>
      </c>
      <c r="CA179">
        <v>36.994166666300003</v>
      </c>
      <c r="CD179">
        <v>2026</v>
      </c>
      <c r="CE179">
        <v>7</v>
      </c>
      <c r="CF179">
        <f t="shared" si="2"/>
        <v>7032</v>
      </c>
    </row>
    <row r="180" spans="1:84">
      <c r="A180">
        <v>178</v>
      </c>
      <c r="B180">
        <v>19876</v>
      </c>
      <c r="C180" t="s">
        <v>176</v>
      </c>
      <c r="D180">
        <v>7032</v>
      </c>
      <c r="E180" t="s">
        <v>541</v>
      </c>
      <c r="F180" t="s">
        <v>178</v>
      </c>
      <c r="G180" t="s">
        <v>542</v>
      </c>
      <c r="H180">
        <v>6</v>
      </c>
      <c r="I180" t="s">
        <v>87</v>
      </c>
      <c r="J180" t="s">
        <v>88</v>
      </c>
      <c r="L180" t="s">
        <v>89</v>
      </c>
      <c r="M180" t="s">
        <v>90</v>
      </c>
      <c r="N180" t="s">
        <v>90</v>
      </c>
      <c r="Q180">
        <v>91.9</v>
      </c>
      <c r="R180">
        <v>0.9</v>
      </c>
      <c r="S180">
        <v>85</v>
      </c>
      <c r="T180">
        <v>97</v>
      </c>
      <c r="U180">
        <v>40</v>
      </c>
      <c r="V180" t="s">
        <v>91</v>
      </c>
      <c r="W180" t="s">
        <v>92</v>
      </c>
      <c r="X180" t="s">
        <v>92</v>
      </c>
      <c r="Y180" t="s">
        <v>93</v>
      </c>
      <c r="Z180" t="s">
        <v>90</v>
      </c>
      <c r="AA180">
        <v>11</v>
      </c>
      <c r="AB180">
        <v>1989</v>
      </c>
      <c r="AC180" t="s">
        <v>92</v>
      </c>
      <c r="AD180" t="s">
        <v>92</v>
      </c>
      <c r="AE180" t="s">
        <v>91</v>
      </c>
      <c r="AF180" t="s">
        <v>94</v>
      </c>
      <c r="AG180">
        <v>1</v>
      </c>
      <c r="AH180" t="s">
        <v>90</v>
      </c>
      <c r="AI180" t="s">
        <v>95</v>
      </c>
      <c r="AJ180" t="s">
        <v>96</v>
      </c>
      <c r="AS180" t="s">
        <v>91</v>
      </c>
      <c r="AU180" t="s">
        <v>92</v>
      </c>
      <c r="AV180" t="s">
        <v>97</v>
      </c>
      <c r="BD180" t="s">
        <v>92</v>
      </c>
      <c r="BE180" t="s">
        <v>92</v>
      </c>
      <c r="BF180" t="s">
        <v>92</v>
      </c>
      <c r="BH180" t="s">
        <v>92</v>
      </c>
      <c r="BI180" t="s">
        <v>92</v>
      </c>
      <c r="BJ180" t="s">
        <v>92</v>
      </c>
      <c r="BK180" t="s">
        <v>92</v>
      </c>
      <c r="BN180" t="s">
        <v>92</v>
      </c>
      <c r="BO180" t="s">
        <v>92</v>
      </c>
      <c r="BP180" t="s">
        <v>92</v>
      </c>
      <c r="BR180" t="s">
        <v>92</v>
      </c>
      <c r="BS180" t="s">
        <v>92</v>
      </c>
      <c r="BT180" t="s">
        <v>98</v>
      </c>
      <c r="BU180" t="s">
        <v>91</v>
      </c>
      <c r="BV180" t="s">
        <v>98</v>
      </c>
      <c r="BW180">
        <v>7032</v>
      </c>
      <c r="BX180">
        <v>335784</v>
      </c>
      <c r="BY180">
        <v>25322.999</v>
      </c>
      <c r="BZ180">
        <v>13260.040803223899</v>
      </c>
      <c r="CA180">
        <v>36.994166666300003</v>
      </c>
      <c r="CD180">
        <v>2026</v>
      </c>
      <c r="CE180">
        <v>11</v>
      </c>
      <c r="CF180">
        <f t="shared" si="2"/>
        <v>7032</v>
      </c>
    </row>
    <row r="181" spans="1:84">
      <c r="A181">
        <v>179</v>
      </c>
      <c r="B181">
        <v>61358</v>
      </c>
      <c r="C181" t="s">
        <v>543</v>
      </c>
      <c r="D181">
        <v>7138</v>
      </c>
      <c r="E181" t="s">
        <v>544</v>
      </c>
      <c r="F181" t="s">
        <v>152</v>
      </c>
      <c r="G181" t="s">
        <v>545</v>
      </c>
      <c r="H181">
        <v>1</v>
      </c>
      <c r="I181" t="s">
        <v>87</v>
      </c>
      <c r="J181" t="s">
        <v>88</v>
      </c>
      <c r="L181" t="s">
        <v>89</v>
      </c>
      <c r="M181" t="s">
        <v>90</v>
      </c>
      <c r="N181" t="s">
        <v>90</v>
      </c>
      <c r="O181" t="s">
        <v>546</v>
      </c>
      <c r="P181" t="s">
        <v>546</v>
      </c>
      <c r="Q181">
        <v>38.4</v>
      </c>
      <c r="R181">
        <v>0.85</v>
      </c>
      <c r="S181">
        <v>34</v>
      </c>
      <c r="T181">
        <v>44</v>
      </c>
      <c r="U181">
        <v>34</v>
      </c>
      <c r="V181" t="s">
        <v>91</v>
      </c>
      <c r="W181" t="s">
        <v>92</v>
      </c>
      <c r="X181" t="s">
        <v>92</v>
      </c>
      <c r="Y181" t="s">
        <v>93</v>
      </c>
      <c r="Z181" t="s">
        <v>90</v>
      </c>
      <c r="AA181">
        <v>6</v>
      </c>
      <c r="AB181">
        <v>1989</v>
      </c>
      <c r="AC181" t="s">
        <v>92</v>
      </c>
      <c r="AD181" t="s">
        <v>92</v>
      </c>
      <c r="AE181" t="s">
        <v>91</v>
      </c>
      <c r="AF181" t="s">
        <v>113</v>
      </c>
      <c r="AG181">
        <v>2</v>
      </c>
      <c r="AH181" t="s">
        <v>90</v>
      </c>
      <c r="AI181" t="s">
        <v>95</v>
      </c>
      <c r="AJ181" t="s">
        <v>96</v>
      </c>
      <c r="AS181" t="s">
        <v>91</v>
      </c>
      <c r="AT181" t="s">
        <v>91</v>
      </c>
      <c r="AU181" t="s">
        <v>92</v>
      </c>
      <c r="AV181" t="s">
        <v>97</v>
      </c>
      <c r="BD181" t="s">
        <v>92</v>
      </c>
      <c r="BE181" t="s">
        <v>92</v>
      </c>
      <c r="BF181" t="s">
        <v>92</v>
      </c>
      <c r="BH181" t="s">
        <v>92</v>
      </c>
      <c r="BI181" t="s">
        <v>92</v>
      </c>
      <c r="BJ181" t="s">
        <v>92</v>
      </c>
      <c r="BK181" t="s">
        <v>92</v>
      </c>
      <c r="BN181" t="s">
        <v>92</v>
      </c>
      <c r="BO181" t="s">
        <v>92</v>
      </c>
      <c r="BP181" t="s">
        <v>92</v>
      </c>
      <c r="BR181" t="s">
        <v>92</v>
      </c>
      <c r="BS181" t="s">
        <v>92</v>
      </c>
      <c r="BT181" t="s">
        <v>98</v>
      </c>
      <c r="BU181" t="s">
        <v>91</v>
      </c>
      <c r="BV181" t="s">
        <v>98</v>
      </c>
      <c r="BW181">
        <v>7138</v>
      </c>
      <c r="BX181">
        <v>117259</v>
      </c>
      <c r="BY181">
        <v>8137</v>
      </c>
      <c r="BZ181">
        <v>14410.5935848592</v>
      </c>
      <c r="CA181">
        <v>38.458048980533903</v>
      </c>
      <c r="CD181">
        <v>2027</v>
      </c>
      <c r="CE181">
        <v>11</v>
      </c>
      <c r="CF181">
        <f t="shared" si="2"/>
        <v>7138</v>
      </c>
    </row>
    <row r="182" spans="1:84">
      <c r="A182">
        <v>180</v>
      </c>
      <c r="B182">
        <v>61358</v>
      </c>
      <c r="C182" t="s">
        <v>543</v>
      </c>
      <c r="D182">
        <v>7138</v>
      </c>
      <c r="E182" t="s">
        <v>544</v>
      </c>
      <c r="F182" t="s">
        <v>152</v>
      </c>
      <c r="G182" t="s">
        <v>545</v>
      </c>
      <c r="H182">
        <v>2</v>
      </c>
      <c r="I182" t="s">
        <v>87</v>
      </c>
      <c r="J182" t="s">
        <v>88</v>
      </c>
      <c r="L182" t="s">
        <v>89</v>
      </c>
      <c r="M182" t="s">
        <v>90</v>
      </c>
      <c r="N182" t="s">
        <v>90</v>
      </c>
      <c r="O182" t="s">
        <v>547</v>
      </c>
      <c r="P182" t="s">
        <v>547</v>
      </c>
      <c r="Q182">
        <v>38.4</v>
      </c>
      <c r="R182">
        <v>0.85</v>
      </c>
      <c r="S182">
        <v>31</v>
      </c>
      <c r="T182">
        <v>41</v>
      </c>
      <c r="U182">
        <v>31</v>
      </c>
      <c r="V182" t="s">
        <v>91</v>
      </c>
      <c r="W182" t="s">
        <v>92</v>
      </c>
      <c r="X182" t="s">
        <v>92</v>
      </c>
      <c r="Y182" t="s">
        <v>93</v>
      </c>
      <c r="Z182" t="s">
        <v>90</v>
      </c>
      <c r="AA182">
        <v>7</v>
      </c>
      <c r="AB182">
        <v>1989</v>
      </c>
      <c r="AC182" t="s">
        <v>92</v>
      </c>
      <c r="AD182" t="s">
        <v>92</v>
      </c>
      <c r="AE182" t="s">
        <v>91</v>
      </c>
      <c r="AF182" t="s">
        <v>113</v>
      </c>
      <c r="AG182">
        <v>2</v>
      </c>
      <c r="AH182" t="s">
        <v>90</v>
      </c>
      <c r="AI182" t="s">
        <v>95</v>
      </c>
      <c r="AJ182" t="s">
        <v>96</v>
      </c>
      <c r="AS182" t="s">
        <v>91</v>
      </c>
      <c r="AT182" t="s">
        <v>91</v>
      </c>
      <c r="AU182" t="s">
        <v>92</v>
      </c>
      <c r="AV182" t="s">
        <v>97</v>
      </c>
      <c r="BD182" t="s">
        <v>92</v>
      </c>
      <c r="BE182" t="s">
        <v>92</v>
      </c>
      <c r="BF182" t="s">
        <v>92</v>
      </c>
      <c r="BH182" t="s">
        <v>92</v>
      </c>
      <c r="BI182" t="s">
        <v>92</v>
      </c>
      <c r="BJ182" t="s">
        <v>92</v>
      </c>
      <c r="BK182" t="s">
        <v>92</v>
      </c>
      <c r="BN182" t="s">
        <v>92</v>
      </c>
      <c r="BO182" t="s">
        <v>92</v>
      </c>
      <c r="BP182" t="s">
        <v>92</v>
      </c>
      <c r="BR182" t="s">
        <v>92</v>
      </c>
      <c r="BS182" t="s">
        <v>92</v>
      </c>
      <c r="BT182" t="s">
        <v>98</v>
      </c>
      <c r="BU182" t="s">
        <v>91</v>
      </c>
      <c r="BV182" t="s">
        <v>98</v>
      </c>
      <c r="BW182">
        <v>7138</v>
      </c>
      <c r="BX182">
        <v>117259</v>
      </c>
      <c r="BY182">
        <v>8137</v>
      </c>
      <c r="BZ182">
        <v>14410.5935848592</v>
      </c>
      <c r="CA182">
        <v>38.458048980533903</v>
      </c>
      <c r="CD182">
        <v>2027</v>
      </c>
      <c r="CE182">
        <v>12</v>
      </c>
      <c r="CF182">
        <f t="shared" si="2"/>
        <v>7138</v>
      </c>
    </row>
    <row r="183" spans="1:84" hidden="1">
      <c r="A183">
        <v>181</v>
      </c>
      <c r="B183">
        <v>55729</v>
      </c>
      <c r="C183" t="s">
        <v>188</v>
      </c>
      <c r="D183">
        <v>7158</v>
      </c>
      <c r="E183" t="s">
        <v>189</v>
      </c>
      <c r="F183" t="s">
        <v>166</v>
      </c>
      <c r="G183" t="s">
        <v>190</v>
      </c>
      <c r="H183" t="s">
        <v>86</v>
      </c>
      <c r="I183" t="s">
        <v>87</v>
      </c>
      <c r="J183" t="s">
        <v>88</v>
      </c>
      <c r="L183" t="s">
        <v>89</v>
      </c>
      <c r="M183" t="s">
        <v>90</v>
      </c>
      <c r="N183" t="s">
        <v>90</v>
      </c>
      <c r="Q183">
        <v>95.3</v>
      </c>
      <c r="R183">
        <v>0.8</v>
      </c>
      <c r="S183">
        <v>78</v>
      </c>
      <c r="T183">
        <v>94</v>
      </c>
      <c r="U183">
        <v>4</v>
      </c>
      <c r="V183" t="s">
        <v>91</v>
      </c>
      <c r="W183" t="s">
        <v>92</v>
      </c>
      <c r="X183" t="s">
        <v>92</v>
      </c>
      <c r="Y183" t="s">
        <v>93</v>
      </c>
      <c r="Z183" t="s">
        <v>90</v>
      </c>
      <c r="AA183">
        <v>5</v>
      </c>
      <c r="AB183">
        <v>1993</v>
      </c>
      <c r="AC183" t="s">
        <v>92</v>
      </c>
      <c r="AD183" t="s">
        <v>92</v>
      </c>
      <c r="AE183" t="s">
        <v>91</v>
      </c>
      <c r="AF183" t="s">
        <v>94</v>
      </c>
      <c r="AG183">
        <v>1</v>
      </c>
      <c r="AH183" t="s">
        <v>90</v>
      </c>
      <c r="AI183" t="s">
        <v>95</v>
      </c>
      <c r="AJ183" t="s">
        <v>96</v>
      </c>
      <c r="AS183" t="s">
        <v>91</v>
      </c>
      <c r="AT183" t="s">
        <v>91</v>
      </c>
      <c r="AU183" t="s">
        <v>92</v>
      </c>
      <c r="AV183" t="s">
        <v>97</v>
      </c>
      <c r="BD183" t="s">
        <v>92</v>
      </c>
      <c r="BE183" t="s">
        <v>92</v>
      </c>
      <c r="BF183" t="s">
        <v>92</v>
      </c>
      <c r="BH183" t="s">
        <v>92</v>
      </c>
      <c r="BI183" t="s">
        <v>92</v>
      </c>
      <c r="BJ183" t="s">
        <v>92</v>
      </c>
      <c r="BK183" t="s">
        <v>92</v>
      </c>
      <c r="BN183" t="s">
        <v>92</v>
      </c>
      <c r="BO183" t="s">
        <v>92</v>
      </c>
      <c r="BP183" t="s">
        <v>92</v>
      </c>
      <c r="BR183" t="s">
        <v>92</v>
      </c>
      <c r="BS183" t="s">
        <v>92</v>
      </c>
      <c r="BT183" t="s">
        <v>98</v>
      </c>
      <c r="BU183" t="s">
        <v>91</v>
      </c>
      <c r="BV183" t="s">
        <v>91</v>
      </c>
      <c r="BW183">
        <v>7158</v>
      </c>
      <c r="BX183">
        <v>862751</v>
      </c>
      <c r="BY183">
        <v>52520</v>
      </c>
      <c r="BZ183">
        <v>16427.094440213201</v>
      </c>
      <c r="CA183">
        <v>42.352327186276099</v>
      </c>
      <c r="CD183">
        <v>2035</v>
      </c>
      <c r="CE183">
        <v>9</v>
      </c>
      <c r="CF183">
        <f t="shared" si="2"/>
        <v>7158</v>
      </c>
    </row>
    <row r="184" spans="1:84" hidden="1">
      <c r="A184">
        <v>182</v>
      </c>
      <c r="B184">
        <v>55729</v>
      </c>
      <c r="C184" t="s">
        <v>188</v>
      </c>
      <c r="D184">
        <v>7158</v>
      </c>
      <c r="E184" t="s">
        <v>189</v>
      </c>
      <c r="F184" t="s">
        <v>166</v>
      </c>
      <c r="G184" t="s">
        <v>190</v>
      </c>
      <c r="H184" t="s">
        <v>100</v>
      </c>
      <c r="I184" t="s">
        <v>87</v>
      </c>
      <c r="J184" t="s">
        <v>88</v>
      </c>
      <c r="L184" t="s">
        <v>89</v>
      </c>
      <c r="M184" t="s">
        <v>90</v>
      </c>
      <c r="N184" t="s">
        <v>90</v>
      </c>
      <c r="Q184">
        <v>95.3</v>
      </c>
      <c r="R184">
        <v>0.8</v>
      </c>
      <c r="S184">
        <v>80</v>
      </c>
      <c r="T184">
        <v>94</v>
      </c>
      <c r="U184">
        <v>4</v>
      </c>
      <c r="V184" t="s">
        <v>91</v>
      </c>
      <c r="W184" t="s">
        <v>92</v>
      </c>
      <c r="X184" t="s">
        <v>92</v>
      </c>
      <c r="Y184" t="s">
        <v>93</v>
      </c>
      <c r="Z184" t="s">
        <v>90</v>
      </c>
      <c r="AA184">
        <v>7</v>
      </c>
      <c r="AB184">
        <v>1992</v>
      </c>
      <c r="AC184" t="s">
        <v>92</v>
      </c>
      <c r="AD184" t="s">
        <v>92</v>
      </c>
      <c r="AE184" t="s">
        <v>91</v>
      </c>
      <c r="AF184" t="s">
        <v>94</v>
      </c>
      <c r="AG184">
        <v>1</v>
      </c>
      <c r="AH184" t="s">
        <v>90</v>
      </c>
      <c r="AI184" t="s">
        <v>95</v>
      </c>
      <c r="AJ184" t="s">
        <v>96</v>
      </c>
      <c r="AS184" t="s">
        <v>91</v>
      </c>
      <c r="AT184" t="s">
        <v>91</v>
      </c>
      <c r="AU184" t="s">
        <v>92</v>
      </c>
      <c r="AV184" t="s">
        <v>97</v>
      </c>
      <c r="BD184" t="s">
        <v>92</v>
      </c>
      <c r="BE184" t="s">
        <v>92</v>
      </c>
      <c r="BF184" t="s">
        <v>92</v>
      </c>
      <c r="BH184" t="s">
        <v>92</v>
      </c>
      <c r="BI184" t="s">
        <v>92</v>
      </c>
      <c r="BJ184" t="s">
        <v>92</v>
      </c>
      <c r="BK184" t="s">
        <v>92</v>
      </c>
      <c r="BN184" t="s">
        <v>92</v>
      </c>
      <c r="BO184" t="s">
        <v>92</v>
      </c>
      <c r="BP184" t="s">
        <v>92</v>
      </c>
      <c r="BR184" t="s">
        <v>92</v>
      </c>
      <c r="BS184" t="s">
        <v>92</v>
      </c>
      <c r="BT184" t="s">
        <v>98</v>
      </c>
      <c r="BU184" t="s">
        <v>91</v>
      </c>
      <c r="BV184" t="s">
        <v>91</v>
      </c>
      <c r="BW184">
        <v>7158</v>
      </c>
      <c r="BX184">
        <v>862751</v>
      </c>
      <c r="BY184">
        <v>52520</v>
      </c>
      <c r="BZ184">
        <v>16427.094440213201</v>
      </c>
      <c r="CA184">
        <v>42.352327186276099</v>
      </c>
      <c r="CD184">
        <v>2034</v>
      </c>
      <c r="CE184">
        <v>11</v>
      </c>
      <c r="CF184">
        <f t="shared" si="2"/>
        <v>7158</v>
      </c>
    </row>
    <row r="185" spans="1:84" hidden="1">
      <c r="A185">
        <v>183</v>
      </c>
      <c r="B185">
        <v>55729</v>
      </c>
      <c r="C185" t="s">
        <v>188</v>
      </c>
      <c r="D185">
        <v>7158</v>
      </c>
      <c r="E185" t="s">
        <v>189</v>
      </c>
      <c r="F185" t="s">
        <v>166</v>
      </c>
      <c r="G185" t="s">
        <v>190</v>
      </c>
      <c r="H185" t="s">
        <v>101</v>
      </c>
      <c r="I185" t="s">
        <v>87</v>
      </c>
      <c r="J185" t="s">
        <v>88</v>
      </c>
      <c r="L185" t="s">
        <v>89</v>
      </c>
      <c r="M185" t="s">
        <v>90</v>
      </c>
      <c r="N185" t="s">
        <v>90</v>
      </c>
      <c r="Q185">
        <v>95.3</v>
      </c>
      <c r="R185">
        <v>0.8</v>
      </c>
      <c r="S185">
        <v>80</v>
      </c>
      <c r="T185">
        <v>94</v>
      </c>
      <c r="U185">
        <v>4</v>
      </c>
      <c r="V185" t="s">
        <v>91</v>
      </c>
      <c r="W185" t="s">
        <v>92</v>
      </c>
      <c r="X185" t="s">
        <v>92</v>
      </c>
      <c r="Y185" t="s">
        <v>93</v>
      </c>
      <c r="Z185" t="s">
        <v>90</v>
      </c>
      <c r="AA185">
        <v>5</v>
      </c>
      <c r="AB185">
        <v>1992</v>
      </c>
      <c r="AC185" t="s">
        <v>92</v>
      </c>
      <c r="AD185" t="s">
        <v>92</v>
      </c>
      <c r="AE185" t="s">
        <v>91</v>
      </c>
      <c r="AF185" t="s">
        <v>94</v>
      </c>
      <c r="AG185">
        <v>1</v>
      </c>
      <c r="AH185" t="s">
        <v>90</v>
      </c>
      <c r="AI185" t="s">
        <v>95</v>
      </c>
      <c r="AJ185" t="s">
        <v>96</v>
      </c>
      <c r="AS185" t="s">
        <v>91</v>
      </c>
      <c r="AT185" t="s">
        <v>91</v>
      </c>
      <c r="AU185" t="s">
        <v>92</v>
      </c>
      <c r="AV185" t="s">
        <v>97</v>
      </c>
      <c r="BD185" t="s">
        <v>92</v>
      </c>
      <c r="BE185" t="s">
        <v>92</v>
      </c>
      <c r="BF185" t="s">
        <v>92</v>
      </c>
      <c r="BH185" t="s">
        <v>92</v>
      </c>
      <c r="BI185" t="s">
        <v>92</v>
      </c>
      <c r="BJ185" t="s">
        <v>92</v>
      </c>
      <c r="BK185" t="s">
        <v>92</v>
      </c>
      <c r="BN185" t="s">
        <v>92</v>
      </c>
      <c r="BO185" t="s">
        <v>92</v>
      </c>
      <c r="BP185" t="s">
        <v>92</v>
      </c>
      <c r="BR185" t="s">
        <v>92</v>
      </c>
      <c r="BS185" t="s">
        <v>92</v>
      </c>
      <c r="BT185" t="s">
        <v>98</v>
      </c>
      <c r="BU185" t="s">
        <v>91</v>
      </c>
      <c r="BV185" t="s">
        <v>91</v>
      </c>
      <c r="BW185">
        <v>7158</v>
      </c>
      <c r="BX185">
        <v>862751</v>
      </c>
      <c r="BY185">
        <v>52520</v>
      </c>
      <c r="BZ185">
        <v>16427.094440213201</v>
      </c>
      <c r="CA185">
        <v>42.352327186276099</v>
      </c>
      <c r="CD185">
        <v>2034</v>
      </c>
      <c r="CE185">
        <v>9</v>
      </c>
      <c r="CF185">
        <f t="shared" si="2"/>
        <v>7158</v>
      </c>
    </row>
    <row r="186" spans="1:84" hidden="1">
      <c r="A186">
        <v>184</v>
      </c>
      <c r="B186">
        <v>55729</v>
      </c>
      <c r="C186" t="s">
        <v>188</v>
      </c>
      <c r="D186">
        <v>7158</v>
      </c>
      <c r="E186" t="s">
        <v>189</v>
      </c>
      <c r="F186" t="s">
        <v>166</v>
      </c>
      <c r="G186" t="s">
        <v>190</v>
      </c>
      <c r="H186" t="s">
        <v>102</v>
      </c>
      <c r="I186" t="s">
        <v>87</v>
      </c>
      <c r="J186" t="s">
        <v>88</v>
      </c>
      <c r="L186" t="s">
        <v>89</v>
      </c>
      <c r="M186" t="s">
        <v>90</v>
      </c>
      <c r="N186" t="s">
        <v>90</v>
      </c>
      <c r="Q186">
        <v>95.3</v>
      </c>
      <c r="R186">
        <v>0.8</v>
      </c>
      <c r="S186">
        <v>78</v>
      </c>
      <c r="T186">
        <v>94</v>
      </c>
      <c r="U186">
        <v>4</v>
      </c>
      <c r="V186" t="s">
        <v>91</v>
      </c>
      <c r="W186" t="s">
        <v>92</v>
      </c>
      <c r="X186" t="s">
        <v>92</v>
      </c>
      <c r="Y186" t="s">
        <v>93</v>
      </c>
      <c r="Z186" t="s">
        <v>90</v>
      </c>
      <c r="AA186">
        <v>7</v>
      </c>
      <c r="AB186">
        <v>1992</v>
      </c>
      <c r="AC186" t="s">
        <v>92</v>
      </c>
      <c r="AD186" t="s">
        <v>92</v>
      </c>
      <c r="AE186" t="s">
        <v>91</v>
      </c>
      <c r="AF186" t="s">
        <v>94</v>
      </c>
      <c r="AG186">
        <v>1</v>
      </c>
      <c r="AH186" t="s">
        <v>90</v>
      </c>
      <c r="AI186" t="s">
        <v>95</v>
      </c>
      <c r="AJ186" t="s">
        <v>96</v>
      </c>
      <c r="AS186" t="s">
        <v>91</v>
      </c>
      <c r="AT186" t="s">
        <v>91</v>
      </c>
      <c r="AU186" t="s">
        <v>92</v>
      </c>
      <c r="AV186" t="s">
        <v>97</v>
      </c>
      <c r="BD186" t="s">
        <v>92</v>
      </c>
      <c r="BE186" t="s">
        <v>92</v>
      </c>
      <c r="BF186" t="s">
        <v>92</v>
      </c>
      <c r="BH186" t="s">
        <v>92</v>
      </c>
      <c r="BI186" t="s">
        <v>92</v>
      </c>
      <c r="BJ186" t="s">
        <v>92</v>
      </c>
      <c r="BK186" t="s">
        <v>92</v>
      </c>
      <c r="BN186" t="s">
        <v>92</v>
      </c>
      <c r="BO186" t="s">
        <v>92</v>
      </c>
      <c r="BP186" t="s">
        <v>92</v>
      </c>
      <c r="BR186" t="s">
        <v>92</v>
      </c>
      <c r="BS186" t="s">
        <v>92</v>
      </c>
      <c r="BT186" t="s">
        <v>98</v>
      </c>
      <c r="BU186" t="s">
        <v>91</v>
      </c>
      <c r="BV186" t="s">
        <v>91</v>
      </c>
      <c r="BW186">
        <v>7158</v>
      </c>
      <c r="BX186">
        <v>862751</v>
      </c>
      <c r="BY186">
        <v>52520</v>
      </c>
      <c r="BZ186">
        <v>16427.094440213201</v>
      </c>
      <c r="CA186">
        <v>42.352327186276099</v>
      </c>
      <c r="CD186">
        <v>2034</v>
      </c>
      <c r="CE186">
        <v>11</v>
      </c>
      <c r="CF186">
        <f t="shared" si="2"/>
        <v>7158</v>
      </c>
    </row>
    <row r="187" spans="1:84" hidden="1">
      <c r="A187">
        <v>185</v>
      </c>
      <c r="B187">
        <v>55729</v>
      </c>
      <c r="C187" t="s">
        <v>188</v>
      </c>
      <c r="D187">
        <v>7158</v>
      </c>
      <c r="E187" t="s">
        <v>189</v>
      </c>
      <c r="F187" t="s">
        <v>166</v>
      </c>
      <c r="G187" t="s">
        <v>190</v>
      </c>
      <c r="H187" t="s">
        <v>103</v>
      </c>
      <c r="I187" t="s">
        <v>87</v>
      </c>
      <c r="J187" t="s">
        <v>88</v>
      </c>
      <c r="L187" t="s">
        <v>89</v>
      </c>
      <c r="M187" t="s">
        <v>90</v>
      </c>
      <c r="N187" t="s">
        <v>90</v>
      </c>
      <c r="Q187">
        <v>95.3</v>
      </c>
      <c r="R187">
        <v>0.8</v>
      </c>
      <c r="S187">
        <v>80</v>
      </c>
      <c r="T187">
        <v>94</v>
      </c>
      <c r="U187">
        <v>4</v>
      </c>
      <c r="V187" t="s">
        <v>91</v>
      </c>
      <c r="W187" t="s">
        <v>92</v>
      </c>
      <c r="X187" t="s">
        <v>92</v>
      </c>
      <c r="Y187" t="s">
        <v>93</v>
      </c>
      <c r="Z187" t="s">
        <v>90</v>
      </c>
      <c r="AA187">
        <v>5</v>
      </c>
      <c r="AB187">
        <v>1992</v>
      </c>
      <c r="AC187" t="s">
        <v>92</v>
      </c>
      <c r="AD187" t="s">
        <v>92</v>
      </c>
      <c r="AE187" t="s">
        <v>91</v>
      </c>
      <c r="AF187" t="s">
        <v>94</v>
      </c>
      <c r="AG187">
        <v>1</v>
      </c>
      <c r="AH187" t="s">
        <v>90</v>
      </c>
      <c r="AI187" t="s">
        <v>95</v>
      </c>
      <c r="AJ187" t="s">
        <v>96</v>
      </c>
      <c r="AS187" t="s">
        <v>91</v>
      </c>
      <c r="AT187" t="s">
        <v>91</v>
      </c>
      <c r="AU187" t="s">
        <v>92</v>
      </c>
      <c r="AV187" t="s">
        <v>97</v>
      </c>
      <c r="BD187" t="s">
        <v>92</v>
      </c>
      <c r="BE187" t="s">
        <v>92</v>
      </c>
      <c r="BF187" t="s">
        <v>92</v>
      </c>
      <c r="BH187" t="s">
        <v>92</v>
      </c>
      <c r="BI187" t="s">
        <v>92</v>
      </c>
      <c r="BJ187" t="s">
        <v>92</v>
      </c>
      <c r="BK187" t="s">
        <v>92</v>
      </c>
      <c r="BN187" t="s">
        <v>92</v>
      </c>
      <c r="BO187" t="s">
        <v>92</v>
      </c>
      <c r="BP187" t="s">
        <v>92</v>
      </c>
      <c r="BR187" t="s">
        <v>92</v>
      </c>
      <c r="BS187" t="s">
        <v>92</v>
      </c>
      <c r="BT187" t="s">
        <v>98</v>
      </c>
      <c r="BU187" t="s">
        <v>91</v>
      </c>
      <c r="BV187" t="s">
        <v>91</v>
      </c>
      <c r="BW187">
        <v>7158</v>
      </c>
      <c r="BX187">
        <v>862751</v>
      </c>
      <c r="BY187">
        <v>52520</v>
      </c>
      <c r="BZ187">
        <v>16427.094440213201</v>
      </c>
      <c r="CA187">
        <v>42.352327186276099</v>
      </c>
      <c r="CD187">
        <v>2034</v>
      </c>
      <c r="CE187">
        <v>9</v>
      </c>
      <c r="CF187">
        <f t="shared" si="2"/>
        <v>7158</v>
      </c>
    </row>
    <row r="188" spans="1:84" hidden="1">
      <c r="A188">
        <v>186</v>
      </c>
      <c r="B188">
        <v>55729</v>
      </c>
      <c r="C188" t="s">
        <v>188</v>
      </c>
      <c r="D188">
        <v>7158</v>
      </c>
      <c r="E188" t="s">
        <v>189</v>
      </c>
      <c r="F188" t="s">
        <v>166</v>
      </c>
      <c r="G188" t="s">
        <v>190</v>
      </c>
      <c r="H188" t="s">
        <v>104</v>
      </c>
      <c r="I188" t="s">
        <v>87</v>
      </c>
      <c r="J188" t="s">
        <v>88</v>
      </c>
      <c r="L188" t="s">
        <v>89</v>
      </c>
      <c r="M188" t="s">
        <v>90</v>
      </c>
      <c r="N188" t="s">
        <v>90</v>
      </c>
      <c r="Q188">
        <v>95.3</v>
      </c>
      <c r="R188">
        <v>0.8</v>
      </c>
      <c r="S188">
        <v>80</v>
      </c>
      <c r="T188">
        <v>94</v>
      </c>
      <c r="U188">
        <v>4</v>
      </c>
      <c r="V188" t="s">
        <v>91</v>
      </c>
      <c r="W188" t="s">
        <v>92</v>
      </c>
      <c r="X188" t="s">
        <v>92</v>
      </c>
      <c r="Y188" t="s">
        <v>93</v>
      </c>
      <c r="Z188" t="s">
        <v>90</v>
      </c>
      <c r="AA188">
        <v>5</v>
      </c>
      <c r="AB188">
        <v>1992</v>
      </c>
      <c r="AC188" t="s">
        <v>92</v>
      </c>
      <c r="AD188" t="s">
        <v>92</v>
      </c>
      <c r="AE188" t="s">
        <v>91</v>
      </c>
      <c r="AF188" t="s">
        <v>94</v>
      </c>
      <c r="AG188">
        <v>1</v>
      </c>
      <c r="AH188" t="s">
        <v>90</v>
      </c>
      <c r="AI188" t="s">
        <v>95</v>
      </c>
      <c r="AJ188" t="s">
        <v>96</v>
      </c>
      <c r="AS188" t="s">
        <v>91</v>
      </c>
      <c r="AT188" t="s">
        <v>91</v>
      </c>
      <c r="AU188" t="s">
        <v>92</v>
      </c>
      <c r="AV188" t="s">
        <v>97</v>
      </c>
      <c r="BD188" t="s">
        <v>92</v>
      </c>
      <c r="BE188" t="s">
        <v>92</v>
      </c>
      <c r="BF188" t="s">
        <v>92</v>
      </c>
      <c r="BH188" t="s">
        <v>92</v>
      </c>
      <c r="BI188" t="s">
        <v>92</v>
      </c>
      <c r="BJ188" t="s">
        <v>92</v>
      </c>
      <c r="BK188" t="s">
        <v>92</v>
      </c>
      <c r="BN188" t="s">
        <v>92</v>
      </c>
      <c r="BO188" t="s">
        <v>92</v>
      </c>
      <c r="BP188" t="s">
        <v>92</v>
      </c>
      <c r="BR188" t="s">
        <v>92</v>
      </c>
      <c r="BS188" t="s">
        <v>92</v>
      </c>
      <c r="BT188" t="s">
        <v>98</v>
      </c>
      <c r="BU188" t="s">
        <v>91</v>
      </c>
      <c r="BV188" t="s">
        <v>91</v>
      </c>
      <c r="BW188">
        <v>7158</v>
      </c>
      <c r="BX188">
        <v>862751</v>
      </c>
      <c r="BY188">
        <v>52520</v>
      </c>
      <c r="BZ188">
        <v>16427.094440213201</v>
      </c>
      <c r="CA188">
        <v>42.352327186276099</v>
      </c>
      <c r="CD188">
        <v>2034</v>
      </c>
      <c r="CE188">
        <v>9</v>
      </c>
      <c r="CF188">
        <f t="shared" si="2"/>
        <v>7158</v>
      </c>
    </row>
    <row r="189" spans="1:84">
      <c r="A189">
        <v>187</v>
      </c>
      <c r="B189">
        <v>19876</v>
      </c>
      <c r="C189" t="s">
        <v>176</v>
      </c>
      <c r="D189">
        <v>7212</v>
      </c>
      <c r="E189" t="s">
        <v>548</v>
      </c>
      <c r="F189" t="s">
        <v>178</v>
      </c>
      <c r="G189" t="s">
        <v>549</v>
      </c>
      <c r="H189">
        <v>1</v>
      </c>
      <c r="I189" t="s">
        <v>87</v>
      </c>
      <c r="J189" t="s">
        <v>88</v>
      </c>
      <c r="L189" t="s">
        <v>89</v>
      </c>
      <c r="M189" t="s">
        <v>90</v>
      </c>
      <c r="N189" t="s">
        <v>90</v>
      </c>
      <c r="Q189">
        <v>92.1</v>
      </c>
      <c r="R189">
        <v>0.9</v>
      </c>
      <c r="S189">
        <v>84</v>
      </c>
      <c r="T189">
        <v>98</v>
      </c>
      <c r="U189">
        <v>40</v>
      </c>
      <c r="V189" t="s">
        <v>91</v>
      </c>
      <c r="W189" t="s">
        <v>92</v>
      </c>
      <c r="X189" t="s">
        <v>92</v>
      </c>
      <c r="Y189" t="s">
        <v>93</v>
      </c>
      <c r="Z189" t="s">
        <v>90</v>
      </c>
      <c r="AA189">
        <v>5</v>
      </c>
      <c r="AB189">
        <v>1990</v>
      </c>
      <c r="AC189" t="s">
        <v>92</v>
      </c>
      <c r="AD189" t="s">
        <v>92</v>
      </c>
      <c r="AE189" t="s">
        <v>91</v>
      </c>
      <c r="AF189" t="s">
        <v>94</v>
      </c>
      <c r="AG189">
        <v>1</v>
      </c>
      <c r="AH189" t="s">
        <v>90</v>
      </c>
      <c r="AI189" t="s">
        <v>95</v>
      </c>
      <c r="AJ189" t="s">
        <v>96</v>
      </c>
      <c r="AS189" t="s">
        <v>91</v>
      </c>
      <c r="AU189" t="s">
        <v>92</v>
      </c>
      <c r="AV189" t="s">
        <v>97</v>
      </c>
      <c r="BD189" t="s">
        <v>92</v>
      </c>
      <c r="BE189" t="s">
        <v>92</v>
      </c>
      <c r="BF189" t="s">
        <v>92</v>
      </c>
      <c r="BH189" t="s">
        <v>92</v>
      </c>
      <c r="BI189" t="s">
        <v>92</v>
      </c>
      <c r="BJ189" t="s">
        <v>92</v>
      </c>
      <c r="BK189" t="s">
        <v>92</v>
      </c>
      <c r="BN189" t="s">
        <v>92</v>
      </c>
      <c r="BO189" t="s">
        <v>92</v>
      </c>
      <c r="BP189" t="s">
        <v>92</v>
      </c>
      <c r="BR189" t="s">
        <v>92</v>
      </c>
      <c r="BS189" t="s">
        <v>92</v>
      </c>
      <c r="BT189" t="s">
        <v>98</v>
      </c>
      <c r="BU189" t="s">
        <v>91</v>
      </c>
      <c r="BV189" t="s">
        <v>98</v>
      </c>
      <c r="BW189">
        <v>7212</v>
      </c>
      <c r="BX189">
        <v>527705</v>
      </c>
      <c r="BY189">
        <v>50237</v>
      </c>
      <c r="BZ189">
        <v>10504.3095726257</v>
      </c>
      <c r="CA189">
        <v>24.2275000020866</v>
      </c>
      <c r="CD189">
        <v>2014</v>
      </c>
      <c r="CE189">
        <v>8</v>
      </c>
      <c r="CF189">
        <f t="shared" si="2"/>
        <v>7212</v>
      </c>
    </row>
    <row r="190" spans="1:84">
      <c r="A190">
        <v>188</v>
      </c>
      <c r="B190">
        <v>19876</v>
      </c>
      <c r="C190" t="s">
        <v>176</v>
      </c>
      <c r="D190">
        <v>7212</v>
      </c>
      <c r="E190" t="s">
        <v>548</v>
      </c>
      <c r="F190" t="s">
        <v>178</v>
      </c>
      <c r="G190" t="s">
        <v>549</v>
      </c>
      <c r="H190">
        <v>2</v>
      </c>
      <c r="I190" t="s">
        <v>87</v>
      </c>
      <c r="J190" t="s">
        <v>88</v>
      </c>
      <c r="L190" t="s">
        <v>89</v>
      </c>
      <c r="M190" t="s">
        <v>90</v>
      </c>
      <c r="N190" t="s">
        <v>90</v>
      </c>
      <c r="Q190">
        <v>92.1</v>
      </c>
      <c r="R190">
        <v>0.9</v>
      </c>
      <c r="S190">
        <v>84</v>
      </c>
      <c r="T190">
        <v>97</v>
      </c>
      <c r="U190">
        <v>40</v>
      </c>
      <c r="V190" t="s">
        <v>91</v>
      </c>
      <c r="W190" t="s">
        <v>92</v>
      </c>
      <c r="X190" t="s">
        <v>92</v>
      </c>
      <c r="Y190" t="s">
        <v>93</v>
      </c>
      <c r="Z190" t="s">
        <v>90</v>
      </c>
      <c r="AA190">
        <v>5</v>
      </c>
      <c r="AB190">
        <v>1990</v>
      </c>
      <c r="AC190" t="s">
        <v>92</v>
      </c>
      <c r="AD190" t="s">
        <v>92</v>
      </c>
      <c r="AE190" t="s">
        <v>91</v>
      </c>
      <c r="AF190" t="s">
        <v>94</v>
      </c>
      <c r="AG190">
        <v>1</v>
      </c>
      <c r="AH190" t="s">
        <v>90</v>
      </c>
      <c r="AI190" t="s">
        <v>95</v>
      </c>
      <c r="AJ190" t="s">
        <v>96</v>
      </c>
      <c r="AS190" t="s">
        <v>91</v>
      </c>
      <c r="AU190" t="s">
        <v>92</v>
      </c>
      <c r="AV190" t="s">
        <v>97</v>
      </c>
      <c r="BD190" t="s">
        <v>92</v>
      </c>
      <c r="BE190" t="s">
        <v>92</v>
      </c>
      <c r="BF190" t="s">
        <v>92</v>
      </c>
      <c r="BH190" t="s">
        <v>92</v>
      </c>
      <c r="BI190" t="s">
        <v>92</v>
      </c>
      <c r="BJ190" t="s">
        <v>92</v>
      </c>
      <c r="BK190" t="s">
        <v>92</v>
      </c>
      <c r="BN190" t="s">
        <v>92</v>
      </c>
      <c r="BO190" t="s">
        <v>92</v>
      </c>
      <c r="BP190" t="s">
        <v>92</v>
      </c>
      <c r="BR190" t="s">
        <v>92</v>
      </c>
      <c r="BS190" t="s">
        <v>92</v>
      </c>
      <c r="BT190" t="s">
        <v>98</v>
      </c>
      <c r="BU190" t="s">
        <v>91</v>
      </c>
      <c r="BV190" t="s">
        <v>98</v>
      </c>
      <c r="BW190">
        <v>7212</v>
      </c>
      <c r="BX190">
        <v>527705</v>
      </c>
      <c r="BY190">
        <v>50237</v>
      </c>
      <c r="BZ190">
        <v>10504.3095726257</v>
      </c>
      <c r="CA190">
        <v>24.2275000020866</v>
      </c>
      <c r="CD190">
        <v>2014</v>
      </c>
      <c r="CE190">
        <v>8</v>
      </c>
      <c r="CF190">
        <f t="shared" si="2"/>
        <v>7212</v>
      </c>
    </row>
    <row r="191" spans="1:84">
      <c r="A191">
        <v>189</v>
      </c>
      <c r="B191">
        <v>19876</v>
      </c>
      <c r="C191" t="s">
        <v>176</v>
      </c>
      <c r="D191">
        <v>7212</v>
      </c>
      <c r="E191" t="s">
        <v>548</v>
      </c>
      <c r="F191" t="s">
        <v>178</v>
      </c>
      <c r="G191" t="s">
        <v>549</v>
      </c>
      <c r="H191">
        <v>3</v>
      </c>
      <c r="I191" t="s">
        <v>87</v>
      </c>
      <c r="J191" t="s">
        <v>88</v>
      </c>
      <c r="L191" t="s">
        <v>89</v>
      </c>
      <c r="M191" t="s">
        <v>90</v>
      </c>
      <c r="N191" t="s">
        <v>90</v>
      </c>
      <c r="Q191">
        <v>92.1</v>
      </c>
      <c r="R191">
        <v>0.9</v>
      </c>
      <c r="S191">
        <v>84</v>
      </c>
      <c r="T191">
        <v>95</v>
      </c>
      <c r="U191">
        <v>40</v>
      </c>
      <c r="V191" t="s">
        <v>91</v>
      </c>
      <c r="W191" t="s">
        <v>92</v>
      </c>
      <c r="X191" t="s">
        <v>92</v>
      </c>
      <c r="Y191" t="s">
        <v>93</v>
      </c>
      <c r="Z191" t="s">
        <v>90</v>
      </c>
      <c r="AA191">
        <v>4</v>
      </c>
      <c r="AB191">
        <v>1990</v>
      </c>
      <c r="AC191" t="s">
        <v>92</v>
      </c>
      <c r="AD191" t="s">
        <v>92</v>
      </c>
      <c r="AE191" t="s">
        <v>91</v>
      </c>
      <c r="AF191" t="s">
        <v>94</v>
      </c>
      <c r="AG191">
        <v>1</v>
      </c>
      <c r="AH191" t="s">
        <v>90</v>
      </c>
      <c r="AI191" t="s">
        <v>95</v>
      </c>
      <c r="AJ191" t="s">
        <v>96</v>
      </c>
      <c r="AS191" t="s">
        <v>91</v>
      </c>
      <c r="AU191" t="s">
        <v>92</v>
      </c>
      <c r="AV191" t="s">
        <v>97</v>
      </c>
      <c r="BD191" t="s">
        <v>92</v>
      </c>
      <c r="BE191" t="s">
        <v>92</v>
      </c>
      <c r="BF191" t="s">
        <v>92</v>
      </c>
      <c r="BH191" t="s">
        <v>92</v>
      </c>
      <c r="BI191" t="s">
        <v>92</v>
      </c>
      <c r="BJ191" t="s">
        <v>92</v>
      </c>
      <c r="BK191" t="s">
        <v>92</v>
      </c>
      <c r="BN191" t="s">
        <v>92</v>
      </c>
      <c r="BO191" t="s">
        <v>92</v>
      </c>
      <c r="BP191" t="s">
        <v>92</v>
      </c>
      <c r="BR191" t="s">
        <v>92</v>
      </c>
      <c r="BS191" t="s">
        <v>92</v>
      </c>
      <c r="BT191" t="s">
        <v>98</v>
      </c>
      <c r="BU191" t="s">
        <v>91</v>
      </c>
      <c r="BV191" t="s">
        <v>98</v>
      </c>
      <c r="BW191">
        <v>7212</v>
      </c>
      <c r="BX191">
        <v>527705</v>
      </c>
      <c r="BY191">
        <v>50237</v>
      </c>
      <c r="BZ191">
        <v>10504.3095726257</v>
      </c>
      <c r="CA191">
        <v>24.2275000020866</v>
      </c>
      <c r="CD191">
        <v>2014</v>
      </c>
      <c r="CE191">
        <v>7</v>
      </c>
      <c r="CF191">
        <f t="shared" si="2"/>
        <v>7212</v>
      </c>
    </row>
    <row r="192" spans="1:84">
      <c r="A192">
        <v>190</v>
      </c>
      <c r="B192">
        <v>19876</v>
      </c>
      <c r="C192" t="s">
        <v>176</v>
      </c>
      <c r="D192">
        <v>7212</v>
      </c>
      <c r="E192" t="s">
        <v>548</v>
      </c>
      <c r="F192" t="s">
        <v>178</v>
      </c>
      <c r="G192" t="s">
        <v>549</v>
      </c>
      <c r="H192">
        <v>4</v>
      </c>
      <c r="I192" t="s">
        <v>87</v>
      </c>
      <c r="J192" t="s">
        <v>88</v>
      </c>
      <c r="L192" t="s">
        <v>89</v>
      </c>
      <c r="M192" t="s">
        <v>90</v>
      </c>
      <c r="N192" t="s">
        <v>90</v>
      </c>
      <c r="Q192">
        <v>92.1</v>
      </c>
      <c r="R192">
        <v>0.9</v>
      </c>
      <c r="S192">
        <v>84</v>
      </c>
      <c r="T192">
        <v>97</v>
      </c>
      <c r="U192">
        <v>40</v>
      </c>
      <c r="V192" t="s">
        <v>91</v>
      </c>
      <c r="W192" t="s">
        <v>92</v>
      </c>
      <c r="X192" t="s">
        <v>92</v>
      </c>
      <c r="Y192" t="s">
        <v>93</v>
      </c>
      <c r="Z192" t="s">
        <v>90</v>
      </c>
      <c r="AA192">
        <v>4</v>
      </c>
      <c r="AB192">
        <v>1990</v>
      </c>
      <c r="AC192" t="s">
        <v>92</v>
      </c>
      <c r="AD192" t="s">
        <v>92</v>
      </c>
      <c r="AE192" t="s">
        <v>91</v>
      </c>
      <c r="AF192" t="s">
        <v>94</v>
      </c>
      <c r="AG192">
        <v>1</v>
      </c>
      <c r="AH192" t="s">
        <v>90</v>
      </c>
      <c r="AI192" t="s">
        <v>95</v>
      </c>
      <c r="AJ192" t="s">
        <v>96</v>
      </c>
      <c r="AU192" t="s">
        <v>92</v>
      </c>
      <c r="AV192" t="s">
        <v>97</v>
      </c>
      <c r="BD192" t="s">
        <v>92</v>
      </c>
      <c r="BE192" t="s">
        <v>92</v>
      </c>
      <c r="BF192" t="s">
        <v>92</v>
      </c>
      <c r="BH192" t="s">
        <v>92</v>
      </c>
      <c r="BI192" t="s">
        <v>92</v>
      </c>
      <c r="BJ192" t="s">
        <v>92</v>
      </c>
      <c r="BK192" t="s">
        <v>92</v>
      </c>
      <c r="BN192" t="s">
        <v>92</v>
      </c>
      <c r="BO192" t="s">
        <v>92</v>
      </c>
      <c r="BP192" t="s">
        <v>92</v>
      </c>
      <c r="BR192" t="s">
        <v>92</v>
      </c>
      <c r="BS192" t="s">
        <v>92</v>
      </c>
      <c r="BT192" t="s">
        <v>98</v>
      </c>
      <c r="BU192" t="s">
        <v>91</v>
      </c>
      <c r="BV192" t="s">
        <v>98</v>
      </c>
      <c r="BW192">
        <v>7212</v>
      </c>
      <c r="BX192">
        <v>527705</v>
      </c>
      <c r="BY192">
        <v>50237</v>
      </c>
      <c r="BZ192">
        <v>10504.3095726257</v>
      </c>
      <c r="CA192">
        <v>24.2275000020866</v>
      </c>
      <c r="CD192">
        <v>2014</v>
      </c>
      <c r="CE192">
        <v>7</v>
      </c>
      <c r="CF192">
        <f t="shared" si="2"/>
        <v>7212</v>
      </c>
    </row>
    <row r="193" spans="1:84">
      <c r="A193">
        <v>191</v>
      </c>
      <c r="B193">
        <v>56606</v>
      </c>
      <c r="C193" t="s">
        <v>397</v>
      </c>
      <c r="D193">
        <v>7288</v>
      </c>
      <c r="E193" t="s">
        <v>550</v>
      </c>
      <c r="F193" t="s">
        <v>152</v>
      </c>
      <c r="G193" t="s">
        <v>162</v>
      </c>
      <c r="H193" t="s">
        <v>551</v>
      </c>
      <c r="I193" t="s">
        <v>87</v>
      </c>
      <c r="J193" t="s">
        <v>88</v>
      </c>
      <c r="L193" t="s">
        <v>89</v>
      </c>
      <c r="M193" t="s">
        <v>90</v>
      </c>
      <c r="N193" t="s">
        <v>90</v>
      </c>
      <c r="Q193">
        <v>112.8</v>
      </c>
      <c r="R193">
        <v>0.9</v>
      </c>
      <c r="S193">
        <v>86.9</v>
      </c>
      <c r="T193">
        <v>99</v>
      </c>
      <c r="U193">
        <v>78.2</v>
      </c>
      <c r="V193" t="s">
        <v>91</v>
      </c>
      <c r="W193" t="s">
        <v>92</v>
      </c>
      <c r="X193" t="s">
        <v>92</v>
      </c>
      <c r="Y193" t="s">
        <v>93</v>
      </c>
      <c r="Z193" t="s">
        <v>90</v>
      </c>
      <c r="AA193">
        <v>5</v>
      </c>
      <c r="AB193">
        <v>1991</v>
      </c>
      <c r="AC193" t="s">
        <v>92</v>
      </c>
      <c r="AD193" t="s">
        <v>92</v>
      </c>
      <c r="AE193" t="s">
        <v>91</v>
      </c>
      <c r="AF193" t="s">
        <v>113</v>
      </c>
      <c r="AG193">
        <v>2</v>
      </c>
      <c r="AH193" t="s">
        <v>90</v>
      </c>
      <c r="AI193" t="s">
        <v>95</v>
      </c>
      <c r="AJ193" t="s">
        <v>400</v>
      </c>
      <c r="AS193" t="s">
        <v>91</v>
      </c>
      <c r="AU193" t="s">
        <v>92</v>
      </c>
      <c r="AV193" t="s">
        <v>97</v>
      </c>
      <c r="BD193" t="s">
        <v>92</v>
      </c>
      <c r="BE193" t="s">
        <v>92</v>
      </c>
      <c r="BF193" t="s">
        <v>92</v>
      </c>
      <c r="BH193" t="s">
        <v>92</v>
      </c>
      <c r="BI193" t="s">
        <v>92</v>
      </c>
      <c r="BJ193" t="s">
        <v>92</v>
      </c>
      <c r="BK193" t="s">
        <v>92</v>
      </c>
      <c r="BN193" t="s">
        <v>92</v>
      </c>
      <c r="BO193" t="s">
        <v>92</v>
      </c>
      <c r="BP193" t="s">
        <v>92</v>
      </c>
      <c r="BR193" t="s">
        <v>92</v>
      </c>
      <c r="BS193" t="s">
        <v>92</v>
      </c>
      <c r="BT193" t="s">
        <v>98</v>
      </c>
      <c r="BU193" t="s">
        <v>91</v>
      </c>
      <c r="BV193" t="s">
        <v>98</v>
      </c>
      <c r="BW193">
        <v>7288</v>
      </c>
      <c r="BX193">
        <v>174013</v>
      </c>
      <c r="BY193">
        <v>12521</v>
      </c>
      <c r="BZ193">
        <v>13897.6918776455</v>
      </c>
      <c r="CA193">
        <v>36.262500000400003</v>
      </c>
      <c r="CD193">
        <v>2027</v>
      </c>
      <c r="CE193">
        <v>8</v>
      </c>
      <c r="CF193">
        <f t="shared" si="2"/>
        <v>7288</v>
      </c>
    </row>
    <row r="194" spans="1:84">
      <c r="A194">
        <v>192</v>
      </c>
      <c r="B194">
        <v>54899</v>
      </c>
      <c r="C194" t="s">
        <v>552</v>
      </c>
      <c r="D194">
        <v>7318</v>
      </c>
      <c r="E194" t="s">
        <v>553</v>
      </c>
      <c r="F194" t="s">
        <v>109</v>
      </c>
      <c r="G194" t="s">
        <v>195</v>
      </c>
      <c r="H194">
        <v>1</v>
      </c>
      <c r="I194" t="s">
        <v>87</v>
      </c>
      <c r="J194" t="s">
        <v>88</v>
      </c>
      <c r="L194" t="s">
        <v>112</v>
      </c>
      <c r="M194" t="s">
        <v>90</v>
      </c>
      <c r="N194" t="s">
        <v>90</v>
      </c>
      <c r="O194" t="s">
        <v>554</v>
      </c>
      <c r="P194" t="s">
        <v>554</v>
      </c>
      <c r="Q194">
        <v>45.1</v>
      </c>
      <c r="R194">
        <v>0.85</v>
      </c>
      <c r="S194">
        <v>42</v>
      </c>
      <c r="T194">
        <v>42</v>
      </c>
      <c r="U194">
        <v>0.5</v>
      </c>
      <c r="V194" t="s">
        <v>91</v>
      </c>
      <c r="W194" t="s">
        <v>92</v>
      </c>
      <c r="X194" t="s">
        <v>92</v>
      </c>
      <c r="Y194" t="s">
        <v>93</v>
      </c>
      <c r="Z194" t="s">
        <v>90</v>
      </c>
      <c r="AA194">
        <v>5</v>
      </c>
      <c r="AB194">
        <v>1991</v>
      </c>
      <c r="AC194" t="s">
        <v>92</v>
      </c>
      <c r="AD194" t="s">
        <v>92</v>
      </c>
      <c r="AE194" t="s">
        <v>91</v>
      </c>
      <c r="AF194" t="s">
        <v>113</v>
      </c>
      <c r="AG194">
        <v>2</v>
      </c>
      <c r="AH194" t="s">
        <v>90</v>
      </c>
      <c r="AI194" t="s">
        <v>95</v>
      </c>
      <c r="AJ194" t="s">
        <v>96</v>
      </c>
      <c r="AS194" t="s">
        <v>91</v>
      </c>
      <c r="AT194" t="s">
        <v>91</v>
      </c>
      <c r="AU194" t="s">
        <v>92</v>
      </c>
      <c r="AV194" t="s">
        <v>97</v>
      </c>
      <c r="BD194" t="s">
        <v>92</v>
      </c>
      <c r="BE194" t="s">
        <v>92</v>
      </c>
      <c r="BF194" t="s">
        <v>92</v>
      </c>
      <c r="BH194" t="s">
        <v>92</v>
      </c>
      <c r="BI194" t="s">
        <v>92</v>
      </c>
      <c r="BJ194" t="s">
        <v>92</v>
      </c>
      <c r="BK194" t="s">
        <v>92</v>
      </c>
      <c r="BN194" t="s">
        <v>92</v>
      </c>
      <c r="BO194" t="s">
        <v>92</v>
      </c>
      <c r="BP194" t="s">
        <v>92</v>
      </c>
      <c r="BR194" t="s">
        <v>92</v>
      </c>
      <c r="BS194" t="s">
        <v>92</v>
      </c>
      <c r="BT194" t="s">
        <v>98</v>
      </c>
      <c r="BU194" t="s">
        <v>98</v>
      </c>
      <c r="BV194" t="s">
        <v>98</v>
      </c>
      <c r="BW194">
        <v>7318</v>
      </c>
      <c r="BX194">
        <v>80506</v>
      </c>
      <c r="BY194">
        <v>5615</v>
      </c>
      <c r="BZ194">
        <v>14337.666963490599</v>
      </c>
      <c r="CA194">
        <v>32.132359040468401</v>
      </c>
      <c r="CD194">
        <v>2023</v>
      </c>
      <c r="CE194">
        <v>7</v>
      </c>
      <c r="CF194">
        <f t="shared" ref="CF194:CF257" si="3">VLOOKUP(D194,retire_2023,1,FALSE)</f>
        <v>7318</v>
      </c>
    </row>
    <row r="195" spans="1:84">
      <c r="A195">
        <v>193</v>
      </c>
      <c r="B195">
        <v>9234</v>
      </c>
      <c r="C195" t="s">
        <v>555</v>
      </c>
      <c r="D195">
        <v>7335</v>
      </c>
      <c r="E195" t="s">
        <v>536</v>
      </c>
      <c r="F195" t="s">
        <v>233</v>
      </c>
      <c r="G195" t="s">
        <v>287</v>
      </c>
      <c r="H195" t="s">
        <v>556</v>
      </c>
      <c r="I195" t="s">
        <v>87</v>
      </c>
      <c r="J195" t="s">
        <v>88</v>
      </c>
      <c r="L195" t="s">
        <v>89</v>
      </c>
      <c r="M195" t="s">
        <v>90</v>
      </c>
      <c r="N195" t="s">
        <v>90</v>
      </c>
      <c r="O195">
        <v>32419337</v>
      </c>
      <c r="P195">
        <v>32419337</v>
      </c>
      <c r="Q195">
        <v>41.4</v>
      </c>
      <c r="R195">
        <v>0.85</v>
      </c>
      <c r="S195">
        <v>34</v>
      </c>
      <c r="T195">
        <v>42</v>
      </c>
      <c r="U195">
        <v>17</v>
      </c>
      <c r="V195" t="s">
        <v>91</v>
      </c>
      <c r="W195" t="s">
        <v>92</v>
      </c>
      <c r="X195" t="s">
        <v>92</v>
      </c>
      <c r="Y195" t="s">
        <v>93</v>
      </c>
      <c r="Z195" t="s">
        <v>90</v>
      </c>
      <c r="AA195">
        <v>5</v>
      </c>
      <c r="AB195">
        <v>1992</v>
      </c>
      <c r="AC195" t="s">
        <v>92</v>
      </c>
      <c r="AD195" t="s">
        <v>92</v>
      </c>
      <c r="AE195" t="s">
        <v>91</v>
      </c>
      <c r="AF195" t="s">
        <v>94</v>
      </c>
      <c r="AG195">
        <v>1</v>
      </c>
      <c r="AH195" t="s">
        <v>90</v>
      </c>
      <c r="AI195" t="s">
        <v>95</v>
      </c>
      <c r="AJ195" t="s">
        <v>96</v>
      </c>
      <c r="AS195" t="s">
        <v>91</v>
      </c>
      <c r="AT195" t="s">
        <v>91</v>
      </c>
      <c r="AU195" t="s">
        <v>92</v>
      </c>
      <c r="AV195" t="s">
        <v>97</v>
      </c>
      <c r="BD195" t="s">
        <v>92</v>
      </c>
      <c r="BE195" t="s">
        <v>92</v>
      </c>
      <c r="BF195" t="s">
        <v>92</v>
      </c>
      <c r="BH195" t="s">
        <v>92</v>
      </c>
      <c r="BI195" t="s">
        <v>92</v>
      </c>
      <c r="BJ195" t="s">
        <v>92</v>
      </c>
      <c r="BK195" t="s">
        <v>92</v>
      </c>
      <c r="BN195" t="s">
        <v>92</v>
      </c>
      <c r="BO195" t="s">
        <v>92</v>
      </c>
      <c r="BP195" t="s">
        <v>92</v>
      </c>
      <c r="BR195" t="s">
        <v>92</v>
      </c>
      <c r="BS195" t="s">
        <v>92</v>
      </c>
      <c r="BT195" t="s">
        <v>98</v>
      </c>
      <c r="BU195" t="s">
        <v>98</v>
      </c>
      <c r="BV195" t="s">
        <v>98</v>
      </c>
      <c r="BW195">
        <v>7335</v>
      </c>
      <c r="BX195">
        <v>134981</v>
      </c>
      <c r="BY195">
        <v>9559.9989999999998</v>
      </c>
      <c r="BZ195">
        <v>14119.3529413549</v>
      </c>
      <c r="CA195">
        <v>42.553091665440299</v>
      </c>
      <c r="CD195">
        <v>2034</v>
      </c>
      <c r="CE195">
        <v>12</v>
      </c>
      <c r="CF195">
        <f t="shared" si="3"/>
        <v>7335</v>
      </c>
    </row>
    <row r="196" spans="1:84">
      <c r="A196">
        <v>194</v>
      </c>
      <c r="B196">
        <v>9234</v>
      </c>
      <c r="C196" t="s">
        <v>555</v>
      </c>
      <c r="D196">
        <v>7335</v>
      </c>
      <c r="E196" t="s">
        <v>536</v>
      </c>
      <c r="F196" t="s">
        <v>233</v>
      </c>
      <c r="G196" t="s">
        <v>287</v>
      </c>
      <c r="H196" t="s">
        <v>557</v>
      </c>
      <c r="I196" t="s">
        <v>87</v>
      </c>
      <c r="J196" t="s">
        <v>88</v>
      </c>
      <c r="L196" t="s">
        <v>89</v>
      </c>
      <c r="M196" t="s">
        <v>90</v>
      </c>
      <c r="N196" t="s">
        <v>90</v>
      </c>
      <c r="O196">
        <v>32419339</v>
      </c>
      <c r="P196">
        <v>32419339</v>
      </c>
      <c r="Q196">
        <v>41.4</v>
      </c>
      <c r="R196">
        <v>0.85</v>
      </c>
      <c r="S196">
        <v>34</v>
      </c>
      <c r="T196">
        <v>42</v>
      </c>
      <c r="U196">
        <v>17</v>
      </c>
      <c r="V196" t="s">
        <v>91</v>
      </c>
      <c r="W196" t="s">
        <v>92</v>
      </c>
      <c r="X196" t="s">
        <v>92</v>
      </c>
      <c r="Y196" t="s">
        <v>93</v>
      </c>
      <c r="Z196" t="s">
        <v>90</v>
      </c>
      <c r="AA196">
        <v>5</v>
      </c>
      <c r="AB196">
        <v>1992</v>
      </c>
      <c r="AC196" t="s">
        <v>92</v>
      </c>
      <c r="AD196" t="s">
        <v>92</v>
      </c>
      <c r="AE196" t="s">
        <v>91</v>
      </c>
      <c r="AF196" t="s">
        <v>94</v>
      </c>
      <c r="AG196">
        <v>1</v>
      </c>
      <c r="AH196" t="s">
        <v>90</v>
      </c>
      <c r="AI196" t="s">
        <v>95</v>
      </c>
      <c r="AJ196" t="s">
        <v>96</v>
      </c>
      <c r="AS196" t="s">
        <v>91</v>
      </c>
      <c r="AT196" t="s">
        <v>91</v>
      </c>
      <c r="AU196" t="s">
        <v>92</v>
      </c>
      <c r="AV196" t="s">
        <v>97</v>
      </c>
      <c r="BD196" t="s">
        <v>92</v>
      </c>
      <c r="BE196" t="s">
        <v>92</v>
      </c>
      <c r="BF196" t="s">
        <v>92</v>
      </c>
      <c r="BH196" t="s">
        <v>92</v>
      </c>
      <c r="BI196" t="s">
        <v>92</v>
      </c>
      <c r="BJ196" t="s">
        <v>92</v>
      </c>
      <c r="BK196" t="s">
        <v>92</v>
      </c>
      <c r="BN196" t="s">
        <v>92</v>
      </c>
      <c r="BO196" t="s">
        <v>92</v>
      </c>
      <c r="BP196" t="s">
        <v>92</v>
      </c>
      <c r="BR196" t="s">
        <v>92</v>
      </c>
      <c r="BS196" t="s">
        <v>92</v>
      </c>
      <c r="BT196" t="s">
        <v>98</v>
      </c>
      <c r="BU196" t="s">
        <v>98</v>
      </c>
      <c r="BV196" t="s">
        <v>98</v>
      </c>
      <c r="BW196">
        <v>7335</v>
      </c>
      <c r="BX196">
        <v>134981</v>
      </c>
      <c r="BY196">
        <v>9559.9989999999998</v>
      </c>
      <c r="BZ196">
        <v>14119.3529413549</v>
      </c>
      <c r="CA196">
        <v>42.553091665440299</v>
      </c>
      <c r="CD196">
        <v>2034</v>
      </c>
      <c r="CE196">
        <v>12</v>
      </c>
      <c r="CF196">
        <f t="shared" si="3"/>
        <v>7335</v>
      </c>
    </row>
    <row r="197" spans="1:84">
      <c r="A197">
        <v>195</v>
      </c>
      <c r="B197">
        <v>9234</v>
      </c>
      <c r="C197" t="s">
        <v>555</v>
      </c>
      <c r="D197">
        <v>7336</v>
      </c>
      <c r="E197" t="s">
        <v>558</v>
      </c>
      <c r="F197" t="s">
        <v>233</v>
      </c>
      <c r="G197" t="s">
        <v>559</v>
      </c>
      <c r="H197" t="s">
        <v>560</v>
      </c>
      <c r="I197" t="s">
        <v>87</v>
      </c>
      <c r="J197" t="s">
        <v>88</v>
      </c>
      <c r="L197" t="s">
        <v>89</v>
      </c>
      <c r="M197" t="s">
        <v>90</v>
      </c>
      <c r="N197" t="s">
        <v>90</v>
      </c>
      <c r="O197">
        <v>32419341</v>
      </c>
      <c r="P197">
        <v>32419341</v>
      </c>
      <c r="Q197">
        <v>41.4</v>
      </c>
      <c r="R197">
        <v>0.85</v>
      </c>
      <c r="S197">
        <v>34</v>
      </c>
      <c r="T197">
        <v>42</v>
      </c>
      <c r="U197">
        <v>17</v>
      </c>
      <c r="V197" t="s">
        <v>91</v>
      </c>
      <c r="W197" t="s">
        <v>92</v>
      </c>
      <c r="X197" t="s">
        <v>92</v>
      </c>
      <c r="Y197" t="s">
        <v>93</v>
      </c>
      <c r="Z197" t="s">
        <v>90</v>
      </c>
      <c r="AA197">
        <v>6</v>
      </c>
      <c r="AB197">
        <v>1992</v>
      </c>
      <c r="AC197" t="s">
        <v>92</v>
      </c>
      <c r="AD197" t="s">
        <v>92</v>
      </c>
      <c r="AE197" t="s">
        <v>91</v>
      </c>
      <c r="AF197" t="s">
        <v>94</v>
      </c>
      <c r="AG197">
        <v>1</v>
      </c>
      <c r="AH197" t="s">
        <v>90</v>
      </c>
      <c r="AI197" t="s">
        <v>95</v>
      </c>
      <c r="AJ197" t="s">
        <v>96</v>
      </c>
      <c r="AS197" t="s">
        <v>91</v>
      </c>
      <c r="AT197" t="s">
        <v>91</v>
      </c>
      <c r="AU197" t="s">
        <v>92</v>
      </c>
      <c r="AV197" t="s">
        <v>97</v>
      </c>
      <c r="BD197" t="s">
        <v>92</v>
      </c>
      <c r="BE197" t="s">
        <v>92</v>
      </c>
      <c r="BF197" t="s">
        <v>92</v>
      </c>
      <c r="BH197" t="s">
        <v>92</v>
      </c>
      <c r="BI197" t="s">
        <v>92</v>
      </c>
      <c r="BJ197" t="s">
        <v>92</v>
      </c>
      <c r="BK197" t="s">
        <v>92</v>
      </c>
      <c r="BN197" t="s">
        <v>92</v>
      </c>
      <c r="BO197" t="s">
        <v>92</v>
      </c>
      <c r="BP197" t="s">
        <v>92</v>
      </c>
      <c r="BR197" t="s">
        <v>92</v>
      </c>
      <c r="BS197" t="s">
        <v>92</v>
      </c>
      <c r="BT197" t="s">
        <v>98</v>
      </c>
      <c r="BU197" t="s">
        <v>98</v>
      </c>
      <c r="BV197" t="s">
        <v>98</v>
      </c>
      <c r="BW197">
        <v>7336</v>
      </c>
      <c r="BX197">
        <v>242907</v>
      </c>
      <c r="BY197">
        <v>18031.002</v>
      </c>
      <c r="BZ197">
        <v>13471.6306947334</v>
      </c>
      <c r="CA197">
        <v>36.234584712527401</v>
      </c>
      <c r="CD197">
        <v>2028</v>
      </c>
      <c r="CE197">
        <v>9</v>
      </c>
      <c r="CF197">
        <f t="shared" si="3"/>
        <v>7336</v>
      </c>
    </row>
    <row r="198" spans="1:84">
      <c r="A198">
        <v>196</v>
      </c>
      <c r="B198">
        <v>9234</v>
      </c>
      <c r="C198" t="s">
        <v>555</v>
      </c>
      <c r="D198">
        <v>7336</v>
      </c>
      <c r="E198" t="s">
        <v>558</v>
      </c>
      <c r="F198" t="s">
        <v>233</v>
      </c>
      <c r="G198" t="s">
        <v>559</v>
      </c>
      <c r="H198" t="s">
        <v>561</v>
      </c>
      <c r="I198" t="s">
        <v>87</v>
      </c>
      <c r="J198" t="s">
        <v>88</v>
      </c>
      <c r="L198" t="s">
        <v>89</v>
      </c>
      <c r="M198" t="s">
        <v>90</v>
      </c>
      <c r="N198" t="s">
        <v>90</v>
      </c>
      <c r="O198">
        <v>32419343</v>
      </c>
      <c r="P198">
        <v>32419343</v>
      </c>
      <c r="Q198">
        <v>41.4</v>
      </c>
      <c r="R198">
        <v>0.85</v>
      </c>
      <c r="S198">
        <v>34</v>
      </c>
      <c r="T198">
        <v>42</v>
      </c>
      <c r="U198">
        <v>17</v>
      </c>
      <c r="V198" t="s">
        <v>91</v>
      </c>
      <c r="W198" t="s">
        <v>92</v>
      </c>
      <c r="X198" t="s">
        <v>92</v>
      </c>
      <c r="Y198" t="s">
        <v>93</v>
      </c>
      <c r="Z198" t="s">
        <v>90</v>
      </c>
      <c r="AA198">
        <v>6</v>
      </c>
      <c r="AB198">
        <v>1992</v>
      </c>
      <c r="AC198" t="s">
        <v>92</v>
      </c>
      <c r="AD198" t="s">
        <v>92</v>
      </c>
      <c r="AE198" t="s">
        <v>91</v>
      </c>
      <c r="AF198" t="s">
        <v>94</v>
      </c>
      <c r="AG198">
        <v>1</v>
      </c>
      <c r="AH198" t="s">
        <v>90</v>
      </c>
      <c r="AI198" t="s">
        <v>95</v>
      </c>
      <c r="AJ198" t="s">
        <v>96</v>
      </c>
      <c r="AS198" t="s">
        <v>91</v>
      </c>
      <c r="AT198" t="s">
        <v>91</v>
      </c>
      <c r="AU198" t="s">
        <v>92</v>
      </c>
      <c r="AV198" t="s">
        <v>97</v>
      </c>
      <c r="BD198" t="s">
        <v>92</v>
      </c>
      <c r="BE198" t="s">
        <v>92</v>
      </c>
      <c r="BF198" t="s">
        <v>92</v>
      </c>
      <c r="BH198" t="s">
        <v>92</v>
      </c>
      <c r="BI198" t="s">
        <v>92</v>
      </c>
      <c r="BJ198" t="s">
        <v>92</v>
      </c>
      <c r="BK198" t="s">
        <v>92</v>
      </c>
      <c r="BN198" t="s">
        <v>92</v>
      </c>
      <c r="BO198" t="s">
        <v>92</v>
      </c>
      <c r="BP198" t="s">
        <v>92</v>
      </c>
      <c r="BR198" t="s">
        <v>92</v>
      </c>
      <c r="BS198" t="s">
        <v>92</v>
      </c>
      <c r="BT198" t="s">
        <v>98</v>
      </c>
      <c r="BU198" t="s">
        <v>98</v>
      </c>
      <c r="BV198" t="s">
        <v>98</v>
      </c>
      <c r="BW198">
        <v>7336</v>
      </c>
      <c r="BX198">
        <v>242907</v>
      </c>
      <c r="BY198">
        <v>18031.002</v>
      </c>
      <c r="BZ198">
        <v>13471.6306947334</v>
      </c>
      <c r="CA198">
        <v>36.234584712527401</v>
      </c>
      <c r="CD198">
        <v>2028</v>
      </c>
      <c r="CE198">
        <v>9</v>
      </c>
      <c r="CF198">
        <f t="shared" si="3"/>
        <v>7336</v>
      </c>
    </row>
    <row r="199" spans="1:84">
      <c r="A199">
        <v>197</v>
      </c>
      <c r="B199">
        <v>9234</v>
      </c>
      <c r="C199" t="s">
        <v>555</v>
      </c>
      <c r="D199">
        <v>7336</v>
      </c>
      <c r="E199" t="s">
        <v>558</v>
      </c>
      <c r="F199" t="s">
        <v>233</v>
      </c>
      <c r="G199" t="s">
        <v>559</v>
      </c>
      <c r="H199" t="s">
        <v>562</v>
      </c>
      <c r="I199" t="s">
        <v>87</v>
      </c>
      <c r="J199" t="s">
        <v>88</v>
      </c>
      <c r="L199" t="s">
        <v>89</v>
      </c>
      <c r="M199" t="s">
        <v>90</v>
      </c>
      <c r="N199" t="s">
        <v>90</v>
      </c>
      <c r="O199">
        <v>34886963</v>
      </c>
      <c r="P199">
        <v>34886963</v>
      </c>
      <c r="Q199">
        <v>85.9</v>
      </c>
      <c r="R199">
        <v>0.85</v>
      </c>
      <c r="S199">
        <v>72</v>
      </c>
      <c r="T199">
        <v>90</v>
      </c>
      <c r="U199">
        <v>36</v>
      </c>
      <c r="V199" t="s">
        <v>91</v>
      </c>
      <c r="W199" t="s">
        <v>92</v>
      </c>
      <c r="X199" t="s">
        <v>92</v>
      </c>
      <c r="Y199" t="s">
        <v>93</v>
      </c>
      <c r="Z199" t="s">
        <v>90</v>
      </c>
      <c r="AA199">
        <v>6</v>
      </c>
      <c r="AB199">
        <v>2004</v>
      </c>
      <c r="AC199" t="s">
        <v>92</v>
      </c>
      <c r="AD199" t="s">
        <v>92</v>
      </c>
      <c r="AE199" t="s">
        <v>91</v>
      </c>
      <c r="AF199" t="s">
        <v>94</v>
      </c>
      <c r="AG199">
        <v>1</v>
      </c>
      <c r="AH199" t="s">
        <v>90</v>
      </c>
      <c r="AI199" t="s">
        <v>95</v>
      </c>
      <c r="AJ199" t="s">
        <v>96</v>
      </c>
      <c r="AS199" t="s">
        <v>91</v>
      </c>
      <c r="AT199" t="s">
        <v>91</v>
      </c>
      <c r="AU199" t="s">
        <v>92</v>
      </c>
      <c r="AV199" t="s">
        <v>97</v>
      </c>
      <c r="BD199" t="s">
        <v>92</v>
      </c>
      <c r="BE199" t="s">
        <v>92</v>
      </c>
      <c r="BF199" t="s">
        <v>92</v>
      </c>
      <c r="BH199" t="s">
        <v>92</v>
      </c>
      <c r="BI199" t="s">
        <v>92</v>
      </c>
      <c r="BJ199" t="s">
        <v>92</v>
      </c>
      <c r="BK199" t="s">
        <v>92</v>
      </c>
      <c r="BN199" t="s">
        <v>92</v>
      </c>
      <c r="BO199" t="s">
        <v>92</v>
      </c>
      <c r="BP199" t="s">
        <v>92</v>
      </c>
      <c r="BR199" t="s">
        <v>92</v>
      </c>
      <c r="BS199" t="s">
        <v>92</v>
      </c>
      <c r="BT199" t="s">
        <v>98</v>
      </c>
      <c r="BU199" t="s">
        <v>98</v>
      </c>
      <c r="BV199" t="s">
        <v>98</v>
      </c>
      <c r="BW199">
        <v>7336</v>
      </c>
      <c r="BX199">
        <v>242907</v>
      </c>
      <c r="BY199">
        <v>18031.002</v>
      </c>
      <c r="BZ199">
        <v>13471.6306947334</v>
      </c>
      <c r="CA199">
        <v>35.991666665469999</v>
      </c>
      <c r="CD199">
        <v>2040</v>
      </c>
      <c r="CE199">
        <v>6</v>
      </c>
      <c r="CF199">
        <f t="shared" si="3"/>
        <v>7336</v>
      </c>
    </row>
    <row r="200" spans="1:84">
      <c r="A200">
        <v>198</v>
      </c>
      <c r="B200">
        <v>40577</v>
      </c>
      <c r="C200" t="s">
        <v>563</v>
      </c>
      <c r="D200">
        <v>7782</v>
      </c>
      <c r="E200" t="s">
        <v>564</v>
      </c>
      <c r="F200" t="s">
        <v>166</v>
      </c>
      <c r="G200" t="s">
        <v>190</v>
      </c>
      <c r="H200">
        <v>1</v>
      </c>
      <c r="I200" t="s">
        <v>87</v>
      </c>
      <c r="J200" t="s">
        <v>88</v>
      </c>
      <c r="L200" t="s">
        <v>89</v>
      </c>
      <c r="M200" t="s">
        <v>90</v>
      </c>
      <c r="N200" t="s">
        <v>90</v>
      </c>
      <c r="Q200">
        <v>32</v>
      </c>
      <c r="R200">
        <v>0.85</v>
      </c>
      <c r="S200">
        <v>29</v>
      </c>
      <c r="T200">
        <v>32</v>
      </c>
      <c r="U200">
        <v>29</v>
      </c>
      <c r="V200" t="s">
        <v>91</v>
      </c>
      <c r="W200" t="s">
        <v>92</v>
      </c>
      <c r="X200" t="s">
        <v>92</v>
      </c>
      <c r="Y200" t="s">
        <v>93</v>
      </c>
      <c r="Z200" t="s">
        <v>90</v>
      </c>
      <c r="AA200">
        <v>6</v>
      </c>
      <c r="AB200">
        <v>2000</v>
      </c>
      <c r="AC200" t="s">
        <v>92</v>
      </c>
      <c r="AD200" t="s">
        <v>92</v>
      </c>
      <c r="AE200" t="s">
        <v>91</v>
      </c>
      <c r="AF200" t="s">
        <v>94</v>
      </c>
      <c r="AG200">
        <v>1</v>
      </c>
      <c r="AH200" t="s">
        <v>90</v>
      </c>
      <c r="AI200" t="s">
        <v>95</v>
      </c>
      <c r="AS200" t="s">
        <v>91</v>
      </c>
      <c r="AT200" t="s">
        <v>91</v>
      </c>
      <c r="AU200" t="s">
        <v>92</v>
      </c>
      <c r="AV200" t="s">
        <v>97</v>
      </c>
      <c r="BD200" t="s">
        <v>92</v>
      </c>
      <c r="BE200" t="s">
        <v>92</v>
      </c>
      <c r="BF200" t="s">
        <v>92</v>
      </c>
      <c r="BH200" t="s">
        <v>92</v>
      </c>
      <c r="BI200" t="s">
        <v>92</v>
      </c>
      <c r="BJ200" t="s">
        <v>92</v>
      </c>
      <c r="BK200" t="s">
        <v>92</v>
      </c>
      <c r="BN200" t="s">
        <v>92</v>
      </c>
      <c r="BO200" t="s">
        <v>92</v>
      </c>
      <c r="BP200" t="s">
        <v>92</v>
      </c>
      <c r="BR200" t="s">
        <v>92</v>
      </c>
      <c r="BS200" t="s">
        <v>92</v>
      </c>
      <c r="BT200" t="s">
        <v>91</v>
      </c>
      <c r="BU200" t="s">
        <v>91</v>
      </c>
      <c r="BV200" t="s">
        <v>91</v>
      </c>
      <c r="BW200">
        <v>7782</v>
      </c>
      <c r="BX200">
        <v>31154</v>
      </c>
      <c r="BY200">
        <v>2345.0010000000002</v>
      </c>
      <c r="BZ200">
        <v>13285.282181116299</v>
      </c>
      <c r="CA200">
        <v>34.8592464666864</v>
      </c>
      <c r="CD200">
        <v>2035</v>
      </c>
      <c r="CE200">
        <v>4</v>
      </c>
      <c r="CF200">
        <f t="shared" si="3"/>
        <v>7782</v>
      </c>
    </row>
    <row r="201" spans="1:84">
      <c r="A201">
        <v>199</v>
      </c>
      <c r="B201">
        <v>40577</v>
      </c>
      <c r="C201" t="s">
        <v>563</v>
      </c>
      <c r="D201">
        <v>7783</v>
      </c>
      <c r="E201" t="s">
        <v>565</v>
      </c>
      <c r="F201" t="s">
        <v>166</v>
      </c>
      <c r="G201" t="s">
        <v>566</v>
      </c>
      <c r="H201">
        <v>1</v>
      </c>
      <c r="I201" t="s">
        <v>87</v>
      </c>
      <c r="J201" t="s">
        <v>88</v>
      </c>
      <c r="L201" t="s">
        <v>89</v>
      </c>
      <c r="M201" t="s">
        <v>90</v>
      </c>
      <c r="N201" t="s">
        <v>90</v>
      </c>
      <c r="Q201">
        <v>32</v>
      </c>
      <c r="R201">
        <v>0.85</v>
      </c>
      <c r="S201">
        <v>29</v>
      </c>
      <c r="T201">
        <v>32</v>
      </c>
      <c r="U201">
        <v>29</v>
      </c>
      <c r="V201" t="s">
        <v>91</v>
      </c>
      <c r="W201" t="s">
        <v>92</v>
      </c>
      <c r="X201" t="s">
        <v>92</v>
      </c>
      <c r="Y201" t="s">
        <v>93</v>
      </c>
      <c r="Z201" t="s">
        <v>90</v>
      </c>
      <c r="AA201">
        <v>6</v>
      </c>
      <c r="AB201">
        <v>2000</v>
      </c>
      <c r="AC201" t="s">
        <v>92</v>
      </c>
      <c r="AD201" t="s">
        <v>92</v>
      </c>
      <c r="AE201" t="s">
        <v>91</v>
      </c>
      <c r="AF201" t="s">
        <v>94</v>
      </c>
      <c r="AG201">
        <v>1</v>
      </c>
      <c r="AH201" t="s">
        <v>90</v>
      </c>
      <c r="AI201" t="s">
        <v>95</v>
      </c>
      <c r="AS201" t="s">
        <v>91</v>
      </c>
      <c r="AT201" t="s">
        <v>91</v>
      </c>
      <c r="AU201" t="s">
        <v>92</v>
      </c>
      <c r="AV201" t="s">
        <v>97</v>
      </c>
      <c r="BD201" t="s">
        <v>92</v>
      </c>
      <c r="BE201" t="s">
        <v>92</v>
      </c>
      <c r="BF201" t="s">
        <v>92</v>
      </c>
      <c r="BH201" t="s">
        <v>92</v>
      </c>
      <c r="BI201" t="s">
        <v>92</v>
      </c>
      <c r="BJ201" t="s">
        <v>92</v>
      </c>
      <c r="BK201" t="s">
        <v>92</v>
      </c>
      <c r="BN201" t="s">
        <v>92</v>
      </c>
      <c r="BO201" t="s">
        <v>92</v>
      </c>
      <c r="BP201" t="s">
        <v>92</v>
      </c>
      <c r="BR201" t="s">
        <v>92</v>
      </c>
      <c r="BS201" t="s">
        <v>92</v>
      </c>
      <c r="BT201" t="s">
        <v>91</v>
      </c>
      <c r="BU201" t="s">
        <v>91</v>
      </c>
      <c r="BV201" t="s">
        <v>91</v>
      </c>
      <c r="BW201">
        <v>7783</v>
      </c>
      <c r="BX201">
        <v>27712</v>
      </c>
      <c r="BY201">
        <v>2207</v>
      </c>
      <c r="BZ201">
        <v>12556.4114182147</v>
      </c>
      <c r="CA201">
        <v>32.040374999741601</v>
      </c>
      <c r="CD201">
        <v>2032</v>
      </c>
      <c r="CE201">
        <v>6</v>
      </c>
      <c r="CF201">
        <f t="shared" si="3"/>
        <v>7783</v>
      </c>
    </row>
    <row r="202" spans="1:84">
      <c r="A202">
        <v>200</v>
      </c>
      <c r="B202">
        <v>11560</v>
      </c>
      <c r="C202" t="s">
        <v>567</v>
      </c>
      <c r="D202">
        <v>7797</v>
      </c>
      <c r="E202" t="s">
        <v>568</v>
      </c>
      <c r="F202" t="s">
        <v>178</v>
      </c>
      <c r="G202" t="s">
        <v>179</v>
      </c>
      <c r="H202" t="s">
        <v>569</v>
      </c>
      <c r="I202" t="s">
        <v>111</v>
      </c>
      <c r="J202" t="s">
        <v>88</v>
      </c>
      <c r="L202" t="s">
        <v>158</v>
      </c>
      <c r="M202" t="s">
        <v>90</v>
      </c>
      <c r="N202" t="s">
        <v>90</v>
      </c>
      <c r="Q202">
        <v>12</v>
      </c>
      <c r="R202">
        <v>0.8</v>
      </c>
      <c r="S202">
        <v>9</v>
      </c>
      <c r="T202">
        <v>9</v>
      </c>
      <c r="U202">
        <v>3</v>
      </c>
      <c r="V202" t="s">
        <v>91</v>
      </c>
      <c r="W202" t="s">
        <v>92</v>
      </c>
      <c r="X202" t="s">
        <v>92</v>
      </c>
      <c r="Y202" t="s">
        <v>93</v>
      </c>
      <c r="Z202" t="s">
        <v>90</v>
      </c>
      <c r="AA202">
        <v>8</v>
      </c>
      <c r="AB202">
        <v>1997</v>
      </c>
      <c r="AC202" t="s">
        <v>92</v>
      </c>
      <c r="AD202" t="s">
        <v>92</v>
      </c>
      <c r="AE202" t="s">
        <v>91</v>
      </c>
      <c r="AF202" t="s">
        <v>94</v>
      </c>
      <c r="AG202">
        <v>1</v>
      </c>
      <c r="AH202" t="s">
        <v>90</v>
      </c>
      <c r="AI202" t="s">
        <v>96</v>
      </c>
      <c r="AS202" t="s">
        <v>91</v>
      </c>
      <c r="AT202" t="s">
        <v>91</v>
      </c>
      <c r="AU202" t="s">
        <v>92</v>
      </c>
      <c r="AV202" t="s">
        <v>119</v>
      </c>
      <c r="BD202" t="s">
        <v>92</v>
      </c>
      <c r="BE202" t="s">
        <v>92</v>
      </c>
      <c r="BF202" t="s">
        <v>92</v>
      </c>
      <c r="BH202" t="s">
        <v>92</v>
      </c>
      <c r="BI202" t="s">
        <v>92</v>
      </c>
      <c r="BJ202" t="s">
        <v>92</v>
      </c>
      <c r="BK202" t="s">
        <v>92</v>
      </c>
      <c r="BN202" t="s">
        <v>92</v>
      </c>
      <c r="BO202" t="s">
        <v>92</v>
      </c>
      <c r="BP202" t="s">
        <v>92</v>
      </c>
      <c r="BQ202" t="s">
        <v>91</v>
      </c>
      <c r="BR202" t="s">
        <v>92</v>
      </c>
      <c r="BS202" t="s">
        <v>92</v>
      </c>
      <c r="BT202" t="s">
        <v>91</v>
      </c>
      <c r="BU202" t="s">
        <v>91</v>
      </c>
      <c r="BV202" t="s">
        <v>91</v>
      </c>
      <c r="BW202">
        <v>7797</v>
      </c>
      <c r="BX202">
        <v>1682</v>
      </c>
      <c r="BY202">
        <v>39</v>
      </c>
      <c r="BZ202">
        <v>43128.205128205103</v>
      </c>
      <c r="CA202">
        <v>35.691817461210398</v>
      </c>
      <c r="CD202">
        <v>2033</v>
      </c>
      <c r="CE202">
        <v>4</v>
      </c>
      <c r="CF202">
        <f t="shared" si="3"/>
        <v>7797</v>
      </c>
    </row>
    <row r="203" spans="1:84">
      <c r="A203">
        <v>201</v>
      </c>
      <c r="B203">
        <v>56386</v>
      </c>
      <c r="C203" t="s">
        <v>570</v>
      </c>
      <c r="D203">
        <v>7835</v>
      </c>
      <c r="E203" t="s">
        <v>570</v>
      </c>
      <c r="F203" t="s">
        <v>122</v>
      </c>
      <c r="G203" t="s">
        <v>571</v>
      </c>
      <c r="H203">
        <v>1</v>
      </c>
      <c r="I203" t="s">
        <v>87</v>
      </c>
      <c r="J203" t="s">
        <v>88</v>
      </c>
      <c r="L203" t="s">
        <v>89</v>
      </c>
      <c r="M203" t="s">
        <v>90</v>
      </c>
      <c r="N203" t="s">
        <v>90</v>
      </c>
      <c r="O203" t="s">
        <v>572</v>
      </c>
      <c r="P203" t="s">
        <v>572</v>
      </c>
      <c r="Q203">
        <v>198.9</v>
      </c>
      <c r="R203">
        <v>0.85</v>
      </c>
      <c r="S203">
        <v>167.5</v>
      </c>
      <c r="T203">
        <v>167.5</v>
      </c>
      <c r="U203">
        <v>100</v>
      </c>
      <c r="V203" t="s">
        <v>91</v>
      </c>
      <c r="W203" t="s">
        <v>92</v>
      </c>
      <c r="X203" t="s">
        <v>92</v>
      </c>
      <c r="Y203" t="s">
        <v>93</v>
      </c>
      <c r="Z203" t="s">
        <v>90</v>
      </c>
      <c r="AA203">
        <v>6</v>
      </c>
      <c r="AB203">
        <v>2003</v>
      </c>
      <c r="AC203" t="s">
        <v>92</v>
      </c>
      <c r="AD203" t="s">
        <v>92</v>
      </c>
      <c r="AE203" t="s">
        <v>91</v>
      </c>
      <c r="AF203" t="s">
        <v>113</v>
      </c>
      <c r="AG203">
        <v>2</v>
      </c>
      <c r="AH203" t="s">
        <v>90</v>
      </c>
      <c r="AI203" t="s">
        <v>95</v>
      </c>
      <c r="AS203" t="s">
        <v>91</v>
      </c>
      <c r="AT203" t="s">
        <v>91</v>
      </c>
      <c r="AU203" t="s">
        <v>92</v>
      </c>
      <c r="AV203" t="s">
        <v>97</v>
      </c>
      <c r="BD203" t="s">
        <v>92</v>
      </c>
      <c r="BE203" t="s">
        <v>92</v>
      </c>
      <c r="BF203" t="s">
        <v>92</v>
      </c>
      <c r="BH203" t="s">
        <v>92</v>
      </c>
      <c r="BI203" t="s">
        <v>92</v>
      </c>
      <c r="BJ203" t="s">
        <v>92</v>
      </c>
      <c r="BK203" t="s">
        <v>92</v>
      </c>
      <c r="BN203" t="s">
        <v>92</v>
      </c>
      <c r="BO203" t="s">
        <v>92</v>
      </c>
      <c r="BP203" t="s">
        <v>92</v>
      </c>
      <c r="BR203" t="s">
        <v>92</v>
      </c>
      <c r="BS203" t="s">
        <v>92</v>
      </c>
      <c r="BT203" t="s">
        <v>91</v>
      </c>
      <c r="BU203" t="s">
        <v>91</v>
      </c>
      <c r="BV203" t="s">
        <v>91</v>
      </c>
      <c r="BW203">
        <v>7835</v>
      </c>
      <c r="BX203">
        <v>2495850</v>
      </c>
      <c r="BY203">
        <v>235891</v>
      </c>
      <c r="BZ203">
        <v>10580.5223599035</v>
      </c>
      <c r="CA203">
        <v>38.341527776499902</v>
      </c>
      <c r="CD203">
        <v>2041</v>
      </c>
      <c r="CE203">
        <v>10</v>
      </c>
      <c r="CF203">
        <f t="shared" si="3"/>
        <v>7835</v>
      </c>
    </row>
    <row r="204" spans="1:84">
      <c r="A204">
        <v>202</v>
      </c>
      <c r="B204">
        <v>56386</v>
      </c>
      <c r="C204" t="s">
        <v>570</v>
      </c>
      <c r="D204">
        <v>7835</v>
      </c>
      <c r="E204" t="s">
        <v>570</v>
      </c>
      <c r="F204" t="s">
        <v>122</v>
      </c>
      <c r="G204" t="s">
        <v>571</v>
      </c>
      <c r="H204">
        <v>2</v>
      </c>
      <c r="I204" t="s">
        <v>87</v>
      </c>
      <c r="J204" t="s">
        <v>88</v>
      </c>
      <c r="L204" t="s">
        <v>89</v>
      </c>
      <c r="M204" t="s">
        <v>90</v>
      </c>
      <c r="N204" t="s">
        <v>90</v>
      </c>
      <c r="O204" t="s">
        <v>573</v>
      </c>
      <c r="P204" t="s">
        <v>573</v>
      </c>
      <c r="Q204">
        <v>175.9</v>
      </c>
      <c r="R204">
        <v>0.85</v>
      </c>
      <c r="S204">
        <v>166.5</v>
      </c>
      <c r="T204">
        <v>166.5</v>
      </c>
      <c r="U204">
        <v>100</v>
      </c>
      <c r="V204" t="s">
        <v>91</v>
      </c>
      <c r="W204" t="s">
        <v>92</v>
      </c>
      <c r="X204" t="s">
        <v>92</v>
      </c>
      <c r="Y204" t="s">
        <v>93</v>
      </c>
      <c r="Z204" t="s">
        <v>90</v>
      </c>
      <c r="AA204">
        <v>6</v>
      </c>
      <c r="AB204">
        <v>2003</v>
      </c>
      <c r="AC204" t="s">
        <v>92</v>
      </c>
      <c r="AD204" t="s">
        <v>92</v>
      </c>
      <c r="AE204" t="s">
        <v>91</v>
      </c>
      <c r="AF204" t="s">
        <v>113</v>
      </c>
      <c r="AG204">
        <v>2</v>
      </c>
      <c r="AH204" t="s">
        <v>90</v>
      </c>
      <c r="AI204" t="s">
        <v>95</v>
      </c>
      <c r="AS204" t="s">
        <v>91</v>
      </c>
      <c r="AT204" t="s">
        <v>91</v>
      </c>
      <c r="AU204" t="s">
        <v>92</v>
      </c>
      <c r="AV204" t="s">
        <v>97</v>
      </c>
      <c r="BD204" t="s">
        <v>92</v>
      </c>
      <c r="BE204" t="s">
        <v>92</v>
      </c>
      <c r="BF204" t="s">
        <v>92</v>
      </c>
      <c r="BH204" t="s">
        <v>92</v>
      </c>
      <c r="BI204" t="s">
        <v>92</v>
      </c>
      <c r="BJ204" t="s">
        <v>92</v>
      </c>
      <c r="BK204" t="s">
        <v>92</v>
      </c>
      <c r="BN204" t="s">
        <v>92</v>
      </c>
      <c r="BO204" t="s">
        <v>92</v>
      </c>
      <c r="BP204" t="s">
        <v>92</v>
      </c>
      <c r="BR204" t="s">
        <v>92</v>
      </c>
      <c r="BS204" t="s">
        <v>92</v>
      </c>
      <c r="BT204" t="s">
        <v>91</v>
      </c>
      <c r="BU204" t="s">
        <v>91</v>
      </c>
      <c r="BV204" t="s">
        <v>91</v>
      </c>
      <c r="BW204">
        <v>7835</v>
      </c>
      <c r="BX204">
        <v>2495850</v>
      </c>
      <c r="BY204">
        <v>235891</v>
      </c>
      <c r="BZ204">
        <v>10580.5223599035</v>
      </c>
      <c r="CA204">
        <v>38.341527776499902</v>
      </c>
      <c r="CD204">
        <v>2041</v>
      </c>
      <c r="CE204">
        <v>10</v>
      </c>
      <c r="CF204">
        <f t="shared" si="3"/>
        <v>7835</v>
      </c>
    </row>
    <row r="205" spans="1:84">
      <c r="A205">
        <v>203</v>
      </c>
      <c r="B205">
        <v>56386</v>
      </c>
      <c r="C205" t="s">
        <v>570</v>
      </c>
      <c r="D205">
        <v>7835</v>
      </c>
      <c r="E205" t="s">
        <v>570</v>
      </c>
      <c r="F205" t="s">
        <v>122</v>
      </c>
      <c r="G205" t="s">
        <v>571</v>
      </c>
      <c r="H205">
        <v>3</v>
      </c>
      <c r="I205" t="s">
        <v>87</v>
      </c>
      <c r="J205" t="s">
        <v>88</v>
      </c>
      <c r="L205" t="s">
        <v>89</v>
      </c>
      <c r="M205" t="s">
        <v>90</v>
      </c>
      <c r="N205" t="s">
        <v>90</v>
      </c>
      <c r="O205" t="s">
        <v>574</v>
      </c>
      <c r="P205" t="s">
        <v>574</v>
      </c>
      <c r="Q205">
        <v>198.9</v>
      </c>
      <c r="R205">
        <v>0.85</v>
      </c>
      <c r="S205">
        <v>169</v>
      </c>
      <c r="T205">
        <v>169</v>
      </c>
      <c r="U205">
        <v>100</v>
      </c>
      <c r="V205" t="s">
        <v>91</v>
      </c>
      <c r="W205" t="s">
        <v>92</v>
      </c>
      <c r="X205" t="s">
        <v>92</v>
      </c>
      <c r="Y205" t="s">
        <v>93</v>
      </c>
      <c r="Z205" t="s">
        <v>90</v>
      </c>
      <c r="AA205">
        <v>6</v>
      </c>
      <c r="AB205">
        <v>2003</v>
      </c>
      <c r="AC205" t="s">
        <v>92</v>
      </c>
      <c r="AD205" t="s">
        <v>92</v>
      </c>
      <c r="AE205" t="s">
        <v>91</v>
      </c>
      <c r="AF205" t="s">
        <v>113</v>
      </c>
      <c r="AG205">
        <v>2</v>
      </c>
      <c r="AH205" t="s">
        <v>90</v>
      </c>
      <c r="AI205" t="s">
        <v>95</v>
      </c>
      <c r="AS205" t="s">
        <v>91</v>
      </c>
      <c r="AT205" t="s">
        <v>91</v>
      </c>
      <c r="AU205" t="s">
        <v>92</v>
      </c>
      <c r="AV205" t="s">
        <v>97</v>
      </c>
      <c r="BD205" t="s">
        <v>92</v>
      </c>
      <c r="BE205" t="s">
        <v>92</v>
      </c>
      <c r="BF205" t="s">
        <v>92</v>
      </c>
      <c r="BH205" t="s">
        <v>92</v>
      </c>
      <c r="BI205" t="s">
        <v>92</v>
      </c>
      <c r="BJ205" t="s">
        <v>92</v>
      </c>
      <c r="BK205" t="s">
        <v>92</v>
      </c>
      <c r="BN205" t="s">
        <v>92</v>
      </c>
      <c r="BO205" t="s">
        <v>92</v>
      </c>
      <c r="BP205" t="s">
        <v>92</v>
      </c>
      <c r="BR205" t="s">
        <v>92</v>
      </c>
      <c r="BS205" t="s">
        <v>92</v>
      </c>
      <c r="BT205" t="s">
        <v>91</v>
      </c>
      <c r="BU205" t="s">
        <v>91</v>
      </c>
      <c r="BV205" t="s">
        <v>91</v>
      </c>
      <c r="BW205">
        <v>7835</v>
      </c>
      <c r="BX205">
        <v>2495850</v>
      </c>
      <c r="BY205">
        <v>235891</v>
      </c>
      <c r="BZ205">
        <v>10580.5223599035</v>
      </c>
      <c r="CA205">
        <v>38.341527776499902</v>
      </c>
      <c r="CD205">
        <v>2041</v>
      </c>
      <c r="CE205">
        <v>10</v>
      </c>
      <c r="CF205">
        <f t="shared" si="3"/>
        <v>7835</v>
      </c>
    </row>
    <row r="206" spans="1:84">
      <c r="A206">
        <v>204</v>
      </c>
      <c r="B206">
        <v>56386</v>
      </c>
      <c r="C206" t="s">
        <v>570</v>
      </c>
      <c r="D206">
        <v>7835</v>
      </c>
      <c r="E206" t="s">
        <v>570</v>
      </c>
      <c r="F206" t="s">
        <v>122</v>
      </c>
      <c r="G206" t="s">
        <v>571</v>
      </c>
      <c r="H206">
        <v>4</v>
      </c>
      <c r="I206" t="s">
        <v>87</v>
      </c>
      <c r="J206" t="s">
        <v>88</v>
      </c>
      <c r="L206" t="s">
        <v>89</v>
      </c>
      <c r="M206" t="s">
        <v>90</v>
      </c>
      <c r="N206" t="s">
        <v>90</v>
      </c>
      <c r="O206" t="s">
        <v>575</v>
      </c>
      <c r="P206" t="s">
        <v>576</v>
      </c>
      <c r="Q206">
        <v>198.9</v>
      </c>
      <c r="R206">
        <v>0.85</v>
      </c>
      <c r="S206">
        <v>169</v>
      </c>
      <c r="T206">
        <v>169</v>
      </c>
      <c r="U206">
        <v>100</v>
      </c>
      <c r="V206" t="s">
        <v>91</v>
      </c>
      <c r="W206" t="s">
        <v>92</v>
      </c>
      <c r="X206" t="s">
        <v>92</v>
      </c>
      <c r="Y206" t="s">
        <v>93</v>
      </c>
      <c r="Z206" t="s">
        <v>90</v>
      </c>
      <c r="AA206">
        <v>6</v>
      </c>
      <c r="AB206">
        <v>2003</v>
      </c>
      <c r="AC206" t="s">
        <v>92</v>
      </c>
      <c r="AD206" t="s">
        <v>92</v>
      </c>
      <c r="AE206" t="s">
        <v>91</v>
      </c>
      <c r="AF206" t="s">
        <v>113</v>
      </c>
      <c r="AG206">
        <v>2</v>
      </c>
      <c r="AH206" t="s">
        <v>90</v>
      </c>
      <c r="AI206" t="s">
        <v>95</v>
      </c>
      <c r="AS206" t="s">
        <v>91</v>
      </c>
      <c r="AT206" t="s">
        <v>91</v>
      </c>
      <c r="AU206" t="s">
        <v>92</v>
      </c>
      <c r="AV206" t="s">
        <v>97</v>
      </c>
      <c r="BD206" t="s">
        <v>92</v>
      </c>
      <c r="BE206" t="s">
        <v>92</v>
      </c>
      <c r="BF206" t="s">
        <v>92</v>
      </c>
      <c r="BH206" t="s">
        <v>92</v>
      </c>
      <c r="BI206" t="s">
        <v>92</v>
      </c>
      <c r="BJ206" t="s">
        <v>92</v>
      </c>
      <c r="BK206" t="s">
        <v>92</v>
      </c>
      <c r="BN206" t="s">
        <v>92</v>
      </c>
      <c r="BO206" t="s">
        <v>92</v>
      </c>
      <c r="BP206" t="s">
        <v>92</v>
      </c>
      <c r="BR206" t="s">
        <v>92</v>
      </c>
      <c r="BS206" t="s">
        <v>92</v>
      </c>
      <c r="BT206" t="s">
        <v>91</v>
      </c>
      <c r="BV206" t="s">
        <v>91</v>
      </c>
      <c r="BW206">
        <v>7835</v>
      </c>
      <c r="BX206">
        <v>2495850</v>
      </c>
      <c r="BY206">
        <v>235891</v>
      </c>
      <c r="BZ206">
        <v>10580.5223599035</v>
      </c>
      <c r="CA206">
        <v>38.341527776499902</v>
      </c>
      <c r="CD206">
        <v>2041</v>
      </c>
      <c r="CE206">
        <v>10</v>
      </c>
      <c r="CF206">
        <f t="shared" si="3"/>
        <v>7835</v>
      </c>
    </row>
    <row r="207" spans="1:84">
      <c r="A207">
        <v>205</v>
      </c>
      <c r="B207">
        <v>40229</v>
      </c>
      <c r="C207" t="s">
        <v>577</v>
      </c>
      <c r="D207">
        <v>7836</v>
      </c>
      <c r="E207" t="s">
        <v>578</v>
      </c>
      <c r="F207" t="s">
        <v>178</v>
      </c>
      <c r="G207" t="s">
        <v>579</v>
      </c>
      <c r="H207">
        <v>1</v>
      </c>
      <c r="I207" t="s">
        <v>87</v>
      </c>
      <c r="J207" t="s">
        <v>88</v>
      </c>
      <c r="L207" t="s">
        <v>89</v>
      </c>
      <c r="M207" t="s">
        <v>90</v>
      </c>
      <c r="N207" t="s">
        <v>90</v>
      </c>
      <c r="O207">
        <v>34887875</v>
      </c>
      <c r="P207">
        <v>34887875</v>
      </c>
      <c r="Q207">
        <v>171.1</v>
      </c>
      <c r="R207">
        <v>0.85</v>
      </c>
      <c r="S207">
        <v>161</v>
      </c>
      <c r="T207">
        <v>192</v>
      </c>
      <c r="U207">
        <v>96</v>
      </c>
      <c r="V207" t="s">
        <v>91</v>
      </c>
      <c r="W207" t="s">
        <v>92</v>
      </c>
      <c r="X207" t="s">
        <v>92</v>
      </c>
      <c r="Y207" t="s">
        <v>93</v>
      </c>
      <c r="Z207" t="s">
        <v>90</v>
      </c>
      <c r="AA207">
        <v>9</v>
      </c>
      <c r="AB207">
        <v>2004</v>
      </c>
      <c r="AC207" t="s">
        <v>92</v>
      </c>
      <c r="AD207" t="s">
        <v>92</v>
      </c>
      <c r="AE207" t="s">
        <v>91</v>
      </c>
      <c r="AF207" t="s">
        <v>94</v>
      </c>
      <c r="AG207">
        <v>1</v>
      </c>
      <c r="AH207" t="s">
        <v>90</v>
      </c>
      <c r="AI207" t="s">
        <v>95</v>
      </c>
      <c r="AJ207" t="s">
        <v>96</v>
      </c>
      <c r="AS207" t="s">
        <v>91</v>
      </c>
      <c r="AT207" t="s">
        <v>91</v>
      </c>
      <c r="AU207" t="s">
        <v>92</v>
      </c>
      <c r="AV207" t="s">
        <v>97</v>
      </c>
      <c r="BD207" t="s">
        <v>92</v>
      </c>
      <c r="BE207" t="s">
        <v>92</v>
      </c>
      <c r="BF207" t="s">
        <v>92</v>
      </c>
      <c r="BH207" t="s">
        <v>92</v>
      </c>
      <c r="BI207" t="s">
        <v>92</v>
      </c>
      <c r="BJ207" t="s">
        <v>92</v>
      </c>
      <c r="BK207" t="s">
        <v>92</v>
      </c>
      <c r="BN207" t="s">
        <v>92</v>
      </c>
      <c r="BO207" t="s">
        <v>92</v>
      </c>
      <c r="BP207" t="s">
        <v>92</v>
      </c>
      <c r="BR207" t="s">
        <v>92</v>
      </c>
      <c r="BS207" t="s">
        <v>92</v>
      </c>
      <c r="BT207" t="s">
        <v>98</v>
      </c>
      <c r="BU207" t="s">
        <v>91</v>
      </c>
      <c r="BV207" t="s">
        <v>98</v>
      </c>
      <c r="BW207">
        <v>7836</v>
      </c>
      <c r="BX207">
        <v>7254819</v>
      </c>
      <c r="BY207">
        <v>672608.99899999995</v>
      </c>
      <c r="BZ207">
        <v>10786.086732092601</v>
      </c>
      <c r="CA207">
        <v>38.399027776399898</v>
      </c>
      <c r="CD207">
        <v>2043</v>
      </c>
      <c r="CE207">
        <v>2</v>
      </c>
      <c r="CF207">
        <f t="shared" si="3"/>
        <v>7836</v>
      </c>
    </row>
    <row r="208" spans="1:84">
      <c r="A208">
        <v>206</v>
      </c>
      <c r="B208">
        <v>40229</v>
      </c>
      <c r="C208" t="s">
        <v>577</v>
      </c>
      <c r="D208">
        <v>7836</v>
      </c>
      <c r="E208" t="s">
        <v>578</v>
      </c>
      <c r="F208" t="s">
        <v>178</v>
      </c>
      <c r="G208" t="s">
        <v>579</v>
      </c>
      <c r="H208">
        <v>2</v>
      </c>
      <c r="I208" t="s">
        <v>87</v>
      </c>
      <c r="J208" t="s">
        <v>88</v>
      </c>
      <c r="L208" t="s">
        <v>89</v>
      </c>
      <c r="M208" t="s">
        <v>90</v>
      </c>
      <c r="N208" t="s">
        <v>90</v>
      </c>
      <c r="O208">
        <v>34887877</v>
      </c>
      <c r="P208">
        <v>34887877</v>
      </c>
      <c r="Q208">
        <v>171.1</v>
      </c>
      <c r="R208">
        <v>0.85</v>
      </c>
      <c r="S208">
        <v>159.30000000000001</v>
      </c>
      <c r="T208">
        <v>192</v>
      </c>
      <c r="U208">
        <v>96</v>
      </c>
      <c r="V208" t="s">
        <v>91</v>
      </c>
      <c r="W208" t="s">
        <v>92</v>
      </c>
      <c r="X208" t="s">
        <v>92</v>
      </c>
      <c r="Y208" t="s">
        <v>93</v>
      </c>
      <c r="Z208" t="s">
        <v>90</v>
      </c>
      <c r="AA208">
        <v>9</v>
      </c>
      <c r="AB208">
        <v>2004</v>
      </c>
      <c r="AC208" t="s">
        <v>92</v>
      </c>
      <c r="AD208" t="s">
        <v>92</v>
      </c>
      <c r="AE208" t="s">
        <v>91</v>
      </c>
      <c r="AF208" t="s">
        <v>94</v>
      </c>
      <c r="AG208">
        <v>1</v>
      </c>
      <c r="AH208" t="s">
        <v>90</v>
      </c>
      <c r="AI208" t="s">
        <v>95</v>
      </c>
      <c r="AJ208" t="s">
        <v>96</v>
      </c>
      <c r="AS208" t="s">
        <v>91</v>
      </c>
      <c r="AT208" t="s">
        <v>91</v>
      </c>
      <c r="AU208" t="s">
        <v>92</v>
      </c>
      <c r="AV208" t="s">
        <v>97</v>
      </c>
      <c r="BD208" t="s">
        <v>92</v>
      </c>
      <c r="BE208" t="s">
        <v>92</v>
      </c>
      <c r="BF208" t="s">
        <v>92</v>
      </c>
      <c r="BH208" t="s">
        <v>92</v>
      </c>
      <c r="BI208" t="s">
        <v>92</v>
      </c>
      <c r="BJ208" t="s">
        <v>92</v>
      </c>
      <c r="BK208" t="s">
        <v>92</v>
      </c>
      <c r="BN208" t="s">
        <v>92</v>
      </c>
      <c r="BO208" t="s">
        <v>92</v>
      </c>
      <c r="BP208" t="s">
        <v>92</v>
      </c>
      <c r="BR208" t="s">
        <v>92</v>
      </c>
      <c r="BS208" t="s">
        <v>92</v>
      </c>
      <c r="BT208" t="s">
        <v>98</v>
      </c>
      <c r="BU208" t="s">
        <v>91</v>
      </c>
      <c r="BV208" t="s">
        <v>98</v>
      </c>
      <c r="BW208">
        <v>7836</v>
      </c>
      <c r="BX208">
        <v>7254819</v>
      </c>
      <c r="BY208">
        <v>672608.99899999995</v>
      </c>
      <c r="BZ208">
        <v>10786.086732092601</v>
      </c>
      <c r="CA208">
        <v>38.399027776399898</v>
      </c>
      <c r="CD208">
        <v>2043</v>
      </c>
      <c r="CE208">
        <v>2</v>
      </c>
      <c r="CF208">
        <f t="shared" si="3"/>
        <v>7836</v>
      </c>
    </row>
    <row r="209" spans="1:84">
      <c r="A209">
        <v>207</v>
      </c>
      <c r="B209">
        <v>40229</v>
      </c>
      <c r="C209" t="s">
        <v>577</v>
      </c>
      <c r="D209">
        <v>7836</v>
      </c>
      <c r="E209" t="s">
        <v>578</v>
      </c>
      <c r="F209" t="s">
        <v>178</v>
      </c>
      <c r="G209" t="s">
        <v>579</v>
      </c>
      <c r="H209">
        <v>3</v>
      </c>
      <c r="I209" t="s">
        <v>87</v>
      </c>
      <c r="J209" t="s">
        <v>88</v>
      </c>
      <c r="L209" t="s">
        <v>89</v>
      </c>
      <c r="M209" t="s">
        <v>90</v>
      </c>
      <c r="N209" t="s">
        <v>90</v>
      </c>
      <c r="O209">
        <v>34887879</v>
      </c>
      <c r="P209">
        <v>34887879</v>
      </c>
      <c r="Q209">
        <v>171.1</v>
      </c>
      <c r="R209">
        <v>0.85</v>
      </c>
      <c r="S209">
        <v>161</v>
      </c>
      <c r="T209">
        <v>192</v>
      </c>
      <c r="U209">
        <v>96</v>
      </c>
      <c r="V209" t="s">
        <v>91</v>
      </c>
      <c r="W209" t="s">
        <v>92</v>
      </c>
      <c r="X209" t="s">
        <v>92</v>
      </c>
      <c r="Y209" t="s">
        <v>93</v>
      </c>
      <c r="Z209" t="s">
        <v>90</v>
      </c>
      <c r="AA209">
        <v>9</v>
      </c>
      <c r="AB209">
        <v>2004</v>
      </c>
      <c r="AC209" t="s">
        <v>92</v>
      </c>
      <c r="AD209" t="s">
        <v>92</v>
      </c>
      <c r="AE209" t="s">
        <v>91</v>
      </c>
      <c r="AF209" t="s">
        <v>94</v>
      </c>
      <c r="AG209">
        <v>1</v>
      </c>
      <c r="AH209" t="s">
        <v>90</v>
      </c>
      <c r="AI209" t="s">
        <v>95</v>
      </c>
      <c r="AJ209" t="s">
        <v>96</v>
      </c>
      <c r="AS209" t="s">
        <v>91</v>
      </c>
      <c r="AT209" t="s">
        <v>91</v>
      </c>
      <c r="AU209" t="s">
        <v>92</v>
      </c>
      <c r="AV209" t="s">
        <v>97</v>
      </c>
      <c r="BD209" t="s">
        <v>92</v>
      </c>
      <c r="BE209" t="s">
        <v>92</v>
      </c>
      <c r="BF209" t="s">
        <v>92</v>
      </c>
      <c r="BH209" t="s">
        <v>92</v>
      </c>
      <c r="BI209" t="s">
        <v>92</v>
      </c>
      <c r="BJ209" t="s">
        <v>92</v>
      </c>
      <c r="BK209" t="s">
        <v>92</v>
      </c>
      <c r="BN209" t="s">
        <v>92</v>
      </c>
      <c r="BO209" t="s">
        <v>92</v>
      </c>
      <c r="BP209" t="s">
        <v>92</v>
      </c>
      <c r="BR209" t="s">
        <v>92</v>
      </c>
      <c r="BS209" t="s">
        <v>92</v>
      </c>
      <c r="BT209" t="s">
        <v>98</v>
      </c>
      <c r="BU209" t="s">
        <v>91</v>
      </c>
      <c r="BV209" t="s">
        <v>98</v>
      </c>
      <c r="BW209">
        <v>7836</v>
      </c>
      <c r="BX209">
        <v>7254819</v>
      </c>
      <c r="BY209">
        <v>672608.99899999995</v>
      </c>
      <c r="BZ209">
        <v>10786.086732092601</v>
      </c>
      <c r="CA209">
        <v>38.399027776399898</v>
      </c>
      <c r="CD209">
        <v>2043</v>
      </c>
      <c r="CE209">
        <v>2</v>
      </c>
      <c r="CF209">
        <f t="shared" si="3"/>
        <v>7836</v>
      </c>
    </row>
    <row r="210" spans="1:84">
      <c r="A210">
        <v>208</v>
      </c>
      <c r="B210">
        <v>40229</v>
      </c>
      <c r="C210" t="s">
        <v>577</v>
      </c>
      <c r="D210">
        <v>7837</v>
      </c>
      <c r="E210" t="s">
        <v>580</v>
      </c>
      <c r="F210" t="s">
        <v>178</v>
      </c>
      <c r="G210" t="s">
        <v>581</v>
      </c>
      <c r="H210">
        <v>1</v>
      </c>
      <c r="I210" t="s">
        <v>87</v>
      </c>
      <c r="J210" t="s">
        <v>88</v>
      </c>
      <c r="L210" t="s">
        <v>89</v>
      </c>
      <c r="M210" t="s">
        <v>90</v>
      </c>
      <c r="N210" t="s">
        <v>90</v>
      </c>
      <c r="O210">
        <v>93354021</v>
      </c>
      <c r="P210">
        <v>93354021</v>
      </c>
      <c r="Q210">
        <v>84.5</v>
      </c>
      <c r="R210">
        <v>0.85</v>
      </c>
      <c r="S210">
        <v>76.5</v>
      </c>
      <c r="T210">
        <v>92</v>
      </c>
      <c r="U210">
        <v>46</v>
      </c>
      <c r="V210" t="s">
        <v>91</v>
      </c>
      <c r="W210" t="s">
        <v>92</v>
      </c>
      <c r="X210" t="s">
        <v>92</v>
      </c>
      <c r="Y210" t="s">
        <v>93</v>
      </c>
      <c r="Z210" t="s">
        <v>90</v>
      </c>
      <c r="AA210">
        <v>8</v>
      </c>
      <c r="AB210">
        <v>2003</v>
      </c>
      <c r="AC210" t="s">
        <v>92</v>
      </c>
      <c r="AD210" t="s">
        <v>92</v>
      </c>
      <c r="AE210" t="s">
        <v>91</v>
      </c>
      <c r="AF210" t="s">
        <v>94</v>
      </c>
      <c r="AG210">
        <v>1</v>
      </c>
      <c r="AH210" t="s">
        <v>90</v>
      </c>
      <c r="AI210" t="s">
        <v>95</v>
      </c>
      <c r="AJ210" t="s">
        <v>96</v>
      </c>
      <c r="AS210" t="s">
        <v>91</v>
      </c>
      <c r="AT210" t="s">
        <v>91</v>
      </c>
      <c r="AU210" t="s">
        <v>92</v>
      </c>
      <c r="AV210" t="s">
        <v>97</v>
      </c>
      <c r="BD210" t="s">
        <v>92</v>
      </c>
      <c r="BE210" t="s">
        <v>92</v>
      </c>
      <c r="BF210" t="s">
        <v>92</v>
      </c>
      <c r="BH210" t="s">
        <v>92</v>
      </c>
      <c r="BI210" t="s">
        <v>92</v>
      </c>
      <c r="BJ210" t="s">
        <v>92</v>
      </c>
      <c r="BK210" t="s">
        <v>92</v>
      </c>
      <c r="BN210" t="s">
        <v>92</v>
      </c>
      <c r="BO210" t="s">
        <v>92</v>
      </c>
      <c r="BP210" t="s">
        <v>92</v>
      </c>
      <c r="BR210" t="s">
        <v>92</v>
      </c>
      <c r="BS210" t="s">
        <v>92</v>
      </c>
      <c r="BT210" t="s">
        <v>98</v>
      </c>
      <c r="BU210" t="s">
        <v>91</v>
      </c>
      <c r="BV210" t="s">
        <v>98</v>
      </c>
      <c r="BW210">
        <v>7837</v>
      </c>
      <c r="BX210">
        <v>5588946</v>
      </c>
      <c r="BY210">
        <v>479108.99800000002</v>
      </c>
      <c r="BZ210">
        <v>11665.291245479801</v>
      </c>
      <c r="CA210">
        <v>17.953611111409302</v>
      </c>
      <c r="CD210">
        <v>2021</v>
      </c>
      <c r="CE210">
        <v>7</v>
      </c>
      <c r="CF210">
        <f t="shared" si="3"/>
        <v>7837</v>
      </c>
    </row>
    <row r="211" spans="1:84">
      <c r="A211">
        <v>209</v>
      </c>
      <c r="B211">
        <v>40229</v>
      </c>
      <c r="C211" t="s">
        <v>577</v>
      </c>
      <c r="D211">
        <v>7837</v>
      </c>
      <c r="E211" t="s">
        <v>580</v>
      </c>
      <c r="F211" t="s">
        <v>178</v>
      </c>
      <c r="G211" t="s">
        <v>581</v>
      </c>
      <c r="H211">
        <v>2</v>
      </c>
      <c r="I211" t="s">
        <v>87</v>
      </c>
      <c r="J211" t="s">
        <v>88</v>
      </c>
      <c r="L211" t="s">
        <v>89</v>
      </c>
      <c r="M211" t="s">
        <v>90</v>
      </c>
      <c r="N211" t="s">
        <v>90</v>
      </c>
      <c r="O211">
        <v>93354023</v>
      </c>
      <c r="P211">
        <v>93354023</v>
      </c>
      <c r="Q211">
        <v>84.5</v>
      </c>
      <c r="R211">
        <v>0.85</v>
      </c>
      <c r="S211">
        <v>77</v>
      </c>
      <c r="T211">
        <v>92</v>
      </c>
      <c r="U211">
        <v>46</v>
      </c>
      <c r="V211" t="s">
        <v>91</v>
      </c>
      <c r="W211" t="s">
        <v>92</v>
      </c>
      <c r="X211" t="s">
        <v>92</v>
      </c>
      <c r="Y211" t="s">
        <v>93</v>
      </c>
      <c r="Z211" t="s">
        <v>90</v>
      </c>
      <c r="AA211">
        <v>8</v>
      </c>
      <c r="AB211">
        <v>2003</v>
      </c>
      <c r="AC211" t="s">
        <v>92</v>
      </c>
      <c r="AD211" t="s">
        <v>92</v>
      </c>
      <c r="AE211" t="s">
        <v>91</v>
      </c>
      <c r="AF211" t="s">
        <v>94</v>
      </c>
      <c r="AG211">
        <v>1</v>
      </c>
      <c r="AH211" t="s">
        <v>90</v>
      </c>
      <c r="AI211" t="s">
        <v>95</v>
      </c>
      <c r="AJ211" t="s">
        <v>96</v>
      </c>
      <c r="AS211" t="s">
        <v>91</v>
      </c>
      <c r="AT211" t="s">
        <v>91</v>
      </c>
      <c r="AU211" t="s">
        <v>92</v>
      </c>
      <c r="AV211" t="s">
        <v>97</v>
      </c>
      <c r="BD211" t="s">
        <v>92</v>
      </c>
      <c r="BE211" t="s">
        <v>92</v>
      </c>
      <c r="BF211" t="s">
        <v>92</v>
      </c>
      <c r="BH211" t="s">
        <v>92</v>
      </c>
      <c r="BI211" t="s">
        <v>92</v>
      </c>
      <c r="BJ211" t="s">
        <v>92</v>
      </c>
      <c r="BK211" t="s">
        <v>92</v>
      </c>
      <c r="BN211" t="s">
        <v>92</v>
      </c>
      <c r="BO211" t="s">
        <v>92</v>
      </c>
      <c r="BP211" t="s">
        <v>92</v>
      </c>
      <c r="BR211" t="s">
        <v>92</v>
      </c>
      <c r="BS211" t="s">
        <v>92</v>
      </c>
      <c r="BT211" t="s">
        <v>98</v>
      </c>
      <c r="BU211" t="s">
        <v>91</v>
      </c>
      <c r="BV211" t="s">
        <v>98</v>
      </c>
      <c r="BW211">
        <v>7837</v>
      </c>
      <c r="BX211">
        <v>5588946</v>
      </c>
      <c r="BY211">
        <v>479108.99800000002</v>
      </c>
      <c r="BZ211">
        <v>11665.291245479801</v>
      </c>
      <c r="CA211">
        <v>17.953611111409302</v>
      </c>
      <c r="CD211">
        <v>2021</v>
      </c>
      <c r="CE211">
        <v>7</v>
      </c>
      <c r="CF211">
        <f t="shared" si="3"/>
        <v>7837</v>
      </c>
    </row>
    <row r="212" spans="1:84">
      <c r="A212">
        <v>210</v>
      </c>
      <c r="B212">
        <v>40229</v>
      </c>
      <c r="C212" t="s">
        <v>577</v>
      </c>
      <c r="D212">
        <v>7837</v>
      </c>
      <c r="E212" t="s">
        <v>580</v>
      </c>
      <c r="F212" t="s">
        <v>178</v>
      </c>
      <c r="G212" t="s">
        <v>581</v>
      </c>
      <c r="H212">
        <v>3</v>
      </c>
      <c r="I212" t="s">
        <v>87</v>
      </c>
      <c r="J212" t="s">
        <v>88</v>
      </c>
      <c r="L212" t="s">
        <v>89</v>
      </c>
      <c r="M212" t="s">
        <v>90</v>
      </c>
      <c r="N212" t="s">
        <v>90</v>
      </c>
      <c r="O212">
        <v>93354025</v>
      </c>
      <c r="P212">
        <v>93354025</v>
      </c>
      <c r="Q212">
        <v>84.5</v>
      </c>
      <c r="R212">
        <v>0.85</v>
      </c>
      <c r="S212">
        <v>77.3</v>
      </c>
      <c r="T212">
        <v>92</v>
      </c>
      <c r="U212">
        <v>46</v>
      </c>
      <c r="V212" t="s">
        <v>91</v>
      </c>
      <c r="W212" t="s">
        <v>92</v>
      </c>
      <c r="X212" t="s">
        <v>92</v>
      </c>
      <c r="Y212" t="s">
        <v>93</v>
      </c>
      <c r="Z212" t="s">
        <v>90</v>
      </c>
      <c r="AA212">
        <v>8</v>
      </c>
      <c r="AB212">
        <v>2003</v>
      </c>
      <c r="AC212" t="s">
        <v>92</v>
      </c>
      <c r="AD212" t="s">
        <v>92</v>
      </c>
      <c r="AE212" t="s">
        <v>91</v>
      </c>
      <c r="AF212" t="s">
        <v>94</v>
      </c>
      <c r="AG212">
        <v>1</v>
      </c>
      <c r="AH212" t="s">
        <v>90</v>
      </c>
      <c r="AI212" t="s">
        <v>95</v>
      </c>
      <c r="AJ212" t="s">
        <v>96</v>
      </c>
      <c r="AS212" t="s">
        <v>91</v>
      </c>
      <c r="AT212" t="s">
        <v>91</v>
      </c>
      <c r="AU212" t="s">
        <v>92</v>
      </c>
      <c r="AV212" t="s">
        <v>97</v>
      </c>
      <c r="BD212" t="s">
        <v>92</v>
      </c>
      <c r="BE212" t="s">
        <v>92</v>
      </c>
      <c r="BF212" t="s">
        <v>92</v>
      </c>
      <c r="BH212" t="s">
        <v>92</v>
      </c>
      <c r="BI212" t="s">
        <v>92</v>
      </c>
      <c r="BJ212" t="s">
        <v>92</v>
      </c>
      <c r="BK212" t="s">
        <v>92</v>
      </c>
      <c r="BN212" t="s">
        <v>92</v>
      </c>
      <c r="BO212" t="s">
        <v>92</v>
      </c>
      <c r="BP212" t="s">
        <v>92</v>
      </c>
      <c r="BR212" t="s">
        <v>92</v>
      </c>
      <c r="BS212" t="s">
        <v>92</v>
      </c>
      <c r="BT212" t="s">
        <v>98</v>
      </c>
      <c r="BU212" t="s">
        <v>91</v>
      </c>
      <c r="BV212" t="s">
        <v>98</v>
      </c>
      <c r="BW212">
        <v>7837</v>
      </c>
      <c r="BX212">
        <v>5588946</v>
      </c>
      <c r="BY212">
        <v>479108.99800000002</v>
      </c>
      <c r="BZ212">
        <v>11665.291245479801</v>
      </c>
      <c r="CA212">
        <v>17.953611111409302</v>
      </c>
      <c r="CD212">
        <v>2021</v>
      </c>
      <c r="CE212">
        <v>7</v>
      </c>
      <c r="CF212">
        <f t="shared" si="3"/>
        <v>7837</v>
      </c>
    </row>
    <row r="213" spans="1:84">
      <c r="A213">
        <v>211</v>
      </c>
      <c r="B213">
        <v>40229</v>
      </c>
      <c r="C213" t="s">
        <v>577</v>
      </c>
      <c r="D213">
        <v>7837</v>
      </c>
      <c r="E213" t="s">
        <v>580</v>
      </c>
      <c r="F213" t="s">
        <v>178</v>
      </c>
      <c r="G213" t="s">
        <v>581</v>
      </c>
      <c r="H213">
        <v>4</v>
      </c>
      <c r="I213" t="s">
        <v>87</v>
      </c>
      <c r="J213" t="s">
        <v>88</v>
      </c>
      <c r="L213" t="s">
        <v>89</v>
      </c>
      <c r="M213" t="s">
        <v>90</v>
      </c>
      <c r="N213" t="s">
        <v>90</v>
      </c>
      <c r="O213">
        <v>93354027</v>
      </c>
      <c r="P213">
        <v>93354027</v>
      </c>
      <c r="Q213">
        <v>84.5</v>
      </c>
      <c r="R213">
        <v>0.85</v>
      </c>
      <c r="S213">
        <v>77.2</v>
      </c>
      <c r="T213">
        <v>92</v>
      </c>
      <c r="U213">
        <v>46</v>
      </c>
      <c r="V213" t="s">
        <v>91</v>
      </c>
      <c r="W213" t="s">
        <v>92</v>
      </c>
      <c r="X213" t="s">
        <v>92</v>
      </c>
      <c r="Y213" t="s">
        <v>93</v>
      </c>
      <c r="Z213" t="s">
        <v>90</v>
      </c>
      <c r="AA213">
        <v>8</v>
      </c>
      <c r="AB213">
        <v>2003</v>
      </c>
      <c r="AC213" t="s">
        <v>92</v>
      </c>
      <c r="AD213" t="s">
        <v>92</v>
      </c>
      <c r="AE213" t="s">
        <v>91</v>
      </c>
      <c r="AF213" t="s">
        <v>94</v>
      </c>
      <c r="AG213">
        <v>1</v>
      </c>
      <c r="AH213" t="s">
        <v>90</v>
      </c>
      <c r="AI213" t="s">
        <v>95</v>
      </c>
      <c r="AJ213" t="s">
        <v>96</v>
      </c>
      <c r="AS213" t="s">
        <v>91</v>
      </c>
      <c r="AT213" t="s">
        <v>91</v>
      </c>
      <c r="AU213" t="s">
        <v>92</v>
      </c>
      <c r="AV213" t="s">
        <v>97</v>
      </c>
      <c r="BD213" t="s">
        <v>92</v>
      </c>
      <c r="BE213" t="s">
        <v>92</v>
      </c>
      <c r="BF213" t="s">
        <v>92</v>
      </c>
      <c r="BH213" t="s">
        <v>92</v>
      </c>
      <c r="BI213" t="s">
        <v>92</v>
      </c>
      <c r="BJ213" t="s">
        <v>92</v>
      </c>
      <c r="BK213" t="s">
        <v>92</v>
      </c>
      <c r="BN213" t="s">
        <v>92</v>
      </c>
      <c r="BO213" t="s">
        <v>92</v>
      </c>
      <c r="BP213" t="s">
        <v>92</v>
      </c>
      <c r="BR213" t="s">
        <v>92</v>
      </c>
      <c r="BS213" t="s">
        <v>92</v>
      </c>
      <c r="BT213" t="s">
        <v>98</v>
      </c>
      <c r="BU213" t="s">
        <v>91</v>
      </c>
      <c r="BV213" t="s">
        <v>98</v>
      </c>
      <c r="BW213">
        <v>7837</v>
      </c>
      <c r="BX213">
        <v>5588946</v>
      </c>
      <c r="BY213">
        <v>479108.99800000002</v>
      </c>
      <c r="BZ213">
        <v>11665.291245479801</v>
      </c>
      <c r="CA213">
        <v>17.953611111409302</v>
      </c>
      <c r="CD213">
        <v>2021</v>
      </c>
      <c r="CE213">
        <v>7</v>
      </c>
      <c r="CF213">
        <f t="shared" si="3"/>
        <v>7837</v>
      </c>
    </row>
    <row r="214" spans="1:84">
      <c r="A214">
        <v>212</v>
      </c>
      <c r="B214">
        <v>40229</v>
      </c>
      <c r="C214" t="s">
        <v>577</v>
      </c>
      <c r="D214">
        <v>7837</v>
      </c>
      <c r="E214" t="s">
        <v>580</v>
      </c>
      <c r="F214" t="s">
        <v>178</v>
      </c>
      <c r="G214" t="s">
        <v>581</v>
      </c>
      <c r="H214">
        <v>5</v>
      </c>
      <c r="I214" t="s">
        <v>87</v>
      </c>
      <c r="J214" t="s">
        <v>88</v>
      </c>
      <c r="L214" t="s">
        <v>89</v>
      </c>
      <c r="M214" t="s">
        <v>90</v>
      </c>
      <c r="N214" t="s">
        <v>90</v>
      </c>
      <c r="O214">
        <v>34887991</v>
      </c>
      <c r="P214">
        <v>34887991</v>
      </c>
      <c r="Q214">
        <v>171.1</v>
      </c>
      <c r="R214">
        <v>0.85</v>
      </c>
      <c r="S214">
        <v>158</v>
      </c>
      <c r="T214">
        <v>187</v>
      </c>
      <c r="U214">
        <v>95</v>
      </c>
      <c r="V214" t="s">
        <v>91</v>
      </c>
      <c r="W214" t="s">
        <v>92</v>
      </c>
      <c r="X214" t="s">
        <v>92</v>
      </c>
      <c r="Y214" t="s">
        <v>93</v>
      </c>
      <c r="Z214" t="s">
        <v>90</v>
      </c>
      <c r="AA214">
        <v>8</v>
      </c>
      <c r="AB214">
        <v>2003</v>
      </c>
      <c r="AC214" t="s">
        <v>92</v>
      </c>
      <c r="AD214" t="s">
        <v>92</v>
      </c>
      <c r="AE214" t="s">
        <v>91</v>
      </c>
      <c r="AF214" t="s">
        <v>94</v>
      </c>
      <c r="AG214">
        <v>1</v>
      </c>
      <c r="AH214" t="s">
        <v>90</v>
      </c>
      <c r="AI214" t="s">
        <v>95</v>
      </c>
      <c r="AJ214" t="s">
        <v>96</v>
      </c>
      <c r="AS214" t="s">
        <v>91</v>
      </c>
      <c r="AT214" t="s">
        <v>91</v>
      </c>
      <c r="AU214" t="s">
        <v>92</v>
      </c>
      <c r="AV214" t="s">
        <v>97</v>
      </c>
      <c r="BD214" t="s">
        <v>92</v>
      </c>
      <c r="BE214" t="s">
        <v>92</v>
      </c>
      <c r="BF214" t="s">
        <v>92</v>
      </c>
      <c r="BH214" t="s">
        <v>92</v>
      </c>
      <c r="BI214" t="s">
        <v>92</v>
      </c>
      <c r="BJ214" t="s">
        <v>92</v>
      </c>
      <c r="BK214" t="s">
        <v>92</v>
      </c>
      <c r="BN214" t="s">
        <v>92</v>
      </c>
      <c r="BO214" t="s">
        <v>92</v>
      </c>
      <c r="BP214" t="s">
        <v>92</v>
      </c>
      <c r="BR214" t="s">
        <v>92</v>
      </c>
      <c r="BS214" t="s">
        <v>92</v>
      </c>
      <c r="BT214" t="s">
        <v>98</v>
      </c>
      <c r="BU214" t="s">
        <v>91</v>
      </c>
      <c r="BV214" t="s">
        <v>98</v>
      </c>
      <c r="BW214">
        <v>7837</v>
      </c>
      <c r="BX214">
        <v>5588946</v>
      </c>
      <c r="BY214">
        <v>479108.99800000002</v>
      </c>
      <c r="BZ214">
        <v>11665.291245479801</v>
      </c>
      <c r="CA214">
        <v>29.1558333322293</v>
      </c>
      <c r="CD214">
        <v>2032</v>
      </c>
      <c r="CE214">
        <v>10</v>
      </c>
      <c r="CF214">
        <f t="shared" si="3"/>
        <v>7837</v>
      </c>
    </row>
    <row r="215" spans="1:84">
      <c r="A215">
        <v>213</v>
      </c>
      <c r="B215">
        <v>19876</v>
      </c>
      <c r="C215" t="s">
        <v>176</v>
      </c>
      <c r="D215">
        <v>7838</v>
      </c>
      <c r="E215" t="s">
        <v>582</v>
      </c>
      <c r="F215" t="s">
        <v>178</v>
      </c>
      <c r="G215" t="s">
        <v>579</v>
      </c>
      <c r="H215">
        <v>1</v>
      </c>
      <c r="I215" t="s">
        <v>87</v>
      </c>
      <c r="J215" t="s">
        <v>88</v>
      </c>
      <c r="L215" t="s">
        <v>89</v>
      </c>
      <c r="M215" t="s">
        <v>90</v>
      </c>
      <c r="N215" t="s">
        <v>90</v>
      </c>
      <c r="Q215">
        <v>178.5</v>
      </c>
      <c r="R215">
        <v>0.85</v>
      </c>
      <c r="S215">
        <v>153</v>
      </c>
      <c r="T215">
        <v>187</v>
      </c>
      <c r="U215">
        <v>90</v>
      </c>
      <c r="V215" t="s">
        <v>91</v>
      </c>
      <c r="W215" t="s">
        <v>92</v>
      </c>
      <c r="X215" t="s">
        <v>92</v>
      </c>
      <c r="Y215" t="s">
        <v>93</v>
      </c>
      <c r="Z215" t="s">
        <v>90</v>
      </c>
      <c r="AA215">
        <v>6</v>
      </c>
      <c r="AB215">
        <v>2000</v>
      </c>
      <c r="AC215" t="s">
        <v>92</v>
      </c>
      <c r="AD215" t="s">
        <v>92</v>
      </c>
      <c r="AE215" t="s">
        <v>91</v>
      </c>
      <c r="AF215" t="s">
        <v>94</v>
      </c>
      <c r="AG215">
        <v>1</v>
      </c>
      <c r="AH215" t="s">
        <v>90</v>
      </c>
      <c r="AI215" t="s">
        <v>95</v>
      </c>
      <c r="AJ215" t="s">
        <v>96</v>
      </c>
      <c r="AU215" t="s">
        <v>92</v>
      </c>
      <c r="AV215" t="s">
        <v>97</v>
      </c>
      <c r="BD215" t="s">
        <v>92</v>
      </c>
      <c r="BE215" t="s">
        <v>92</v>
      </c>
      <c r="BF215" t="s">
        <v>92</v>
      </c>
      <c r="BH215" t="s">
        <v>92</v>
      </c>
      <c r="BI215" t="s">
        <v>92</v>
      </c>
      <c r="BJ215" t="s">
        <v>92</v>
      </c>
      <c r="BK215" t="s">
        <v>92</v>
      </c>
      <c r="BN215" t="s">
        <v>92</v>
      </c>
      <c r="BO215" t="s">
        <v>92</v>
      </c>
      <c r="BP215" t="s">
        <v>92</v>
      </c>
      <c r="BR215" t="s">
        <v>92</v>
      </c>
      <c r="BS215" t="s">
        <v>92</v>
      </c>
      <c r="BT215" t="s">
        <v>98</v>
      </c>
      <c r="BU215" t="s">
        <v>91</v>
      </c>
      <c r="BV215" t="s">
        <v>98</v>
      </c>
      <c r="BW215">
        <v>7838</v>
      </c>
      <c r="BX215">
        <v>5162043</v>
      </c>
      <c r="BY215">
        <v>498678.99900000001</v>
      </c>
      <c r="BZ215">
        <v>10351.434510679999</v>
      </c>
      <c r="CA215">
        <v>38.586527776499899</v>
      </c>
      <c r="CD215">
        <v>2039</v>
      </c>
      <c r="CE215">
        <v>1</v>
      </c>
      <c r="CF215">
        <f t="shared" si="3"/>
        <v>7838</v>
      </c>
    </row>
    <row r="216" spans="1:84">
      <c r="A216">
        <v>214</v>
      </c>
      <c r="B216">
        <v>19876</v>
      </c>
      <c r="C216" t="s">
        <v>176</v>
      </c>
      <c r="D216">
        <v>7838</v>
      </c>
      <c r="E216" t="s">
        <v>582</v>
      </c>
      <c r="F216" t="s">
        <v>178</v>
      </c>
      <c r="G216" t="s">
        <v>579</v>
      </c>
      <c r="H216">
        <v>2</v>
      </c>
      <c r="I216" t="s">
        <v>87</v>
      </c>
      <c r="J216" t="s">
        <v>88</v>
      </c>
      <c r="L216" t="s">
        <v>89</v>
      </c>
      <c r="M216" t="s">
        <v>90</v>
      </c>
      <c r="N216" t="s">
        <v>90</v>
      </c>
      <c r="Q216">
        <v>170</v>
      </c>
      <c r="R216">
        <v>0.85</v>
      </c>
      <c r="S216">
        <v>151</v>
      </c>
      <c r="T216">
        <v>187</v>
      </c>
      <c r="U216">
        <v>90</v>
      </c>
      <c r="V216" t="s">
        <v>91</v>
      </c>
      <c r="W216" t="s">
        <v>92</v>
      </c>
      <c r="X216" t="s">
        <v>92</v>
      </c>
      <c r="Y216" t="s">
        <v>93</v>
      </c>
      <c r="Z216" t="s">
        <v>90</v>
      </c>
      <c r="AA216">
        <v>6</v>
      </c>
      <c r="AB216">
        <v>2000</v>
      </c>
      <c r="AC216" t="s">
        <v>92</v>
      </c>
      <c r="AD216" t="s">
        <v>92</v>
      </c>
      <c r="AE216" t="s">
        <v>91</v>
      </c>
      <c r="AF216" t="s">
        <v>94</v>
      </c>
      <c r="AG216">
        <v>1</v>
      </c>
      <c r="AH216" t="s">
        <v>90</v>
      </c>
      <c r="AI216" t="s">
        <v>95</v>
      </c>
      <c r="AJ216" t="s">
        <v>96</v>
      </c>
      <c r="AU216" t="s">
        <v>92</v>
      </c>
      <c r="AV216" t="s">
        <v>97</v>
      </c>
      <c r="BD216" t="s">
        <v>92</v>
      </c>
      <c r="BE216" t="s">
        <v>92</v>
      </c>
      <c r="BF216" t="s">
        <v>92</v>
      </c>
      <c r="BH216" t="s">
        <v>92</v>
      </c>
      <c r="BI216" t="s">
        <v>92</v>
      </c>
      <c r="BJ216" t="s">
        <v>92</v>
      </c>
      <c r="BK216" t="s">
        <v>92</v>
      </c>
      <c r="BN216" t="s">
        <v>92</v>
      </c>
      <c r="BO216" t="s">
        <v>92</v>
      </c>
      <c r="BP216" t="s">
        <v>92</v>
      </c>
      <c r="BR216" t="s">
        <v>92</v>
      </c>
      <c r="BS216" t="s">
        <v>92</v>
      </c>
      <c r="BT216" t="s">
        <v>98</v>
      </c>
      <c r="BU216" t="s">
        <v>91</v>
      </c>
      <c r="BV216" t="s">
        <v>98</v>
      </c>
      <c r="BW216">
        <v>7838</v>
      </c>
      <c r="BX216">
        <v>5162043</v>
      </c>
      <c r="BY216">
        <v>498678.99900000001</v>
      </c>
      <c r="BZ216">
        <v>10351.434510679999</v>
      </c>
      <c r="CA216">
        <v>38.586527776499899</v>
      </c>
      <c r="CD216">
        <v>2039</v>
      </c>
      <c r="CE216">
        <v>1</v>
      </c>
      <c r="CF216">
        <f t="shared" si="3"/>
        <v>7838</v>
      </c>
    </row>
    <row r="217" spans="1:84">
      <c r="A217">
        <v>215</v>
      </c>
      <c r="B217">
        <v>19876</v>
      </c>
      <c r="C217" t="s">
        <v>176</v>
      </c>
      <c r="D217">
        <v>7838</v>
      </c>
      <c r="E217" t="s">
        <v>582</v>
      </c>
      <c r="F217" t="s">
        <v>178</v>
      </c>
      <c r="G217" t="s">
        <v>579</v>
      </c>
      <c r="H217">
        <v>3</v>
      </c>
      <c r="I217" t="s">
        <v>87</v>
      </c>
      <c r="J217" t="s">
        <v>88</v>
      </c>
      <c r="L217" t="s">
        <v>89</v>
      </c>
      <c r="M217" t="s">
        <v>90</v>
      </c>
      <c r="N217" t="s">
        <v>90</v>
      </c>
      <c r="Q217">
        <v>178.5</v>
      </c>
      <c r="R217">
        <v>0.85</v>
      </c>
      <c r="S217">
        <v>152</v>
      </c>
      <c r="T217">
        <v>187</v>
      </c>
      <c r="U217">
        <v>90</v>
      </c>
      <c r="V217" t="s">
        <v>91</v>
      </c>
      <c r="W217" t="s">
        <v>92</v>
      </c>
      <c r="X217" t="s">
        <v>92</v>
      </c>
      <c r="Y217" t="s">
        <v>93</v>
      </c>
      <c r="Z217" t="s">
        <v>90</v>
      </c>
      <c r="AA217">
        <v>7</v>
      </c>
      <c r="AB217">
        <v>2000</v>
      </c>
      <c r="AC217" t="s">
        <v>92</v>
      </c>
      <c r="AD217" t="s">
        <v>92</v>
      </c>
      <c r="AE217" t="s">
        <v>91</v>
      </c>
      <c r="AF217" t="s">
        <v>94</v>
      </c>
      <c r="AG217">
        <v>1</v>
      </c>
      <c r="AH217" t="s">
        <v>90</v>
      </c>
      <c r="AI217" t="s">
        <v>95</v>
      </c>
      <c r="AJ217" t="s">
        <v>96</v>
      </c>
      <c r="AU217" t="s">
        <v>92</v>
      </c>
      <c r="AV217" t="s">
        <v>97</v>
      </c>
      <c r="BD217" t="s">
        <v>92</v>
      </c>
      <c r="BE217" t="s">
        <v>92</v>
      </c>
      <c r="BF217" t="s">
        <v>92</v>
      </c>
      <c r="BH217" t="s">
        <v>92</v>
      </c>
      <c r="BI217" t="s">
        <v>92</v>
      </c>
      <c r="BJ217" t="s">
        <v>92</v>
      </c>
      <c r="BK217" t="s">
        <v>92</v>
      </c>
      <c r="BN217" t="s">
        <v>92</v>
      </c>
      <c r="BO217" t="s">
        <v>92</v>
      </c>
      <c r="BP217" t="s">
        <v>92</v>
      </c>
      <c r="BR217" t="s">
        <v>92</v>
      </c>
      <c r="BS217" t="s">
        <v>92</v>
      </c>
      <c r="BT217" t="s">
        <v>98</v>
      </c>
      <c r="BU217" t="s">
        <v>91</v>
      </c>
      <c r="BV217" t="s">
        <v>98</v>
      </c>
      <c r="BW217">
        <v>7838</v>
      </c>
      <c r="BX217">
        <v>5162043</v>
      </c>
      <c r="BY217">
        <v>498678.99900000001</v>
      </c>
      <c r="BZ217">
        <v>10351.434510679999</v>
      </c>
      <c r="CA217">
        <v>38.586527776499899</v>
      </c>
      <c r="CD217">
        <v>2039</v>
      </c>
      <c r="CE217">
        <v>2</v>
      </c>
      <c r="CF217">
        <f t="shared" si="3"/>
        <v>7838</v>
      </c>
    </row>
    <row r="218" spans="1:84">
      <c r="A218">
        <v>216</v>
      </c>
      <c r="B218">
        <v>19876</v>
      </c>
      <c r="C218" t="s">
        <v>176</v>
      </c>
      <c r="D218">
        <v>7838</v>
      </c>
      <c r="E218" t="s">
        <v>582</v>
      </c>
      <c r="F218" t="s">
        <v>178</v>
      </c>
      <c r="G218" t="s">
        <v>579</v>
      </c>
      <c r="H218">
        <v>4</v>
      </c>
      <c r="I218" t="s">
        <v>87</v>
      </c>
      <c r="J218" t="s">
        <v>88</v>
      </c>
      <c r="L218" t="s">
        <v>89</v>
      </c>
      <c r="M218" t="s">
        <v>90</v>
      </c>
      <c r="N218" t="s">
        <v>90</v>
      </c>
      <c r="Q218">
        <v>178.5</v>
      </c>
      <c r="R218">
        <v>0.85</v>
      </c>
      <c r="S218">
        <v>152</v>
      </c>
      <c r="T218">
        <v>188</v>
      </c>
      <c r="U218">
        <v>90</v>
      </c>
      <c r="V218" t="s">
        <v>91</v>
      </c>
      <c r="W218" t="s">
        <v>92</v>
      </c>
      <c r="X218" t="s">
        <v>92</v>
      </c>
      <c r="Y218" t="s">
        <v>93</v>
      </c>
      <c r="Z218" t="s">
        <v>90</v>
      </c>
      <c r="AA218">
        <v>7</v>
      </c>
      <c r="AB218">
        <v>2000</v>
      </c>
      <c r="AC218" t="s">
        <v>92</v>
      </c>
      <c r="AD218" t="s">
        <v>92</v>
      </c>
      <c r="AE218" t="s">
        <v>91</v>
      </c>
      <c r="AF218" t="s">
        <v>94</v>
      </c>
      <c r="AG218">
        <v>1</v>
      </c>
      <c r="AH218" t="s">
        <v>90</v>
      </c>
      <c r="AI218" t="s">
        <v>95</v>
      </c>
      <c r="AJ218" t="s">
        <v>96</v>
      </c>
      <c r="AU218" t="s">
        <v>92</v>
      </c>
      <c r="AV218" t="s">
        <v>97</v>
      </c>
      <c r="BD218" t="s">
        <v>92</v>
      </c>
      <c r="BE218" t="s">
        <v>92</v>
      </c>
      <c r="BF218" t="s">
        <v>92</v>
      </c>
      <c r="BH218" t="s">
        <v>92</v>
      </c>
      <c r="BI218" t="s">
        <v>92</v>
      </c>
      <c r="BJ218" t="s">
        <v>92</v>
      </c>
      <c r="BK218" t="s">
        <v>92</v>
      </c>
      <c r="BN218" t="s">
        <v>92</v>
      </c>
      <c r="BO218" t="s">
        <v>92</v>
      </c>
      <c r="BP218" t="s">
        <v>92</v>
      </c>
      <c r="BR218" t="s">
        <v>92</v>
      </c>
      <c r="BS218" t="s">
        <v>92</v>
      </c>
      <c r="BT218" t="s">
        <v>98</v>
      </c>
      <c r="BU218" t="s">
        <v>91</v>
      </c>
      <c r="BV218" t="s">
        <v>98</v>
      </c>
      <c r="BW218">
        <v>7838</v>
      </c>
      <c r="BX218">
        <v>5162043</v>
      </c>
      <c r="BY218">
        <v>498678.99900000001</v>
      </c>
      <c r="BZ218">
        <v>10351.434510679999</v>
      </c>
      <c r="CA218">
        <v>38.586527776499899</v>
      </c>
      <c r="CD218">
        <v>2039</v>
      </c>
      <c r="CE218">
        <v>2</v>
      </c>
      <c r="CF218">
        <f t="shared" si="3"/>
        <v>7838</v>
      </c>
    </row>
    <row r="219" spans="1:84" hidden="1">
      <c r="A219">
        <v>217</v>
      </c>
      <c r="B219">
        <v>19876</v>
      </c>
      <c r="C219" t="s">
        <v>176</v>
      </c>
      <c r="D219">
        <v>7839</v>
      </c>
      <c r="E219" t="s">
        <v>191</v>
      </c>
      <c r="F219" t="s">
        <v>178</v>
      </c>
      <c r="G219" t="s">
        <v>192</v>
      </c>
      <c r="H219">
        <v>1</v>
      </c>
      <c r="I219" t="s">
        <v>87</v>
      </c>
      <c r="J219" t="s">
        <v>88</v>
      </c>
      <c r="L219" t="s">
        <v>89</v>
      </c>
      <c r="M219" t="s">
        <v>90</v>
      </c>
      <c r="N219" t="s">
        <v>90</v>
      </c>
      <c r="Q219">
        <v>178.5</v>
      </c>
      <c r="R219">
        <v>0.85</v>
      </c>
      <c r="S219">
        <v>151</v>
      </c>
      <c r="T219">
        <v>183</v>
      </c>
      <c r="U219">
        <v>90</v>
      </c>
      <c r="V219" t="s">
        <v>91</v>
      </c>
      <c r="W219" t="s">
        <v>92</v>
      </c>
      <c r="X219" t="s">
        <v>92</v>
      </c>
      <c r="Y219" t="s">
        <v>93</v>
      </c>
      <c r="Z219" t="s">
        <v>90</v>
      </c>
      <c r="AA219">
        <v>5</v>
      </c>
      <c r="AB219">
        <v>2001</v>
      </c>
      <c r="AC219" t="s">
        <v>92</v>
      </c>
      <c r="AD219" t="s">
        <v>92</v>
      </c>
      <c r="AE219" t="s">
        <v>91</v>
      </c>
      <c r="AF219" t="s">
        <v>94</v>
      </c>
      <c r="AG219">
        <v>1</v>
      </c>
      <c r="AH219" t="s">
        <v>90</v>
      </c>
      <c r="AI219" t="s">
        <v>95</v>
      </c>
      <c r="AJ219" t="s">
        <v>96</v>
      </c>
      <c r="AU219" t="s">
        <v>92</v>
      </c>
      <c r="AV219" t="s">
        <v>97</v>
      </c>
      <c r="BD219" t="s">
        <v>92</v>
      </c>
      <c r="BE219" t="s">
        <v>92</v>
      </c>
      <c r="BF219" t="s">
        <v>92</v>
      </c>
      <c r="BH219" t="s">
        <v>92</v>
      </c>
      <c r="BI219" t="s">
        <v>92</v>
      </c>
      <c r="BJ219" t="s">
        <v>92</v>
      </c>
      <c r="BK219" t="s">
        <v>92</v>
      </c>
      <c r="BN219" t="s">
        <v>92</v>
      </c>
      <c r="BO219" t="s">
        <v>92</v>
      </c>
      <c r="BP219" t="s">
        <v>92</v>
      </c>
      <c r="BR219" t="s">
        <v>92</v>
      </c>
      <c r="BS219" t="s">
        <v>92</v>
      </c>
      <c r="BT219" t="s">
        <v>98</v>
      </c>
      <c r="BU219" t="s">
        <v>91</v>
      </c>
      <c r="BV219" t="s">
        <v>98</v>
      </c>
      <c r="BW219">
        <v>7839</v>
      </c>
      <c r="BX219">
        <v>4915686</v>
      </c>
      <c r="BY219">
        <v>475466.99900000001</v>
      </c>
      <c r="BZ219">
        <v>10338.648129814699</v>
      </c>
      <c r="CA219">
        <v>38.586527776499899</v>
      </c>
      <c r="CD219">
        <v>2039</v>
      </c>
      <c r="CE219">
        <v>12</v>
      </c>
      <c r="CF219">
        <f t="shared" si="3"/>
        <v>7839</v>
      </c>
    </row>
    <row r="220" spans="1:84" hidden="1">
      <c r="A220">
        <v>218</v>
      </c>
      <c r="B220">
        <v>19876</v>
      </c>
      <c r="C220" t="s">
        <v>176</v>
      </c>
      <c r="D220">
        <v>7839</v>
      </c>
      <c r="E220" t="s">
        <v>191</v>
      </c>
      <c r="F220" t="s">
        <v>178</v>
      </c>
      <c r="G220" t="s">
        <v>192</v>
      </c>
      <c r="H220">
        <v>2</v>
      </c>
      <c r="I220" t="s">
        <v>87</v>
      </c>
      <c r="J220" t="s">
        <v>88</v>
      </c>
      <c r="L220" t="s">
        <v>89</v>
      </c>
      <c r="M220" t="s">
        <v>90</v>
      </c>
      <c r="N220" t="s">
        <v>90</v>
      </c>
      <c r="Q220">
        <v>178.5</v>
      </c>
      <c r="R220">
        <v>0.85</v>
      </c>
      <c r="S220">
        <v>151</v>
      </c>
      <c r="T220">
        <v>183</v>
      </c>
      <c r="U220">
        <v>90</v>
      </c>
      <c r="V220" t="s">
        <v>91</v>
      </c>
      <c r="W220" t="s">
        <v>92</v>
      </c>
      <c r="X220" t="s">
        <v>92</v>
      </c>
      <c r="Y220" t="s">
        <v>93</v>
      </c>
      <c r="Z220" t="s">
        <v>90</v>
      </c>
      <c r="AA220">
        <v>5</v>
      </c>
      <c r="AB220">
        <v>2001</v>
      </c>
      <c r="AC220" t="s">
        <v>92</v>
      </c>
      <c r="AD220" t="s">
        <v>92</v>
      </c>
      <c r="AE220" t="s">
        <v>91</v>
      </c>
      <c r="AF220" t="s">
        <v>94</v>
      </c>
      <c r="AG220">
        <v>1</v>
      </c>
      <c r="AH220" t="s">
        <v>90</v>
      </c>
      <c r="AI220" t="s">
        <v>95</v>
      </c>
      <c r="AJ220" t="s">
        <v>96</v>
      </c>
      <c r="AU220" t="s">
        <v>92</v>
      </c>
      <c r="AV220" t="s">
        <v>97</v>
      </c>
      <c r="BD220" t="s">
        <v>92</v>
      </c>
      <c r="BE220" t="s">
        <v>92</v>
      </c>
      <c r="BF220" t="s">
        <v>92</v>
      </c>
      <c r="BH220" t="s">
        <v>92</v>
      </c>
      <c r="BI220" t="s">
        <v>92</v>
      </c>
      <c r="BJ220" t="s">
        <v>92</v>
      </c>
      <c r="BK220" t="s">
        <v>92</v>
      </c>
      <c r="BN220" t="s">
        <v>92</v>
      </c>
      <c r="BO220" t="s">
        <v>92</v>
      </c>
      <c r="BP220" t="s">
        <v>92</v>
      </c>
      <c r="BR220" t="s">
        <v>92</v>
      </c>
      <c r="BS220" t="s">
        <v>92</v>
      </c>
      <c r="BT220" t="s">
        <v>98</v>
      </c>
      <c r="BU220" t="s">
        <v>91</v>
      </c>
      <c r="BV220" t="s">
        <v>98</v>
      </c>
      <c r="BW220">
        <v>7839</v>
      </c>
      <c r="BX220">
        <v>4915686</v>
      </c>
      <c r="BY220">
        <v>475466.99900000001</v>
      </c>
      <c r="BZ220">
        <v>10338.648129814699</v>
      </c>
      <c r="CA220">
        <v>38.586527776499899</v>
      </c>
      <c r="CD220">
        <v>2039</v>
      </c>
      <c r="CE220">
        <v>12</v>
      </c>
      <c r="CF220">
        <f t="shared" si="3"/>
        <v>7839</v>
      </c>
    </row>
    <row r="221" spans="1:84" hidden="1">
      <c r="A221">
        <v>219</v>
      </c>
      <c r="B221">
        <v>19876</v>
      </c>
      <c r="C221" t="s">
        <v>176</v>
      </c>
      <c r="D221">
        <v>7839</v>
      </c>
      <c r="E221" t="s">
        <v>191</v>
      </c>
      <c r="F221" t="s">
        <v>178</v>
      </c>
      <c r="G221" t="s">
        <v>192</v>
      </c>
      <c r="H221">
        <v>3</v>
      </c>
      <c r="I221" t="s">
        <v>87</v>
      </c>
      <c r="J221" t="s">
        <v>88</v>
      </c>
      <c r="L221" t="s">
        <v>89</v>
      </c>
      <c r="M221" t="s">
        <v>90</v>
      </c>
      <c r="N221" t="s">
        <v>90</v>
      </c>
      <c r="Q221">
        <v>178.5</v>
      </c>
      <c r="R221">
        <v>0.85</v>
      </c>
      <c r="S221">
        <v>161</v>
      </c>
      <c r="T221">
        <v>183</v>
      </c>
      <c r="U221">
        <v>90</v>
      </c>
      <c r="V221" t="s">
        <v>91</v>
      </c>
      <c r="W221" t="s">
        <v>92</v>
      </c>
      <c r="X221" t="s">
        <v>92</v>
      </c>
      <c r="Y221" t="s">
        <v>93</v>
      </c>
      <c r="Z221" t="s">
        <v>90</v>
      </c>
      <c r="AA221">
        <v>6</v>
      </c>
      <c r="AB221">
        <v>2008</v>
      </c>
      <c r="AC221" t="s">
        <v>92</v>
      </c>
      <c r="AD221" t="s">
        <v>92</v>
      </c>
      <c r="AE221" t="s">
        <v>91</v>
      </c>
      <c r="AF221" t="s">
        <v>94</v>
      </c>
      <c r="AG221">
        <v>1</v>
      </c>
      <c r="AH221" t="s">
        <v>90</v>
      </c>
      <c r="AI221" t="s">
        <v>95</v>
      </c>
      <c r="AJ221" t="s">
        <v>96</v>
      </c>
      <c r="AU221" t="s">
        <v>92</v>
      </c>
      <c r="AV221" t="s">
        <v>97</v>
      </c>
      <c r="BD221" t="s">
        <v>92</v>
      </c>
      <c r="BE221" t="s">
        <v>92</v>
      </c>
      <c r="BF221" t="s">
        <v>92</v>
      </c>
      <c r="BH221" t="s">
        <v>92</v>
      </c>
      <c r="BI221" t="s">
        <v>92</v>
      </c>
      <c r="BJ221" t="s">
        <v>92</v>
      </c>
      <c r="BK221" t="s">
        <v>92</v>
      </c>
      <c r="BN221" t="s">
        <v>92</v>
      </c>
      <c r="BO221" t="s">
        <v>92</v>
      </c>
      <c r="BP221" t="s">
        <v>92</v>
      </c>
      <c r="BR221" t="s">
        <v>92</v>
      </c>
      <c r="BS221" t="s">
        <v>92</v>
      </c>
      <c r="BT221" t="s">
        <v>98</v>
      </c>
      <c r="BU221" t="s">
        <v>91</v>
      </c>
      <c r="BV221" t="s">
        <v>98</v>
      </c>
      <c r="BW221">
        <v>7839</v>
      </c>
      <c r="BX221">
        <v>4915686</v>
      </c>
      <c r="BY221">
        <v>475466.99900000001</v>
      </c>
      <c r="BZ221">
        <v>10338.648129814699</v>
      </c>
      <c r="CA221">
        <v>38.586527776499899</v>
      </c>
      <c r="CD221">
        <v>2047</v>
      </c>
      <c r="CE221">
        <v>1</v>
      </c>
      <c r="CF221">
        <f t="shared" si="3"/>
        <v>7839</v>
      </c>
    </row>
    <row r="222" spans="1:84" hidden="1">
      <c r="A222">
        <v>220</v>
      </c>
      <c r="B222">
        <v>19876</v>
      </c>
      <c r="C222" t="s">
        <v>176</v>
      </c>
      <c r="D222">
        <v>7839</v>
      </c>
      <c r="E222" t="s">
        <v>191</v>
      </c>
      <c r="F222" t="s">
        <v>178</v>
      </c>
      <c r="G222" t="s">
        <v>192</v>
      </c>
      <c r="H222">
        <v>4</v>
      </c>
      <c r="I222" t="s">
        <v>87</v>
      </c>
      <c r="J222" t="s">
        <v>88</v>
      </c>
      <c r="L222" t="s">
        <v>89</v>
      </c>
      <c r="M222" t="s">
        <v>90</v>
      </c>
      <c r="N222" t="s">
        <v>90</v>
      </c>
      <c r="Q222">
        <v>178.5</v>
      </c>
      <c r="R222">
        <v>0.85</v>
      </c>
      <c r="S222">
        <v>160</v>
      </c>
      <c r="T222">
        <v>183</v>
      </c>
      <c r="U222">
        <v>90</v>
      </c>
      <c r="V222" t="s">
        <v>91</v>
      </c>
      <c r="W222" t="s">
        <v>92</v>
      </c>
      <c r="X222" t="s">
        <v>92</v>
      </c>
      <c r="Y222" t="s">
        <v>93</v>
      </c>
      <c r="Z222" t="s">
        <v>90</v>
      </c>
      <c r="AA222">
        <v>6</v>
      </c>
      <c r="AB222">
        <v>2008</v>
      </c>
      <c r="AC222" t="s">
        <v>92</v>
      </c>
      <c r="AD222" t="s">
        <v>92</v>
      </c>
      <c r="AE222" t="s">
        <v>91</v>
      </c>
      <c r="AF222" t="s">
        <v>94</v>
      </c>
      <c r="AG222">
        <v>1</v>
      </c>
      <c r="AH222" t="s">
        <v>90</v>
      </c>
      <c r="AI222" t="s">
        <v>95</v>
      </c>
      <c r="AJ222" t="s">
        <v>96</v>
      </c>
      <c r="AU222" t="s">
        <v>92</v>
      </c>
      <c r="AV222" t="s">
        <v>97</v>
      </c>
      <c r="BD222" t="s">
        <v>92</v>
      </c>
      <c r="BE222" t="s">
        <v>92</v>
      </c>
      <c r="BF222" t="s">
        <v>92</v>
      </c>
      <c r="BH222" t="s">
        <v>92</v>
      </c>
      <c r="BI222" t="s">
        <v>92</v>
      </c>
      <c r="BJ222" t="s">
        <v>92</v>
      </c>
      <c r="BK222" t="s">
        <v>92</v>
      </c>
      <c r="BN222" t="s">
        <v>92</v>
      </c>
      <c r="BO222" t="s">
        <v>92</v>
      </c>
      <c r="BP222" t="s">
        <v>92</v>
      </c>
      <c r="BR222" t="s">
        <v>92</v>
      </c>
      <c r="BS222" t="s">
        <v>92</v>
      </c>
      <c r="BT222" t="s">
        <v>98</v>
      </c>
      <c r="BU222" t="s">
        <v>91</v>
      </c>
      <c r="BV222" t="s">
        <v>98</v>
      </c>
      <c r="BW222">
        <v>7839</v>
      </c>
      <c r="BX222">
        <v>4915686</v>
      </c>
      <c r="BY222">
        <v>475466.99900000001</v>
      </c>
      <c r="BZ222">
        <v>10338.648129814699</v>
      </c>
      <c r="CA222">
        <v>38.586527776499899</v>
      </c>
      <c r="CD222">
        <v>2047</v>
      </c>
      <c r="CE222">
        <v>1</v>
      </c>
      <c r="CF222">
        <f t="shared" si="3"/>
        <v>7839</v>
      </c>
    </row>
    <row r="223" spans="1:84" hidden="1">
      <c r="A223">
        <v>221</v>
      </c>
      <c r="B223">
        <v>19876</v>
      </c>
      <c r="C223" t="s">
        <v>176</v>
      </c>
      <c r="D223">
        <v>7839</v>
      </c>
      <c r="E223" t="s">
        <v>191</v>
      </c>
      <c r="F223" t="s">
        <v>178</v>
      </c>
      <c r="G223" t="s">
        <v>192</v>
      </c>
      <c r="H223">
        <v>5</v>
      </c>
      <c r="I223" t="s">
        <v>87</v>
      </c>
      <c r="J223" t="s">
        <v>88</v>
      </c>
      <c r="L223" t="s">
        <v>89</v>
      </c>
      <c r="M223" t="s">
        <v>90</v>
      </c>
      <c r="N223" t="s">
        <v>90</v>
      </c>
      <c r="Q223">
        <v>178.5</v>
      </c>
      <c r="R223">
        <v>0.85</v>
      </c>
      <c r="S223">
        <v>160</v>
      </c>
      <c r="T223">
        <v>183</v>
      </c>
      <c r="U223">
        <v>90</v>
      </c>
      <c r="V223" t="s">
        <v>91</v>
      </c>
      <c r="W223" t="s">
        <v>92</v>
      </c>
      <c r="X223" t="s">
        <v>92</v>
      </c>
      <c r="Y223" t="s">
        <v>93</v>
      </c>
      <c r="Z223" t="s">
        <v>90</v>
      </c>
      <c r="AA223">
        <v>4</v>
      </c>
      <c r="AB223">
        <v>2009</v>
      </c>
      <c r="AC223" t="s">
        <v>92</v>
      </c>
      <c r="AD223" t="s">
        <v>92</v>
      </c>
      <c r="AE223" t="s">
        <v>91</v>
      </c>
      <c r="AF223" t="s">
        <v>94</v>
      </c>
      <c r="AG223">
        <v>1</v>
      </c>
      <c r="AH223" t="s">
        <v>90</v>
      </c>
      <c r="AI223" t="s">
        <v>95</v>
      </c>
      <c r="AJ223" t="s">
        <v>96</v>
      </c>
      <c r="AS223" t="s">
        <v>91</v>
      </c>
      <c r="AU223" t="s">
        <v>92</v>
      </c>
      <c r="AV223" t="s">
        <v>97</v>
      </c>
      <c r="BD223" t="s">
        <v>92</v>
      </c>
      <c r="BE223" t="s">
        <v>92</v>
      </c>
      <c r="BF223" t="s">
        <v>92</v>
      </c>
      <c r="BH223" t="s">
        <v>92</v>
      </c>
      <c r="BI223" t="s">
        <v>92</v>
      </c>
      <c r="BJ223" t="s">
        <v>92</v>
      </c>
      <c r="BK223" t="s">
        <v>92</v>
      </c>
      <c r="BN223" t="s">
        <v>92</v>
      </c>
      <c r="BO223" t="s">
        <v>92</v>
      </c>
      <c r="BP223" t="s">
        <v>92</v>
      </c>
      <c r="BR223" t="s">
        <v>92</v>
      </c>
      <c r="BS223" t="s">
        <v>92</v>
      </c>
      <c r="BT223" t="s">
        <v>98</v>
      </c>
      <c r="BU223" t="s">
        <v>91</v>
      </c>
      <c r="BV223" t="s">
        <v>98</v>
      </c>
      <c r="BW223">
        <v>7839</v>
      </c>
      <c r="BX223">
        <v>4915686</v>
      </c>
      <c r="BY223">
        <v>475466.99900000001</v>
      </c>
      <c r="BZ223">
        <v>10338.648129814699</v>
      </c>
      <c r="CA223">
        <v>38.586527776499899</v>
      </c>
      <c r="CD223">
        <v>2047</v>
      </c>
      <c r="CE223">
        <v>11</v>
      </c>
      <c r="CF223">
        <f t="shared" si="3"/>
        <v>7839</v>
      </c>
    </row>
    <row r="224" spans="1:84">
      <c r="A224">
        <v>222</v>
      </c>
      <c r="B224">
        <v>25422</v>
      </c>
      <c r="C224" t="s">
        <v>583</v>
      </c>
      <c r="D224">
        <v>7872</v>
      </c>
      <c r="E224" t="s">
        <v>584</v>
      </c>
      <c r="F224" t="s">
        <v>166</v>
      </c>
      <c r="G224" t="s">
        <v>585</v>
      </c>
      <c r="H224">
        <v>1</v>
      </c>
      <c r="I224" t="s">
        <v>87</v>
      </c>
      <c r="J224" t="s">
        <v>88</v>
      </c>
      <c r="L224" t="s">
        <v>89</v>
      </c>
      <c r="M224" t="s">
        <v>90</v>
      </c>
      <c r="N224" t="s">
        <v>90</v>
      </c>
      <c r="O224">
        <v>32419345</v>
      </c>
      <c r="P224">
        <v>32419345</v>
      </c>
      <c r="Q224">
        <v>198</v>
      </c>
      <c r="R224">
        <v>0.85</v>
      </c>
      <c r="S224">
        <v>145</v>
      </c>
      <c r="T224">
        <v>180</v>
      </c>
      <c r="U224">
        <v>100</v>
      </c>
      <c r="V224" t="s">
        <v>91</v>
      </c>
      <c r="W224" t="s">
        <v>92</v>
      </c>
      <c r="X224" t="s">
        <v>92</v>
      </c>
      <c r="Y224" t="s">
        <v>93</v>
      </c>
      <c r="Z224" t="s">
        <v>90</v>
      </c>
      <c r="AA224">
        <v>7</v>
      </c>
      <c r="AB224">
        <v>2002</v>
      </c>
      <c r="AC224" t="s">
        <v>92</v>
      </c>
      <c r="AD224" t="s">
        <v>92</v>
      </c>
      <c r="AE224" t="s">
        <v>91</v>
      </c>
      <c r="AF224" t="s">
        <v>94</v>
      </c>
      <c r="AG224">
        <v>1</v>
      </c>
      <c r="AH224" t="s">
        <v>90</v>
      </c>
      <c r="AI224" t="s">
        <v>95</v>
      </c>
      <c r="AJ224" t="s">
        <v>96</v>
      </c>
      <c r="AS224" t="s">
        <v>91</v>
      </c>
      <c r="AT224" t="s">
        <v>91</v>
      </c>
      <c r="AU224">
        <v>0</v>
      </c>
      <c r="AV224" t="s">
        <v>97</v>
      </c>
      <c r="BD224" t="s">
        <v>92</v>
      </c>
      <c r="BE224" t="s">
        <v>92</v>
      </c>
      <c r="BF224" t="s">
        <v>92</v>
      </c>
      <c r="BH224" t="s">
        <v>92</v>
      </c>
      <c r="BI224" t="s">
        <v>92</v>
      </c>
      <c r="BJ224" t="s">
        <v>92</v>
      </c>
      <c r="BK224" t="s">
        <v>92</v>
      </c>
      <c r="BN224" t="s">
        <v>92</v>
      </c>
      <c r="BO224" t="s">
        <v>92</v>
      </c>
      <c r="BP224" t="s">
        <v>92</v>
      </c>
      <c r="BR224" t="s">
        <v>92</v>
      </c>
      <c r="BS224" t="s">
        <v>92</v>
      </c>
      <c r="BT224" t="s">
        <v>98</v>
      </c>
      <c r="BU224" t="s">
        <v>91</v>
      </c>
      <c r="BV224" t="s">
        <v>98</v>
      </c>
      <c r="BW224">
        <v>7872</v>
      </c>
      <c r="BX224">
        <v>3051677</v>
      </c>
      <c r="BY224">
        <v>279393.00099999999</v>
      </c>
      <c r="BZ224">
        <v>10922.5248631049</v>
      </c>
      <c r="CA224">
        <v>39.840138887290003</v>
      </c>
      <c r="CD224">
        <v>2042</v>
      </c>
      <c r="CE224">
        <v>5</v>
      </c>
      <c r="CF224">
        <f t="shared" si="3"/>
        <v>7872</v>
      </c>
    </row>
    <row r="225" spans="1:84">
      <c r="A225">
        <v>223</v>
      </c>
      <c r="B225">
        <v>25422</v>
      </c>
      <c r="C225" t="s">
        <v>583</v>
      </c>
      <c r="D225">
        <v>7872</v>
      </c>
      <c r="E225" t="s">
        <v>584</v>
      </c>
      <c r="F225" t="s">
        <v>166</v>
      </c>
      <c r="G225" t="s">
        <v>585</v>
      </c>
      <c r="H225">
        <v>2</v>
      </c>
      <c r="I225" t="s">
        <v>87</v>
      </c>
      <c r="J225" t="s">
        <v>88</v>
      </c>
      <c r="L225" t="s">
        <v>89</v>
      </c>
      <c r="M225" t="s">
        <v>90</v>
      </c>
      <c r="N225" t="s">
        <v>90</v>
      </c>
      <c r="O225">
        <v>32419347</v>
      </c>
      <c r="P225">
        <v>32419347</v>
      </c>
      <c r="Q225">
        <v>198</v>
      </c>
      <c r="R225">
        <v>0.85</v>
      </c>
      <c r="S225">
        <v>145</v>
      </c>
      <c r="T225">
        <v>180</v>
      </c>
      <c r="U225">
        <v>100</v>
      </c>
      <c r="V225" t="s">
        <v>91</v>
      </c>
      <c r="W225" t="s">
        <v>92</v>
      </c>
      <c r="X225" t="s">
        <v>92</v>
      </c>
      <c r="Y225" t="s">
        <v>93</v>
      </c>
      <c r="Z225" t="s">
        <v>90</v>
      </c>
      <c r="AA225">
        <v>7</v>
      </c>
      <c r="AB225">
        <v>2002</v>
      </c>
      <c r="AC225" t="s">
        <v>92</v>
      </c>
      <c r="AD225" t="s">
        <v>92</v>
      </c>
      <c r="AE225" t="s">
        <v>91</v>
      </c>
      <c r="AF225" t="s">
        <v>94</v>
      </c>
      <c r="AG225">
        <v>1</v>
      </c>
      <c r="AH225" t="s">
        <v>90</v>
      </c>
      <c r="AI225" t="s">
        <v>95</v>
      </c>
      <c r="AJ225" t="s">
        <v>96</v>
      </c>
      <c r="AS225" t="s">
        <v>91</v>
      </c>
      <c r="AT225" t="s">
        <v>91</v>
      </c>
      <c r="AU225">
        <v>0</v>
      </c>
      <c r="AV225" t="s">
        <v>97</v>
      </c>
      <c r="BD225" t="s">
        <v>92</v>
      </c>
      <c r="BE225" t="s">
        <v>92</v>
      </c>
      <c r="BF225" t="s">
        <v>92</v>
      </c>
      <c r="BH225" t="s">
        <v>92</v>
      </c>
      <c r="BI225" t="s">
        <v>92</v>
      </c>
      <c r="BJ225" t="s">
        <v>92</v>
      </c>
      <c r="BK225" t="s">
        <v>92</v>
      </c>
      <c r="BN225" t="s">
        <v>92</v>
      </c>
      <c r="BO225" t="s">
        <v>92</v>
      </c>
      <c r="BP225" t="s">
        <v>92</v>
      </c>
      <c r="BR225" t="s">
        <v>92</v>
      </c>
      <c r="BS225" t="s">
        <v>92</v>
      </c>
      <c r="BT225" t="s">
        <v>98</v>
      </c>
      <c r="BU225" t="s">
        <v>91</v>
      </c>
      <c r="BV225" t="s">
        <v>98</v>
      </c>
      <c r="BW225">
        <v>7872</v>
      </c>
      <c r="BX225">
        <v>3051677</v>
      </c>
      <c r="BY225">
        <v>279393.00099999999</v>
      </c>
      <c r="BZ225">
        <v>10922.5248631049</v>
      </c>
      <c r="CA225">
        <v>39.840138887290003</v>
      </c>
      <c r="CD225">
        <v>2042</v>
      </c>
      <c r="CE225">
        <v>5</v>
      </c>
      <c r="CF225">
        <f t="shared" si="3"/>
        <v>7872</v>
      </c>
    </row>
    <row r="226" spans="1:84">
      <c r="A226">
        <v>224</v>
      </c>
      <c r="B226">
        <v>25422</v>
      </c>
      <c r="C226" t="s">
        <v>583</v>
      </c>
      <c r="D226">
        <v>7872</v>
      </c>
      <c r="E226" t="s">
        <v>584</v>
      </c>
      <c r="F226" t="s">
        <v>166</v>
      </c>
      <c r="G226" t="s">
        <v>585</v>
      </c>
      <c r="H226">
        <v>3</v>
      </c>
      <c r="I226" t="s">
        <v>87</v>
      </c>
      <c r="J226" t="s">
        <v>88</v>
      </c>
      <c r="L226" t="s">
        <v>89</v>
      </c>
      <c r="M226" t="s">
        <v>90</v>
      </c>
      <c r="N226" t="s">
        <v>90</v>
      </c>
      <c r="O226">
        <v>32419349</v>
      </c>
      <c r="P226">
        <v>32419349</v>
      </c>
      <c r="Q226">
        <v>198</v>
      </c>
      <c r="R226">
        <v>0.85</v>
      </c>
      <c r="S226">
        <v>145</v>
      </c>
      <c r="T226">
        <v>180</v>
      </c>
      <c r="U226">
        <v>100</v>
      </c>
      <c r="V226" t="s">
        <v>91</v>
      </c>
      <c r="W226" t="s">
        <v>92</v>
      </c>
      <c r="X226" t="s">
        <v>92</v>
      </c>
      <c r="Y226" t="s">
        <v>93</v>
      </c>
      <c r="Z226" t="s">
        <v>90</v>
      </c>
      <c r="AA226">
        <v>7</v>
      </c>
      <c r="AB226">
        <v>2002</v>
      </c>
      <c r="AC226" t="s">
        <v>92</v>
      </c>
      <c r="AD226" t="s">
        <v>92</v>
      </c>
      <c r="AE226" t="s">
        <v>91</v>
      </c>
      <c r="AF226" t="s">
        <v>94</v>
      </c>
      <c r="AG226">
        <v>1</v>
      </c>
      <c r="AH226" t="s">
        <v>90</v>
      </c>
      <c r="AI226" t="s">
        <v>95</v>
      </c>
      <c r="AJ226" t="s">
        <v>96</v>
      </c>
      <c r="AS226" t="s">
        <v>91</v>
      </c>
      <c r="AT226" t="s">
        <v>91</v>
      </c>
      <c r="AU226">
        <v>0</v>
      </c>
      <c r="AV226" t="s">
        <v>97</v>
      </c>
      <c r="BD226" t="s">
        <v>92</v>
      </c>
      <c r="BE226" t="s">
        <v>92</v>
      </c>
      <c r="BF226" t="s">
        <v>92</v>
      </c>
      <c r="BH226" t="s">
        <v>92</v>
      </c>
      <c r="BI226" t="s">
        <v>92</v>
      </c>
      <c r="BJ226" t="s">
        <v>92</v>
      </c>
      <c r="BK226" t="s">
        <v>92</v>
      </c>
      <c r="BN226" t="s">
        <v>92</v>
      </c>
      <c r="BO226" t="s">
        <v>92</v>
      </c>
      <c r="BP226" t="s">
        <v>92</v>
      </c>
      <c r="BR226" t="s">
        <v>92</v>
      </c>
      <c r="BS226" t="s">
        <v>92</v>
      </c>
      <c r="BT226" t="s">
        <v>98</v>
      </c>
      <c r="BU226" t="s">
        <v>91</v>
      </c>
      <c r="BV226" t="s">
        <v>98</v>
      </c>
      <c r="BW226">
        <v>7872</v>
      </c>
      <c r="BX226">
        <v>3051677</v>
      </c>
      <c r="BY226">
        <v>279393.00099999999</v>
      </c>
      <c r="BZ226">
        <v>10922.5248631049</v>
      </c>
      <c r="CA226">
        <v>39.840138887290003</v>
      </c>
      <c r="CD226">
        <v>2042</v>
      </c>
      <c r="CE226">
        <v>5</v>
      </c>
      <c r="CF226">
        <f t="shared" si="3"/>
        <v>7872</v>
      </c>
    </row>
    <row r="227" spans="1:84" hidden="1">
      <c r="A227">
        <v>225</v>
      </c>
      <c r="B227">
        <v>5084</v>
      </c>
      <c r="C227" t="s">
        <v>193</v>
      </c>
      <c r="D227">
        <v>7962</v>
      </c>
      <c r="E227" t="s">
        <v>194</v>
      </c>
      <c r="F227" t="s">
        <v>109</v>
      </c>
      <c r="G227" t="s">
        <v>195</v>
      </c>
      <c r="H227">
        <v>1</v>
      </c>
      <c r="I227" t="s">
        <v>87</v>
      </c>
      <c r="J227" t="s">
        <v>88</v>
      </c>
      <c r="L227" t="s">
        <v>89</v>
      </c>
      <c r="M227" t="s">
        <v>90</v>
      </c>
      <c r="N227" t="s">
        <v>90</v>
      </c>
      <c r="O227" t="s">
        <v>196</v>
      </c>
      <c r="Q227">
        <v>45</v>
      </c>
      <c r="R227">
        <v>0.85</v>
      </c>
      <c r="S227">
        <v>48</v>
      </c>
      <c r="T227">
        <v>48</v>
      </c>
      <c r="U227">
        <v>2</v>
      </c>
      <c r="V227" t="s">
        <v>91</v>
      </c>
      <c r="W227" t="s">
        <v>92</v>
      </c>
      <c r="X227" t="s">
        <v>92</v>
      </c>
      <c r="Y227" t="s">
        <v>93</v>
      </c>
      <c r="Z227" t="s">
        <v>90</v>
      </c>
      <c r="AA227">
        <v>4</v>
      </c>
      <c r="AB227">
        <v>2002</v>
      </c>
      <c r="AC227" t="s">
        <v>92</v>
      </c>
      <c r="AD227" t="s">
        <v>92</v>
      </c>
      <c r="AE227" t="s">
        <v>91</v>
      </c>
      <c r="AF227" t="s">
        <v>94</v>
      </c>
      <c r="AG227">
        <v>1</v>
      </c>
      <c r="AH227" t="s">
        <v>90</v>
      </c>
      <c r="AI227" t="s">
        <v>95</v>
      </c>
      <c r="AJ227" t="s">
        <v>96</v>
      </c>
      <c r="AS227" t="s">
        <v>91</v>
      </c>
      <c r="AT227" t="s">
        <v>91</v>
      </c>
      <c r="AU227" t="s">
        <v>92</v>
      </c>
      <c r="AV227" t="s">
        <v>97</v>
      </c>
      <c r="BD227" t="s">
        <v>92</v>
      </c>
      <c r="BE227" t="s">
        <v>92</v>
      </c>
      <c r="BF227" t="s">
        <v>92</v>
      </c>
      <c r="BH227" t="s">
        <v>92</v>
      </c>
      <c r="BI227" t="s">
        <v>92</v>
      </c>
      <c r="BJ227" t="s">
        <v>92</v>
      </c>
      <c r="BK227" t="s">
        <v>92</v>
      </c>
      <c r="BN227" t="s">
        <v>92</v>
      </c>
      <c r="BO227" t="s">
        <v>92</v>
      </c>
      <c r="BP227" t="s">
        <v>92</v>
      </c>
      <c r="BR227" t="s">
        <v>92</v>
      </c>
      <c r="BS227" t="s">
        <v>92</v>
      </c>
      <c r="BT227" t="s">
        <v>98</v>
      </c>
      <c r="BU227" t="s">
        <v>91</v>
      </c>
      <c r="BV227" t="s">
        <v>98</v>
      </c>
      <c r="BW227">
        <v>7962</v>
      </c>
      <c r="BX227">
        <v>260967</v>
      </c>
      <c r="BY227">
        <v>21565</v>
      </c>
      <c r="BZ227">
        <v>12101.4143287734</v>
      </c>
      <c r="CA227">
        <v>16.068009919995099</v>
      </c>
      <c r="CD227">
        <v>2018</v>
      </c>
      <c r="CE227">
        <v>5</v>
      </c>
      <c r="CF227">
        <f t="shared" si="3"/>
        <v>7962</v>
      </c>
    </row>
    <row r="228" spans="1:84" hidden="1">
      <c r="A228">
        <v>226</v>
      </c>
      <c r="B228">
        <v>5084</v>
      </c>
      <c r="C228" t="s">
        <v>193</v>
      </c>
      <c r="D228">
        <v>7962</v>
      </c>
      <c r="E228" t="s">
        <v>194</v>
      </c>
      <c r="F228" t="s">
        <v>109</v>
      </c>
      <c r="G228" t="s">
        <v>195</v>
      </c>
      <c r="H228">
        <v>2</v>
      </c>
      <c r="I228" t="s">
        <v>87</v>
      </c>
      <c r="J228" t="s">
        <v>88</v>
      </c>
      <c r="L228" t="s">
        <v>89</v>
      </c>
      <c r="M228" t="s">
        <v>90</v>
      </c>
      <c r="N228" t="s">
        <v>90</v>
      </c>
      <c r="O228" t="s">
        <v>197</v>
      </c>
      <c r="Q228">
        <v>51</v>
      </c>
      <c r="R228">
        <v>0.85</v>
      </c>
      <c r="S228">
        <v>50</v>
      </c>
      <c r="T228">
        <v>50</v>
      </c>
      <c r="U228">
        <v>2</v>
      </c>
      <c r="V228" t="s">
        <v>91</v>
      </c>
      <c r="W228" t="s">
        <v>92</v>
      </c>
      <c r="X228" t="s">
        <v>92</v>
      </c>
      <c r="Y228" t="s">
        <v>93</v>
      </c>
      <c r="Z228" t="s">
        <v>90</v>
      </c>
      <c r="AA228">
        <v>11</v>
      </c>
      <c r="AB228">
        <v>2012</v>
      </c>
      <c r="AC228" t="s">
        <v>92</v>
      </c>
      <c r="AD228" t="s">
        <v>92</v>
      </c>
      <c r="AE228" t="s">
        <v>91</v>
      </c>
      <c r="AF228" t="s">
        <v>94</v>
      </c>
      <c r="AG228">
        <v>1</v>
      </c>
      <c r="AH228" t="s">
        <v>90</v>
      </c>
      <c r="AI228" t="s">
        <v>95</v>
      </c>
      <c r="AJ228" t="s">
        <v>96</v>
      </c>
      <c r="AS228" t="s">
        <v>91</v>
      </c>
      <c r="AT228" t="s">
        <v>91</v>
      </c>
      <c r="AU228" t="s">
        <v>92</v>
      </c>
      <c r="AV228" t="s">
        <v>97</v>
      </c>
      <c r="BD228" t="s">
        <v>92</v>
      </c>
      <c r="BE228" t="s">
        <v>92</v>
      </c>
      <c r="BF228" t="s">
        <v>92</v>
      </c>
      <c r="BH228" t="s">
        <v>92</v>
      </c>
      <c r="BI228" t="s">
        <v>92</v>
      </c>
      <c r="BJ228" t="s">
        <v>92</v>
      </c>
      <c r="BK228" t="s">
        <v>92</v>
      </c>
      <c r="BN228" t="s">
        <v>92</v>
      </c>
      <c r="BO228" t="s">
        <v>92</v>
      </c>
      <c r="BP228" t="s">
        <v>92</v>
      </c>
      <c r="BR228" t="s">
        <v>92</v>
      </c>
      <c r="BS228" t="s">
        <v>92</v>
      </c>
      <c r="BT228" t="s">
        <v>98</v>
      </c>
      <c r="BU228" t="s">
        <v>91</v>
      </c>
      <c r="BV228" t="s">
        <v>98</v>
      </c>
      <c r="BW228">
        <v>7962</v>
      </c>
      <c r="BX228">
        <v>260967</v>
      </c>
      <c r="BY228">
        <v>21565</v>
      </c>
      <c r="BZ228">
        <v>12101.4143287734</v>
      </c>
      <c r="CA228">
        <v>16.0046765865951</v>
      </c>
      <c r="CD228">
        <v>2028</v>
      </c>
      <c r="CE228">
        <v>11</v>
      </c>
      <c r="CF228">
        <f t="shared" si="3"/>
        <v>7962</v>
      </c>
    </row>
    <row r="229" spans="1:84">
      <c r="A229">
        <v>227</v>
      </c>
      <c r="B229">
        <v>56606</v>
      </c>
      <c r="C229" t="s">
        <v>397</v>
      </c>
      <c r="D229">
        <v>8008</v>
      </c>
      <c r="E229" t="s">
        <v>586</v>
      </c>
      <c r="F229" t="s">
        <v>152</v>
      </c>
      <c r="G229" t="s">
        <v>246</v>
      </c>
      <c r="H229" t="s">
        <v>587</v>
      </c>
      <c r="I229" t="s">
        <v>87</v>
      </c>
      <c r="J229" t="s">
        <v>88</v>
      </c>
      <c r="L229" t="s">
        <v>89</v>
      </c>
      <c r="M229" t="s">
        <v>90</v>
      </c>
      <c r="N229" t="s">
        <v>90</v>
      </c>
      <c r="Q229">
        <v>71.2</v>
      </c>
      <c r="R229">
        <v>0.9</v>
      </c>
      <c r="S229">
        <v>63.7</v>
      </c>
      <c r="T229">
        <v>78</v>
      </c>
      <c r="U229">
        <v>57.3</v>
      </c>
      <c r="V229" t="s">
        <v>91</v>
      </c>
      <c r="W229" t="s">
        <v>92</v>
      </c>
      <c r="X229" t="s">
        <v>92</v>
      </c>
      <c r="Y229" t="s">
        <v>93</v>
      </c>
      <c r="Z229" t="s">
        <v>90</v>
      </c>
      <c r="AA229">
        <v>6</v>
      </c>
      <c r="AB229">
        <v>1974</v>
      </c>
      <c r="AC229">
        <v>6</v>
      </c>
      <c r="AD229">
        <v>2024</v>
      </c>
      <c r="AE229" t="s">
        <v>91</v>
      </c>
      <c r="AF229" t="s">
        <v>113</v>
      </c>
      <c r="AG229">
        <v>2</v>
      </c>
      <c r="AH229" t="s">
        <v>90</v>
      </c>
      <c r="AI229" t="s">
        <v>95</v>
      </c>
      <c r="AS229" t="s">
        <v>91</v>
      </c>
      <c r="AU229" t="s">
        <v>92</v>
      </c>
      <c r="AV229" t="s">
        <v>97</v>
      </c>
      <c r="BD229" t="s">
        <v>92</v>
      </c>
      <c r="BE229" t="s">
        <v>92</v>
      </c>
      <c r="BF229" t="s">
        <v>92</v>
      </c>
      <c r="BH229" t="s">
        <v>92</v>
      </c>
      <c r="BI229" t="s">
        <v>92</v>
      </c>
      <c r="BJ229" t="s">
        <v>92</v>
      </c>
      <c r="BK229" t="s">
        <v>92</v>
      </c>
      <c r="BN229" t="s">
        <v>92</v>
      </c>
      <c r="BO229" t="s">
        <v>92</v>
      </c>
      <c r="BP229" t="s">
        <v>92</v>
      </c>
      <c r="BR229" t="s">
        <v>92</v>
      </c>
      <c r="BS229" t="s">
        <v>92</v>
      </c>
      <c r="BT229" t="s">
        <v>91</v>
      </c>
      <c r="BV229" t="s">
        <v>91</v>
      </c>
      <c r="BW229">
        <v>8008</v>
      </c>
      <c r="BX229">
        <v>55033</v>
      </c>
      <c r="BY229">
        <v>3150</v>
      </c>
      <c r="BZ229">
        <v>17470.793650793599</v>
      </c>
      <c r="CA229">
        <v>45.517717292477201</v>
      </c>
      <c r="CD229">
        <v>2019</v>
      </c>
      <c r="CE229">
        <v>12</v>
      </c>
      <c r="CF229">
        <f t="shared" si="3"/>
        <v>8008</v>
      </c>
    </row>
    <row r="230" spans="1:84">
      <c r="A230">
        <v>228</v>
      </c>
      <c r="B230">
        <v>6035</v>
      </c>
      <c r="C230" t="s">
        <v>494</v>
      </c>
      <c r="D230">
        <v>8012</v>
      </c>
      <c r="E230" t="s">
        <v>588</v>
      </c>
      <c r="F230" t="s">
        <v>171</v>
      </c>
      <c r="G230" t="s">
        <v>512</v>
      </c>
      <c r="H230">
        <v>11</v>
      </c>
      <c r="I230" t="s">
        <v>111</v>
      </c>
      <c r="J230" t="s">
        <v>88</v>
      </c>
      <c r="L230" t="s">
        <v>89</v>
      </c>
      <c r="M230" t="s">
        <v>90</v>
      </c>
      <c r="N230" t="s">
        <v>90</v>
      </c>
      <c r="O230" t="s">
        <v>589</v>
      </c>
      <c r="P230" t="s">
        <v>589</v>
      </c>
      <c r="Q230">
        <v>68.3</v>
      </c>
      <c r="R230">
        <v>0.9</v>
      </c>
      <c r="S230">
        <v>49</v>
      </c>
      <c r="T230">
        <v>64</v>
      </c>
      <c r="U230">
        <v>10</v>
      </c>
      <c r="V230" t="s">
        <v>91</v>
      </c>
      <c r="W230" t="s">
        <v>92</v>
      </c>
      <c r="X230" t="s">
        <v>92</v>
      </c>
      <c r="Y230" t="s">
        <v>93</v>
      </c>
      <c r="Z230" t="s">
        <v>90</v>
      </c>
      <c r="AA230">
        <v>6</v>
      </c>
      <c r="AB230">
        <v>1974</v>
      </c>
      <c r="AC230" t="s">
        <v>92</v>
      </c>
      <c r="AD230" t="s">
        <v>92</v>
      </c>
      <c r="AE230" t="s">
        <v>91</v>
      </c>
      <c r="AF230" t="s">
        <v>113</v>
      </c>
      <c r="AG230">
        <v>2</v>
      </c>
      <c r="AH230" t="s">
        <v>90</v>
      </c>
      <c r="AI230" t="s">
        <v>96</v>
      </c>
      <c r="AS230" t="s">
        <v>91</v>
      </c>
      <c r="AT230" t="s">
        <v>91</v>
      </c>
      <c r="AU230" t="s">
        <v>92</v>
      </c>
      <c r="AV230" t="s">
        <v>97</v>
      </c>
      <c r="BD230" t="s">
        <v>92</v>
      </c>
      <c r="BE230" t="s">
        <v>92</v>
      </c>
      <c r="BF230" t="s">
        <v>92</v>
      </c>
      <c r="BH230" t="s">
        <v>92</v>
      </c>
      <c r="BI230" t="s">
        <v>92</v>
      </c>
      <c r="BJ230" t="s">
        <v>92</v>
      </c>
      <c r="BK230" t="s">
        <v>92</v>
      </c>
      <c r="BN230" t="s">
        <v>92</v>
      </c>
      <c r="BO230" t="s">
        <v>92</v>
      </c>
      <c r="BP230" t="s">
        <v>92</v>
      </c>
      <c r="BR230" t="s">
        <v>92</v>
      </c>
      <c r="BS230" t="s">
        <v>92</v>
      </c>
      <c r="BT230" t="s">
        <v>91</v>
      </c>
      <c r="BW230">
        <v>8012</v>
      </c>
      <c r="BX230">
        <v>68396</v>
      </c>
      <c r="BY230">
        <v>4895.0010000000002</v>
      </c>
      <c r="BZ230">
        <v>13972.622273213001</v>
      </c>
      <c r="CA230">
        <v>41.425384918228801</v>
      </c>
      <c r="CD230">
        <v>2015</v>
      </c>
      <c r="CE230">
        <v>11</v>
      </c>
      <c r="CF230">
        <f t="shared" si="3"/>
        <v>8012</v>
      </c>
    </row>
    <row r="231" spans="1:84">
      <c r="A231">
        <v>229</v>
      </c>
      <c r="B231">
        <v>6035</v>
      </c>
      <c r="C231" t="s">
        <v>494</v>
      </c>
      <c r="D231">
        <v>8012</v>
      </c>
      <c r="E231" t="s">
        <v>588</v>
      </c>
      <c r="F231" t="s">
        <v>171</v>
      </c>
      <c r="G231" t="s">
        <v>512</v>
      </c>
      <c r="H231">
        <v>12</v>
      </c>
      <c r="I231" t="s">
        <v>111</v>
      </c>
      <c r="J231" t="s">
        <v>88</v>
      </c>
      <c r="L231" t="s">
        <v>89</v>
      </c>
      <c r="M231" t="s">
        <v>90</v>
      </c>
      <c r="N231" t="s">
        <v>90</v>
      </c>
      <c r="O231" t="s">
        <v>590</v>
      </c>
      <c r="P231" t="s">
        <v>590</v>
      </c>
      <c r="Q231">
        <v>68.3</v>
      </c>
      <c r="R231">
        <v>0.9</v>
      </c>
      <c r="S231">
        <v>49</v>
      </c>
      <c r="T231">
        <v>64</v>
      </c>
      <c r="U231">
        <v>10</v>
      </c>
      <c r="V231" t="s">
        <v>91</v>
      </c>
      <c r="W231" t="s">
        <v>92</v>
      </c>
      <c r="X231" t="s">
        <v>92</v>
      </c>
      <c r="Y231" t="s">
        <v>93</v>
      </c>
      <c r="Z231" t="s">
        <v>90</v>
      </c>
      <c r="AA231">
        <v>6</v>
      </c>
      <c r="AB231">
        <v>1974</v>
      </c>
      <c r="AC231" t="s">
        <v>92</v>
      </c>
      <c r="AD231" t="s">
        <v>92</v>
      </c>
      <c r="AE231" t="s">
        <v>91</v>
      </c>
      <c r="AF231" t="s">
        <v>113</v>
      </c>
      <c r="AG231">
        <v>2</v>
      </c>
      <c r="AH231" t="s">
        <v>90</v>
      </c>
      <c r="AI231" t="s">
        <v>96</v>
      </c>
      <c r="AS231" t="s">
        <v>91</v>
      </c>
      <c r="AT231" t="s">
        <v>91</v>
      </c>
      <c r="AU231" t="s">
        <v>92</v>
      </c>
      <c r="AV231" t="s">
        <v>97</v>
      </c>
      <c r="BD231" t="s">
        <v>92</v>
      </c>
      <c r="BE231" t="s">
        <v>92</v>
      </c>
      <c r="BF231" t="s">
        <v>92</v>
      </c>
      <c r="BH231" t="s">
        <v>92</v>
      </c>
      <c r="BI231" t="s">
        <v>92</v>
      </c>
      <c r="BJ231" t="s">
        <v>92</v>
      </c>
      <c r="BK231" t="s">
        <v>92</v>
      </c>
      <c r="BN231" t="s">
        <v>92</v>
      </c>
      <c r="BO231" t="s">
        <v>92</v>
      </c>
      <c r="BP231" t="s">
        <v>92</v>
      </c>
      <c r="BR231" t="s">
        <v>92</v>
      </c>
      <c r="BS231" t="s">
        <v>92</v>
      </c>
      <c r="BT231" t="s">
        <v>91</v>
      </c>
      <c r="BW231">
        <v>8012</v>
      </c>
      <c r="BX231">
        <v>68396</v>
      </c>
      <c r="BY231">
        <v>4895.0010000000002</v>
      </c>
      <c r="BZ231">
        <v>13972.622273213001</v>
      </c>
      <c r="CA231">
        <v>41.425384918228801</v>
      </c>
      <c r="CD231">
        <v>2015</v>
      </c>
      <c r="CE231">
        <v>11</v>
      </c>
      <c r="CF231">
        <f t="shared" si="3"/>
        <v>8012</v>
      </c>
    </row>
    <row r="232" spans="1:84">
      <c r="A232">
        <v>230</v>
      </c>
      <c r="B232">
        <v>6035</v>
      </c>
      <c r="C232" t="s">
        <v>494</v>
      </c>
      <c r="D232">
        <v>8012</v>
      </c>
      <c r="E232" t="s">
        <v>588</v>
      </c>
      <c r="F232" t="s">
        <v>171</v>
      </c>
      <c r="G232" t="s">
        <v>512</v>
      </c>
      <c r="H232">
        <v>21</v>
      </c>
      <c r="I232" t="s">
        <v>111</v>
      </c>
      <c r="J232" t="s">
        <v>88</v>
      </c>
      <c r="L232" t="s">
        <v>89</v>
      </c>
      <c r="M232" t="s">
        <v>90</v>
      </c>
      <c r="N232" t="s">
        <v>90</v>
      </c>
      <c r="O232" t="s">
        <v>591</v>
      </c>
      <c r="P232" t="s">
        <v>591</v>
      </c>
      <c r="Q232">
        <v>68.3</v>
      </c>
      <c r="R232">
        <v>0.9</v>
      </c>
      <c r="S232">
        <v>49</v>
      </c>
      <c r="T232">
        <v>64</v>
      </c>
      <c r="U232">
        <v>10</v>
      </c>
      <c r="V232" t="s">
        <v>91</v>
      </c>
      <c r="W232" t="s">
        <v>92</v>
      </c>
      <c r="X232" t="s">
        <v>92</v>
      </c>
      <c r="Y232" t="s">
        <v>93</v>
      </c>
      <c r="Z232" t="s">
        <v>90</v>
      </c>
      <c r="AA232">
        <v>6</v>
      </c>
      <c r="AB232">
        <v>1974</v>
      </c>
      <c r="AC232" t="s">
        <v>92</v>
      </c>
      <c r="AD232" t="s">
        <v>92</v>
      </c>
      <c r="AE232" t="s">
        <v>91</v>
      </c>
      <c r="AF232" t="s">
        <v>113</v>
      </c>
      <c r="AG232">
        <v>2</v>
      </c>
      <c r="AH232" t="s">
        <v>90</v>
      </c>
      <c r="AI232" t="s">
        <v>96</v>
      </c>
      <c r="AS232" t="s">
        <v>91</v>
      </c>
      <c r="AT232" t="s">
        <v>91</v>
      </c>
      <c r="AU232" t="s">
        <v>92</v>
      </c>
      <c r="AV232" t="s">
        <v>97</v>
      </c>
      <c r="BD232" t="s">
        <v>92</v>
      </c>
      <c r="BE232" t="s">
        <v>92</v>
      </c>
      <c r="BF232" t="s">
        <v>92</v>
      </c>
      <c r="BH232" t="s">
        <v>92</v>
      </c>
      <c r="BI232" t="s">
        <v>92</v>
      </c>
      <c r="BJ232" t="s">
        <v>92</v>
      </c>
      <c r="BK232" t="s">
        <v>92</v>
      </c>
      <c r="BN232" t="s">
        <v>92</v>
      </c>
      <c r="BO232" t="s">
        <v>92</v>
      </c>
      <c r="BP232" t="s">
        <v>92</v>
      </c>
      <c r="BR232" t="s">
        <v>92</v>
      </c>
      <c r="BS232" t="s">
        <v>92</v>
      </c>
      <c r="BT232" t="s">
        <v>91</v>
      </c>
      <c r="BW232">
        <v>8012</v>
      </c>
      <c r="BX232">
        <v>68396</v>
      </c>
      <c r="BY232">
        <v>4895.0010000000002</v>
      </c>
      <c r="BZ232">
        <v>13972.622273213001</v>
      </c>
      <c r="CA232">
        <v>41.425384918228801</v>
      </c>
      <c r="CD232">
        <v>2015</v>
      </c>
      <c r="CE232">
        <v>11</v>
      </c>
      <c r="CF232">
        <f t="shared" si="3"/>
        <v>8012</v>
      </c>
    </row>
    <row r="233" spans="1:84">
      <c r="A233">
        <v>231</v>
      </c>
      <c r="B233">
        <v>6035</v>
      </c>
      <c r="C233" t="s">
        <v>494</v>
      </c>
      <c r="D233">
        <v>8012</v>
      </c>
      <c r="E233" t="s">
        <v>588</v>
      </c>
      <c r="F233" t="s">
        <v>171</v>
      </c>
      <c r="G233" t="s">
        <v>512</v>
      </c>
      <c r="H233">
        <v>22</v>
      </c>
      <c r="I233" t="s">
        <v>111</v>
      </c>
      <c r="J233" t="s">
        <v>88</v>
      </c>
      <c r="L233" t="s">
        <v>89</v>
      </c>
      <c r="M233" t="s">
        <v>90</v>
      </c>
      <c r="N233" t="s">
        <v>90</v>
      </c>
      <c r="O233" t="s">
        <v>592</v>
      </c>
      <c r="P233" t="s">
        <v>592</v>
      </c>
      <c r="Q233">
        <v>68.3</v>
      </c>
      <c r="R233">
        <v>0.9</v>
      </c>
      <c r="S233">
        <v>49</v>
      </c>
      <c r="T233">
        <v>64</v>
      </c>
      <c r="U233">
        <v>10</v>
      </c>
      <c r="V233" t="s">
        <v>91</v>
      </c>
      <c r="W233" t="s">
        <v>92</v>
      </c>
      <c r="X233" t="s">
        <v>92</v>
      </c>
      <c r="Y233" t="s">
        <v>93</v>
      </c>
      <c r="Z233" t="s">
        <v>90</v>
      </c>
      <c r="AA233">
        <v>6</v>
      </c>
      <c r="AB233">
        <v>1974</v>
      </c>
      <c r="AC233" t="s">
        <v>92</v>
      </c>
      <c r="AD233" t="s">
        <v>92</v>
      </c>
      <c r="AE233" t="s">
        <v>91</v>
      </c>
      <c r="AF233" t="s">
        <v>113</v>
      </c>
      <c r="AG233">
        <v>2</v>
      </c>
      <c r="AH233" t="s">
        <v>90</v>
      </c>
      <c r="AI233" t="s">
        <v>96</v>
      </c>
      <c r="AS233" t="s">
        <v>91</v>
      </c>
      <c r="AT233" t="s">
        <v>91</v>
      </c>
      <c r="AU233" t="s">
        <v>92</v>
      </c>
      <c r="AV233" t="s">
        <v>97</v>
      </c>
      <c r="BD233" t="s">
        <v>92</v>
      </c>
      <c r="BE233" t="s">
        <v>92</v>
      </c>
      <c r="BF233" t="s">
        <v>92</v>
      </c>
      <c r="BH233" t="s">
        <v>92</v>
      </c>
      <c r="BI233" t="s">
        <v>92</v>
      </c>
      <c r="BJ233" t="s">
        <v>92</v>
      </c>
      <c r="BK233" t="s">
        <v>92</v>
      </c>
      <c r="BN233" t="s">
        <v>92</v>
      </c>
      <c r="BO233" t="s">
        <v>92</v>
      </c>
      <c r="BP233" t="s">
        <v>92</v>
      </c>
      <c r="BR233" t="s">
        <v>92</v>
      </c>
      <c r="BS233" t="s">
        <v>92</v>
      </c>
      <c r="BT233" t="s">
        <v>91</v>
      </c>
      <c r="BW233">
        <v>8012</v>
      </c>
      <c r="BX233">
        <v>68396</v>
      </c>
      <c r="BY233">
        <v>4895.0010000000002</v>
      </c>
      <c r="BZ233">
        <v>13972.622273213001</v>
      </c>
      <c r="CA233">
        <v>41.425384918228801</v>
      </c>
      <c r="CD233">
        <v>2015</v>
      </c>
      <c r="CE233">
        <v>11</v>
      </c>
      <c r="CF233">
        <f t="shared" si="3"/>
        <v>8012</v>
      </c>
    </row>
    <row r="234" spans="1:84">
      <c r="A234">
        <v>232</v>
      </c>
      <c r="B234">
        <v>6035</v>
      </c>
      <c r="C234" t="s">
        <v>494</v>
      </c>
      <c r="D234">
        <v>8012</v>
      </c>
      <c r="E234" t="s">
        <v>588</v>
      </c>
      <c r="F234" t="s">
        <v>171</v>
      </c>
      <c r="G234" t="s">
        <v>512</v>
      </c>
      <c r="H234">
        <v>31</v>
      </c>
      <c r="I234" t="s">
        <v>111</v>
      </c>
      <c r="J234" t="s">
        <v>88</v>
      </c>
      <c r="L234" t="s">
        <v>89</v>
      </c>
      <c r="M234" t="s">
        <v>90</v>
      </c>
      <c r="N234" t="s">
        <v>90</v>
      </c>
      <c r="O234" t="s">
        <v>593</v>
      </c>
      <c r="P234" t="s">
        <v>593</v>
      </c>
      <c r="Q234">
        <v>68.3</v>
      </c>
      <c r="R234">
        <v>0.9</v>
      </c>
      <c r="S234">
        <v>49</v>
      </c>
      <c r="T234">
        <v>64</v>
      </c>
      <c r="U234">
        <v>10</v>
      </c>
      <c r="V234" t="s">
        <v>91</v>
      </c>
      <c r="W234" t="s">
        <v>92</v>
      </c>
      <c r="X234" t="s">
        <v>92</v>
      </c>
      <c r="Y234" t="s">
        <v>93</v>
      </c>
      <c r="Z234" t="s">
        <v>90</v>
      </c>
      <c r="AA234">
        <v>8</v>
      </c>
      <c r="AB234">
        <v>1974</v>
      </c>
      <c r="AC234" t="s">
        <v>92</v>
      </c>
      <c r="AD234" t="s">
        <v>92</v>
      </c>
      <c r="AE234" t="s">
        <v>91</v>
      </c>
      <c r="AF234" t="s">
        <v>113</v>
      </c>
      <c r="AG234">
        <v>2</v>
      </c>
      <c r="AH234" t="s">
        <v>90</v>
      </c>
      <c r="AI234" t="s">
        <v>96</v>
      </c>
      <c r="AS234" t="s">
        <v>91</v>
      </c>
      <c r="AT234" t="s">
        <v>91</v>
      </c>
      <c r="AU234" t="s">
        <v>92</v>
      </c>
      <c r="AV234" t="s">
        <v>97</v>
      </c>
      <c r="BD234" t="s">
        <v>92</v>
      </c>
      <c r="BE234" t="s">
        <v>92</v>
      </c>
      <c r="BF234" t="s">
        <v>92</v>
      </c>
      <c r="BH234" t="s">
        <v>92</v>
      </c>
      <c r="BI234" t="s">
        <v>92</v>
      </c>
      <c r="BJ234" t="s">
        <v>92</v>
      </c>
      <c r="BK234" t="s">
        <v>92</v>
      </c>
      <c r="BN234" t="s">
        <v>92</v>
      </c>
      <c r="BO234" t="s">
        <v>92</v>
      </c>
      <c r="BP234" t="s">
        <v>92</v>
      </c>
      <c r="BR234" t="s">
        <v>92</v>
      </c>
      <c r="BS234" t="s">
        <v>92</v>
      </c>
      <c r="BT234" t="s">
        <v>91</v>
      </c>
      <c r="BW234">
        <v>8012</v>
      </c>
      <c r="BX234">
        <v>68396</v>
      </c>
      <c r="BY234">
        <v>4895.0010000000002</v>
      </c>
      <c r="BZ234">
        <v>13972.622273213001</v>
      </c>
      <c r="CA234">
        <v>41.425384918228801</v>
      </c>
      <c r="CD234">
        <v>2016</v>
      </c>
      <c r="CE234">
        <v>1</v>
      </c>
      <c r="CF234">
        <f t="shared" si="3"/>
        <v>8012</v>
      </c>
    </row>
    <row r="235" spans="1:84">
      <c r="A235">
        <v>233</v>
      </c>
      <c r="B235">
        <v>6035</v>
      </c>
      <c r="C235" t="s">
        <v>494</v>
      </c>
      <c r="D235">
        <v>8012</v>
      </c>
      <c r="E235" t="s">
        <v>588</v>
      </c>
      <c r="F235" t="s">
        <v>171</v>
      </c>
      <c r="G235" t="s">
        <v>512</v>
      </c>
      <c r="H235">
        <v>32</v>
      </c>
      <c r="I235" t="s">
        <v>111</v>
      </c>
      <c r="J235" t="s">
        <v>88</v>
      </c>
      <c r="L235" t="s">
        <v>89</v>
      </c>
      <c r="M235" t="s">
        <v>90</v>
      </c>
      <c r="N235" t="s">
        <v>90</v>
      </c>
      <c r="O235" t="s">
        <v>594</v>
      </c>
      <c r="P235" t="s">
        <v>594</v>
      </c>
      <c r="Q235">
        <v>68.3</v>
      </c>
      <c r="R235">
        <v>0.9</v>
      </c>
      <c r="S235">
        <v>48</v>
      </c>
      <c r="T235">
        <v>64</v>
      </c>
      <c r="U235">
        <v>10</v>
      </c>
      <c r="V235" t="s">
        <v>91</v>
      </c>
      <c r="W235" t="s">
        <v>92</v>
      </c>
      <c r="X235" t="s">
        <v>92</v>
      </c>
      <c r="Y235" t="s">
        <v>93</v>
      </c>
      <c r="Z235" t="s">
        <v>90</v>
      </c>
      <c r="AA235">
        <v>8</v>
      </c>
      <c r="AB235">
        <v>1974</v>
      </c>
      <c r="AC235" t="s">
        <v>92</v>
      </c>
      <c r="AD235" t="s">
        <v>92</v>
      </c>
      <c r="AE235" t="s">
        <v>91</v>
      </c>
      <c r="AF235" t="s">
        <v>113</v>
      </c>
      <c r="AG235">
        <v>2</v>
      </c>
      <c r="AH235" t="s">
        <v>90</v>
      </c>
      <c r="AI235" t="s">
        <v>96</v>
      </c>
      <c r="AS235" t="s">
        <v>91</v>
      </c>
      <c r="AT235" t="s">
        <v>91</v>
      </c>
      <c r="AU235" t="s">
        <v>92</v>
      </c>
      <c r="AV235" t="s">
        <v>97</v>
      </c>
      <c r="BD235" t="s">
        <v>92</v>
      </c>
      <c r="BE235" t="s">
        <v>92</v>
      </c>
      <c r="BF235" t="s">
        <v>92</v>
      </c>
      <c r="BH235" t="s">
        <v>92</v>
      </c>
      <c r="BI235" t="s">
        <v>92</v>
      </c>
      <c r="BJ235" t="s">
        <v>92</v>
      </c>
      <c r="BK235" t="s">
        <v>92</v>
      </c>
      <c r="BN235" t="s">
        <v>92</v>
      </c>
      <c r="BO235" t="s">
        <v>92</v>
      </c>
      <c r="BP235" t="s">
        <v>92</v>
      </c>
      <c r="BR235" t="s">
        <v>92</v>
      </c>
      <c r="BS235" t="s">
        <v>92</v>
      </c>
      <c r="BT235" t="s">
        <v>91</v>
      </c>
      <c r="BW235">
        <v>8012</v>
      </c>
      <c r="BX235">
        <v>68396</v>
      </c>
      <c r="BY235">
        <v>4895.0010000000002</v>
      </c>
      <c r="BZ235">
        <v>13972.622273213001</v>
      </c>
      <c r="CA235">
        <v>41.425384918228801</v>
      </c>
      <c r="CD235">
        <v>2016</v>
      </c>
      <c r="CE235">
        <v>1</v>
      </c>
      <c r="CF235">
        <f t="shared" si="3"/>
        <v>8012</v>
      </c>
    </row>
    <row r="236" spans="1:84">
      <c r="A236">
        <v>234</v>
      </c>
      <c r="B236">
        <v>6035</v>
      </c>
      <c r="C236" t="s">
        <v>494</v>
      </c>
      <c r="D236">
        <v>8012</v>
      </c>
      <c r="E236" t="s">
        <v>588</v>
      </c>
      <c r="F236" t="s">
        <v>171</v>
      </c>
      <c r="G236" t="s">
        <v>512</v>
      </c>
      <c r="H236">
        <v>41</v>
      </c>
      <c r="I236" t="s">
        <v>111</v>
      </c>
      <c r="J236" t="s">
        <v>88</v>
      </c>
      <c r="L236" t="s">
        <v>89</v>
      </c>
      <c r="M236" t="s">
        <v>90</v>
      </c>
      <c r="N236" t="s">
        <v>90</v>
      </c>
      <c r="O236" t="s">
        <v>595</v>
      </c>
      <c r="P236" t="s">
        <v>595</v>
      </c>
      <c r="Q236">
        <v>68.3</v>
      </c>
      <c r="R236">
        <v>0.9</v>
      </c>
      <c r="S236">
        <v>49</v>
      </c>
      <c r="T236">
        <v>64</v>
      </c>
      <c r="U236">
        <v>10</v>
      </c>
      <c r="V236" t="s">
        <v>91</v>
      </c>
      <c r="W236" t="s">
        <v>92</v>
      </c>
      <c r="X236" t="s">
        <v>92</v>
      </c>
      <c r="Y236" t="s">
        <v>93</v>
      </c>
      <c r="Z236" t="s">
        <v>90</v>
      </c>
      <c r="AA236">
        <v>7</v>
      </c>
      <c r="AB236">
        <v>1974</v>
      </c>
      <c r="AC236" t="s">
        <v>92</v>
      </c>
      <c r="AD236" t="s">
        <v>92</v>
      </c>
      <c r="AE236" t="s">
        <v>91</v>
      </c>
      <c r="AF236" t="s">
        <v>113</v>
      </c>
      <c r="AG236">
        <v>2</v>
      </c>
      <c r="AH236" t="s">
        <v>90</v>
      </c>
      <c r="AI236" t="s">
        <v>96</v>
      </c>
      <c r="AS236" t="s">
        <v>91</v>
      </c>
      <c r="AT236" t="s">
        <v>91</v>
      </c>
      <c r="AU236" t="s">
        <v>92</v>
      </c>
      <c r="AV236" t="s">
        <v>97</v>
      </c>
      <c r="BD236" t="s">
        <v>92</v>
      </c>
      <c r="BE236" t="s">
        <v>92</v>
      </c>
      <c r="BF236" t="s">
        <v>92</v>
      </c>
      <c r="BH236" t="s">
        <v>92</v>
      </c>
      <c r="BI236" t="s">
        <v>92</v>
      </c>
      <c r="BJ236" t="s">
        <v>92</v>
      </c>
      <c r="BK236" t="s">
        <v>92</v>
      </c>
      <c r="BN236" t="s">
        <v>92</v>
      </c>
      <c r="BO236" t="s">
        <v>92</v>
      </c>
      <c r="BP236" t="s">
        <v>92</v>
      </c>
      <c r="BR236" t="s">
        <v>92</v>
      </c>
      <c r="BS236" t="s">
        <v>92</v>
      </c>
      <c r="BT236" t="s">
        <v>91</v>
      </c>
      <c r="BW236">
        <v>8012</v>
      </c>
      <c r="BX236">
        <v>68396</v>
      </c>
      <c r="BY236">
        <v>4895.0010000000002</v>
      </c>
      <c r="BZ236">
        <v>13972.622273213001</v>
      </c>
      <c r="CA236">
        <v>41.425384918228801</v>
      </c>
      <c r="CD236">
        <v>2015</v>
      </c>
      <c r="CE236">
        <v>12</v>
      </c>
      <c r="CF236">
        <f t="shared" si="3"/>
        <v>8012</v>
      </c>
    </row>
    <row r="237" spans="1:84">
      <c r="A237">
        <v>235</v>
      </c>
      <c r="B237">
        <v>6035</v>
      </c>
      <c r="C237" t="s">
        <v>494</v>
      </c>
      <c r="D237">
        <v>8012</v>
      </c>
      <c r="E237" t="s">
        <v>588</v>
      </c>
      <c r="F237" t="s">
        <v>171</v>
      </c>
      <c r="G237" t="s">
        <v>512</v>
      </c>
      <c r="H237">
        <v>42</v>
      </c>
      <c r="I237" t="s">
        <v>111</v>
      </c>
      <c r="J237" t="s">
        <v>88</v>
      </c>
      <c r="L237" t="s">
        <v>89</v>
      </c>
      <c r="M237" t="s">
        <v>90</v>
      </c>
      <c r="N237" t="s">
        <v>90</v>
      </c>
      <c r="O237" t="s">
        <v>596</v>
      </c>
      <c r="P237" t="s">
        <v>596</v>
      </c>
      <c r="Q237">
        <v>68.3</v>
      </c>
      <c r="R237">
        <v>0.9</v>
      </c>
      <c r="S237">
        <v>49</v>
      </c>
      <c r="T237">
        <v>64</v>
      </c>
      <c r="U237">
        <v>10</v>
      </c>
      <c r="V237" t="s">
        <v>91</v>
      </c>
      <c r="W237" t="s">
        <v>92</v>
      </c>
      <c r="X237" t="s">
        <v>92</v>
      </c>
      <c r="Y237" t="s">
        <v>93</v>
      </c>
      <c r="Z237" t="s">
        <v>90</v>
      </c>
      <c r="AA237">
        <v>7</v>
      </c>
      <c r="AB237">
        <v>1974</v>
      </c>
      <c r="AC237" t="s">
        <v>92</v>
      </c>
      <c r="AD237" t="s">
        <v>92</v>
      </c>
      <c r="AE237" t="s">
        <v>91</v>
      </c>
      <c r="AF237" t="s">
        <v>113</v>
      </c>
      <c r="AG237">
        <v>2</v>
      </c>
      <c r="AH237" t="s">
        <v>90</v>
      </c>
      <c r="AI237" t="s">
        <v>96</v>
      </c>
      <c r="AS237" t="s">
        <v>91</v>
      </c>
      <c r="AT237" t="s">
        <v>91</v>
      </c>
      <c r="AU237" t="s">
        <v>92</v>
      </c>
      <c r="AV237" t="s">
        <v>97</v>
      </c>
      <c r="BD237" t="s">
        <v>92</v>
      </c>
      <c r="BE237" t="s">
        <v>92</v>
      </c>
      <c r="BF237" t="s">
        <v>92</v>
      </c>
      <c r="BH237" t="s">
        <v>92</v>
      </c>
      <c r="BI237" t="s">
        <v>92</v>
      </c>
      <c r="BJ237" t="s">
        <v>92</v>
      </c>
      <c r="BK237" t="s">
        <v>92</v>
      </c>
      <c r="BN237" t="s">
        <v>92</v>
      </c>
      <c r="BO237" t="s">
        <v>92</v>
      </c>
      <c r="BP237" t="s">
        <v>92</v>
      </c>
      <c r="BR237" t="s">
        <v>92</v>
      </c>
      <c r="BS237" t="s">
        <v>92</v>
      </c>
      <c r="BT237" t="s">
        <v>91</v>
      </c>
      <c r="BW237">
        <v>8012</v>
      </c>
      <c r="BX237">
        <v>68396</v>
      </c>
      <c r="BY237">
        <v>4895.0010000000002</v>
      </c>
      <c r="BZ237">
        <v>13972.622273213001</v>
      </c>
      <c r="CA237">
        <v>41.425384918228801</v>
      </c>
      <c r="CD237">
        <v>2015</v>
      </c>
      <c r="CE237">
        <v>12</v>
      </c>
      <c r="CF237">
        <f t="shared" si="3"/>
        <v>8012</v>
      </c>
    </row>
    <row r="238" spans="1:84" hidden="1">
      <c r="A238">
        <v>236</v>
      </c>
      <c r="B238">
        <v>65384</v>
      </c>
      <c r="C238" t="s">
        <v>198</v>
      </c>
      <c r="D238">
        <v>10030</v>
      </c>
      <c r="E238" t="s">
        <v>199</v>
      </c>
      <c r="F238" t="s">
        <v>109</v>
      </c>
      <c r="G238" t="s">
        <v>195</v>
      </c>
      <c r="H238" t="s">
        <v>200</v>
      </c>
      <c r="I238" t="s">
        <v>87</v>
      </c>
      <c r="J238" t="s">
        <v>88</v>
      </c>
      <c r="L238" t="s">
        <v>89</v>
      </c>
      <c r="M238" t="s">
        <v>90</v>
      </c>
      <c r="N238" t="s">
        <v>90</v>
      </c>
      <c r="O238" t="s">
        <v>201</v>
      </c>
      <c r="P238" t="s">
        <v>202</v>
      </c>
      <c r="Q238">
        <v>50</v>
      </c>
      <c r="R238">
        <v>0.85</v>
      </c>
      <c r="S238">
        <v>44</v>
      </c>
      <c r="T238">
        <v>50</v>
      </c>
      <c r="U238">
        <v>30</v>
      </c>
      <c r="V238" t="s">
        <v>91</v>
      </c>
      <c r="W238" t="s">
        <v>92</v>
      </c>
      <c r="X238" t="s">
        <v>92</v>
      </c>
      <c r="Y238" t="s">
        <v>93</v>
      </c>
      <c r="Z238" t="s">
        <v>90</v>
      </c>
      <c r="AA238">
        <v>6</v>
      </c>
      <c r="AB238">
        <v>2001</v>
      </c>
      <c r="AC238" t="s">
        <v>92</v>
      </c>
      <c r="AD238" t="s">
        <v>92</v>
      </c>
      <c r="AE238" t="s">
        <v>91</v>
      </c>
      <c r="AF238" t="s">
        <v>203</v>
      </c>
      <c r="AG238">
        <v>3</v>
      </c>
      <c r="AH238" t="s">
        <v>90</v>
      </c>
      <c r="AI238" t="s">
        <v>95</v>
      </c>
      <c r="AJ238" t="s">
        <v>96</v>
      </c>
      <c r="AS238" t="s">
        <v>91</v>
      </c>
      <c r="AT238" t="s">
        <v>91</v>
      </c>
      <c r="AU238" t="s">
        <v>92</v>
      </c>
      <c r="AV238" t="s">
        <v>97</v>
      </c>
      <c r="BD238" t="s">
        <v>92</v>
      </c>
      <c r="BE238" t="s">
        <v>92</v>
      </c>
      <c r="BF238" t="s">
        <v>92</v>
      </c>
      <c r="BH238" t="s">
        <v>92</v>
      </c>
      <c r="BI238" t="s">
        <v>92</v>
      </c>
      <c r="BJ238" t="s">
        <v>92</v>
      </c>
      <c r="BK238" t="s">
        <v>92</v>
      </c>
      <c r="BN238" t="s">
        <v>92</v>
      </c>
      <c r="BO238" t="s">
        <v>92</v>
      </c>
      <c r="BP238" t="s">
        <v>92</v>
      </c>
      <c r="BR238" t="s">
        <v>92</v>
      </c>
      <c r="BS238" t="s">
        <v>92</v>
      </c>
      <c r="BT238" t="s">
        <v>98</v>
      </c>
      <c r="BU238" t="s">
        <v>91</v>
      </c>
      <c r="BV238" t="s">
        <v>98</v>
      </c>
      <c r="BW238">
        <v>10030</v>
      </c>
      <c r="BX238">
        <v>241294</v>
      </c>
      <c r="BY238">
        <v>33238</v>
      </c>
      <c r="BZ238">
        <v>7259.5824056802403</v>
      </c>
      <c r="CA238">
        <v>29.383402777497199</v>
      </c>
      <c r="CD238">
        <v>2030</v>
      </c>
      <c r="CE238">
        <v>11</v>
      </c>
      <c r="CF238">
        <f t="shared" si="3"/>
        <v>10030</v>
      </c>
    </row>
    <row r="239" spans="1:84" hidden="1">
      <c r="A239">
        <v>237</v>
      </c>
      <c r="B239">
        <v>62860</v>
      </c>
      <c r="C239" t="s">
        <v>204</v>
      </c>
      <c r="D239">
        <v>10122</v>
      </c>
      <c r="E239" t="s">
        <v>205</v>
      </c>
      <c r="F239" t="s">
        <v>152</v>
      </c>
      <c r="G239" t="s">
        <v>206</v>
      </c>
      <c r="H239">
        <v>2</v>
      </c>
      <c r="I239" t="s">
        <v>87</v>
      </c>
      <c r="J239" t="s">
        <v>88</v>
      </c>
      <c r="L239" t="s">
        <v>89</v>
      </c>
      <c r="M239" t="s">
        <v>90</v>
      </c>
      <c r="N239" t="s">
        <v>90</v>
      </c>
      <c r="Q239">
        <v>5</v>
      </c>
      <c r="R239">
        <v>0.9</v>
      </c>
      <c r="S239">
        <v>4.0999999999999996</v>
      </c>
      <c r="T239">
        <v>4.2</v>
      </c>
      <c r="U239">
        <v>2</v>
      </c>
      <c r="V239" t="s">
        <v>91</v>
      </c>
      <c r="W239" t="s">
        <v>92</v>
      </c>
      <c r="X239" t="s">
        <v>92</v>
      </c>
      <c r="Y239" t="s">
        <v>93</v>
      </c>
      <c r="Z239" t="s">
        <v>90</v>
      </c>
      <c r="AA239">
        <v>11</v>
      </c>
      <c r="AB239">
        <v>2002</v>
      </c>
      <c r="AC239" t="s">
        <v>92</v>
      </c>
      <c r="AD239" t="s">
        <v>92</v>
      </c>
      <c r="AE239" t="s">
        <v>98</v>
      </c>
      <c r="AF239" t="s">
        <v>207</v>
      </c>
      <c r="AG239">
        <v>5</v>
      </c>
      <c r="AH239" t="s">
        <v>208</v>
      </c>
      <c r="AI239" t="s">
        <v>95</v>
      </c>
      <c r="AJ239" t="s">
        <v>96</v>
      </c>
      <c r="AS239" t="s">
        <v>91</v>
      </c>
      <c r="AT239" t="s">
        <v>91</v>
      </c>
      <c r="AU239" t="s">
        <v>92</v>
      </c>
      <c r="AV239" t="s">
        <v>97</v>
      </c>
      <c r="BA239" t="s">
        <v>91</v>
      </c>
      <c r="BD239" t="s">
        <v>92</v>
      </c>
      <c r="BE239" t="s">
        <v>92</v>
      </c>
      <c r="BF239" t="s">
        <v>92</v>
      </c>
      <c r="BH239" t="s">
        <v>92</v>
      </c>
      <c r="BI239" t="s">
        <v>92</v>
      </c>
      <c r="BJ239" t="s">
        <v>92</v>
      </c>
      <c r="BK239" t="s">
        <v>92</v>
      </c>
      <c r="BN239" t="s">
        <v>92</v>
      </c>
      <c r="BO239" t="s">
        <v>92</v>
      </c>
      <c r="BP239" t="s">
        <v>92</v>
      </c>
      <c r="BQ239" t="s">
        <v>91</v>
      </c>
      <c r="BR239" t="s">
        <v>92</v>
      </c>
      <c r="BS239" t="s">
        <v>92</v>
      </c>
      <c r="BT239" t="s">
        <v>98</v>
      </c>
      <c r="BU239" t="s">
        <v>91</v>
      </c>
      <c r="BV239" t="s">
        <v>98</v>
      </c>
      <c r="BW239">
        <v>10122</v>
      </c>
      <c r="BX239">
        <v>113738</v>
      </c>
      <c r="BY239">
        <v>25480.98</v>
      </c>
      <c r="BZ239">
        <v>4463.64307809197</v>
      </c>
      <c r="CA239">
        <v>21.1928472208883</v>
      </c>
      <c r="CD239">
        <v>2024</v>
      </c>
      <c r="CE239">
        <v>1</v>
      </c>
      <c r="CF239">
        <f t="shared" si="3"/>
        <v>10122</v>
      </c>
    </row>
    <row r="240" spans="1:84" hidden="1">
      <c r="A240">
        <v>238</v>
      </c>
      <c r="B240">
        <v>60557</v>
      </c>
      <c r="C240" t="s">
        <v>209</v>
      </c>
      <c r="D240">
        <v>10123</v>
      </c>
      <c r="E240" t="s">
        <v>210</v>
      </c>
      <c r="F240" t="s">
        <v>152</v>
      </c>
      <c r="G240" t="s">
        <v>211</v>
      </c>
      <c r="H240" t="s">
        <v>212</v>
      </c>
      <c r="I240" t="s">
        <v>87</v>
      </c>
      <c r="J240" t="s">
        <v>88</v>
      </c>
      <c r="L240" t="s">
        <v>89</v>
      </c>
      <c r="M240" t="s">
        <v>90</v>
      </c>
      <c r="N240" t="s">
        <v>90</v>
      </c>
      <c r="Q240">
        <v>5.3</v>
      </c>
      <c r="R240">
        <v>0.9</v>
      </c>
      <c r="S240">
        <v>4.0999999999999996</v>
      </c>
      <c r="T240">
        <v>5.3</v>
      </c>
      <c r="U240">
        <v>2.8</v>
      </c>
      <c r="V240" t="s">
        <v>91</v>
      </c>
      <c r="W240" t="s">
        <v>92</v>
      </c>
      <c r="X240" t="s">
        <v>92</v>
      </c>
      <c r="Y240" t="s">
        <v>93</v>
      </c>
      <c r="Z240" t="s">
        <v>90</v>
      </c>
      <c r="AA240">
        <v>5</v>
      </c>
      <c r="AB240">
        <v>2004</v>
      </c>
      <c r="AC240" t="s">
        <v>92</v>
      </c>
      <c r="AD240" t="s">
        <v>92</v>
      </c>
      <c r="AE240" t="s">
        <v>98</v>
      </c>
      <c r="AF240" t="s">
        <v>213</v>
      </c>
      <c r="AG240">
        <v>7</v>
      </c>
      <c r="AH240" t="s">
        <v>208</v>
      </c>
      <c r="AI240" t="s">
        <v>95</v>
      </c>
      <c r="AJ240" t="s">
        <v>96</v>
      </c>
      <c r="AO240" t="s">
        <v>95</v>
      </c>
      <c r="AS240" t="s">
        <v>91</v>
      </c>
      <c r="AT240" t="s">
        <v>91</v>
      </c>
      <c r="AU240" t="s">
        <v>92</v>
      </c>
      <c r="AV240" t="s">
        <v>97</v>
      </c>
      <c r="BD240" t="s">
        <v>92</v>
      </c>
      <c r="BE240" t="s">
        <v>92</v>
      </c>
      <c r="BF240" t="s">
        <v>92</v>
      </c>
      <c r="BH240" t="s">
        <v>92</v>
      </c>
      <c r="BI240" t="s">
        <v>92</v>
      </c>
      <c r="BJ240" t="s">
        <v>92</v>
      </c>
      <c r="BK240" t="s">
        <v>92</v>
      </c>
      <c r="BN240" t="s">
        <v>92</v>
      </c>
      <c r="BO240" t="s">
        <v>92</v>
      </c>
      <c r="BP240" t="s">
        <v>92</v>
      </c>
      <c r="BQ240" t="s">
        <v>91</v>
      </c>
      <c r="BR240" t="s">
        <v>92</v>
      </c>
      <c r="BS240" t="s">
        <v>92</v>
      </c>
      <c r="BT240" t="s">
        <v>98</v>
      </c>
      <c r="BU240" t="s">
        <v>91</v>
      </c>
      <c r="BV240" t="s">
        <v>98</v>
      </c>
      <c r="BW240">
        <v>10123</v>
      </c>
      <c r="BX240">
        <v>204000</v>
      </c>
      <c r="BY240">
        <v>50223</v>
      </c>
      <c r="BZ240">
        <v>4061.8839973717199</v>
      </c>
      <c r="CA240">
        <v>21.6495138871683</v>
      </c>
      <c r="CD240">
        <v>2026</v>
      </c>
      <c r="CE240">
        <v>1</v>
      </c>
      <c r="CF240">
        <f t="shared" si="3"/>
        <v>10123</v>
      </c>
    </row>
    <row r="241" spans="1:84" hidden="1">
      <c r="A241">
        <v>239</v>
      </c>
      <c r="B241">
        <v>60557</v>
      </c>
      <c r="C241" t="s">
        <v>209</v>
      </c>
      <c r="D241">
        <v>10123</v>
      </c>
      <c r="E241" t="s">
        <v>210</v>
      </c>
      <c r="F241" t="s">
        <v>152</v>
      </c>
      <c r="G241" t="s">
        <v>211</v>
      </c>
      <c r="H241" t="s">
        <v>214</v>
      </c>
      <c r="I241" t="s">
        <v>87</v>
      </c>
      <c r="J241" t="s">
        <v>88</v>
      </c>
      <c r="L241" t="s">
        <v>89</v>
      </c>
      <c r="M241" t="s">
        <v>90</v>
      </c>
      <c r="N241" t="s">
        <v>90</v>
      </c>
      <c r="Q241">
        <v>5.3</v>
      </c>
      <c r="R241">
        <v>0.9</v>
      </c>
      <c r="S241">
        <v>4.0999999999999996</v>
      </c>
      <c r="T241">
        <v>5.3</v>
      </c>
      <c r="U241">
        <v>2.8</v>
      </c>
      <c r="V241" t="s">
        <v>91</v>
      </c>
      <c r="W241" t="s">
        <v>92</v>
      </c>
      <c r="X241" t="s">
        <v>92</v>
      </c>
      <c r="Y241" t="s">
        <v>93</v>
      </c>
      <c r="Z241" t="s">
        <v>90</v>
      </c>
      <c r="AA241">
        <v>5</v>
      </c>
      <c r="AB241">
        <v>2004</v>
      </c>
      <c r="AC241" t="s">
        <v>92</v>
      </c>
      <c r="AD241" t="s">
        <v>92</v>
      </c>
      <c r="AE241" t="s">
        <v>98</v>
      </c>
      <c r="AF241" t="s">
        <v>213</v>
      </c>
      <c r="AG241">
        <v>7</v>
      </c>
      <c r="AH241" t="s">
        <v>208</v>
      </c>
      <c r="AI241" t="s">
        <v>95</v>
      </c>
      <c r="AJ241" t="s">
        <v>96</v>
      </c>
      <c r="AO241" t="s">
        <v>95</v>
      </c>
      <c r="AS241" t="s">
        <v>91</v>
      </c>
      <c r="AT241" t="s">
        <v>91</v>
      </c>
      <c r="AU241" t="s">
        <v>92</v>
      </c>
      <c r="AV241" t="s">
        <v>97</v>
      </c>
      <c r="BD241" t="s">
        <v>92</v>
      </c>
      <c r="BE241" t="s">
        <v>92</v>
      </c>
      <c r="BF241" t="s">
        <v>92</v>
      </c>
      <c r="BH241" t="s">
        <v>92</v>
      </c>
      <c r="BI241" t="s">
        <v>92</v>
      </c>
      <c r="BJ241" t="s">
        <v>92</v>
      </c>
      <c r="BK241" t="s">
        <v>92</v>
      </c>
      <c r="BN241" t="s">
        <v>92</v>
      </c>
      <c r="BO241" t="s">
        <v>92</v>
      </c>
      <c r="BP241" t="s">
        <v>92</v>
      </c>
      <c r="BQ241" t="s">
        <v>91</v>
      </c>
      <c r="BR241" t="s">
        <v>92</v>
      </c>
      <c r="BS241" t="s">
        <v>92</v>
      </c>
      <c r="BT241" t="s">
        <v>98</v>
      </c>
      <c r="BU241" t="s">
        <v>91</v>
      </c>
      <c r="BV241" t="s">
        <v>98</v>
      </c>
      <c r="BW241">
        <v>10123</v>
      </c>
      <c r="BX241">
        <v>204000</v>
      </c>
      <c r="BY241">
        <v>50223</v>
      </c>
      <c r="BZ241">
        <v>4061.8839973717199</v>
      </c>
      <c r="CA241">
        <v>21.6495138871683</v>
      </c>
      <c r="CD241">
        <v>2026</v>
      </c>
      <c r="CE241">
        <v>1</v>
      </c>
      <c r="CF241">
        <f t="shared" si="3"/>
        <v>10123</v>
      </c>
    </row>
    <row r="242" spans="1:84">
      <c r="A242">
        <v>240</v>
      </c>
      <c r="B242">
        <v>56214</v>
      </c>
      <c r="C242" t="s">
        <v>597</v>
      </c>
      <c r="D242">
        <v>10870</v>
      </c>
      <c r="E242" t="s">
        <v>598</v>
      </c>
      <c r="F242" t="s">
        <v>171</v>
      </c>
      <c r="G242" t="s">
        <v>599</v>
      </c>
      <c r="H242" t="s">
        <v>237</v>
      </c>
      <c r="I242" t="s">
        <v>87</v>
      </c>
      <c r="J242" t="s">
        <v>88</v>
      </c>
      <c r="L242" t="s">
        <v>89</v>
      </c>
      <c r="M242" t="s">
        <v>90</v>
      </c>
      <c r="N242" t="s">
        <v>90</v>
      </c>
      <c r="Q242">
        <v>72.5</v>
      </c>
      <c r="R242">
        <v>0.8</v>
      </c>
      <c r="S242">
        <v>58.9</v>
      </c>
      <c r="T242">
        <v>58.9</v>
      </c>
      <c r="U242">
        <v>12</v>
      </c>
      <c r="V242" t="s">
        <v>91</v>
      </c>
      <c r="W242" t="s">
        <v>92</v>
      </c>
      <c r="X242" t="s">
        <v>92</v>
      </c>
      <c r="Y242" t="s">
        <v>118</v>
      </c>
      <c r="Z242" t="s">
        <v>98</v>
      </c>
      <c r="AA242">
        <v>1</v>
      </c>
      <c r="AB242">
        <v>1989</v>
      </c>
      <c r="AC242" t="s">
        <v>92</v>
      </c>
      <c r="AD242" t="s">
        <v>92</v>
      </c>
      <c r="AE242" t="s">
        <v>91</v>
      </c>
      <c r="AF242" t="s">
        <v>113</v>
      </c>
      <c r="AG242">
        <v>2</v>
      </c>
      <c r="AH242" t="s">
        <v>90</v>
      </c>
      <c r="AI242" t="s">
        <v>95</v>
      </c>
      <c r="AJ242" t="s">
        <v>96</v>
      </c>
      <c r="AS242" t="s">
        <v>91</v>
      </c>
      <c r="AT242" t="s">
        <v>91</v>
      </c>
      <c r="AU242" t="s">
        <v>92</v>
      </c>
      <c r="AV242" t="s">
        <v>97</v>
      </c>
      <c r="BD242" t="s">
        <v>92</v>
      </c>
      <c r="BE242" t="s">
        <v>92</v>
      </c>
      <c r="BF242" t="s">
        <v>92</v>
      </c>
      <c r="BH242" t="s">
        <v>92</v>
      </c>
      <c r="BI242" t="s">
        <v>92</v>
      </c>
      <c r="BJ242" t="s">
        <v>92</v>
      </c>
      <c r="BK242" t="s">
        <v>92</v>
      </c>
      <c r="BN242" t="s">
        <v>92</v>
      </c>
      <c r="BO242" t="s">
        <v>92</v>
      </c>
      <c r="BP242" t="s">
        <v>92</v>
      </c>
      <c r="BQ242" t="s">
        <v>91</v>
      </c>
      <c r="BR242" t="s">
        <v>92</v>
      </c>
      <c r="BS242" t="s">
        <v>92</v>
      </c>
      <c r="BT242" t="s">
        <v>98</v>
      </c>
      <c r="BU242" t="s">
        <v>91</v>
      </c>
      <c r="BV242" t="s">
        <v>98</v>
      </c>
      <c r="BW242">
        <v>10870</v>
      </c>
      <c r="BX242">
        <v>473134</v>
      </c>
      <c r="BY242">
        <v>39498.998999999902</v>
      </c>
      <c r="BZ242">
        <v>11978.379502731101</v>
      </c>
      <c r="CA242">
        <v>13.4517797622806</v>
      </c>
      <c r="CD242">
        <v>2002</v>
      </c>
      <c r="CE242">
        <v>6</v>
      </c>
      <c r="CF242">
        <f t="shared" si="3"/>
        <v>10870</v>
      </c>
    </row>
    <row r="243" spans="1:84">
      <c r="A243">
        <v>241</v>
      </c>
      <c r="B243">
        <v>56214</v>
      </c>
      <c r="C243" t="s">
        <v>597</v>
      </c>
      <c r="D243">
        <v>10870</v>
      </c>
      <c r="E243" t="s">
        <v>598</v>
      </c>
      <c r="F243" t="s">
        <v>171</v>
      </c>
      <c r="G243" t="s">
        <v>599</v>
      </c>
      <c r="H243" t="s">
        <v>238</v>
      </c>
      <c r="I243" t="s">
        <v>87</v>
      </c>
      <c r="J243" t="s">
        <v>88</v>
      </c>
      <c r="L243" t="s">
        <v>89</v>
      </c>
      <c r="M243" t="s">
        <v>90</v>
      </c>
      <c r="N243" t="s">
        <v>90</v>
      </c>
      <c r="Q243">
        <v>33</v>
      </c>
      <c r="R243">
        <v>0.8</v>
      </c>
      <c r="S243">
        <v>28.3</v>
      </c>
      <c r="T243">
        <v>29.8</v>
      </c>
      <c r="U243">
        <v>12</v>
      </c>
      <c r="V243" t="s">
        <v>91</v>
      </c>
      <c r="W243" t="s">
        <v>92</v>
      </c>
      <c r="X243" t="s">
        <v>92</v>
      </c>
      <c r="Y243" t="s">
        <v>118</v>
      </c>
      <c r="Z243" t="s">
        <v>98</v>
      </c>
      <c r="AA243">
        <v>6</v>
      </c>
      <c r="AB243">
        <v>2002</v>
      </c>
      <c r="AC243" t="s">
        <v>92</v>
      </c>
      <c r="AD243" t="s">
        <v>92</v>
      </c>
      <c r="AE243" t="s">
        <v>91</v>
      </c>
      <c r="AF243" t="s">
        <v>113</v>
      </c>
      <c r="AG243">
        <v>2</v>
      </c>
      <c r="AH243" t="s">
        <v>90</v>
      </c>
      <c r="AI243" t="s">
        <v>95</v>
      </c>
      <c r="AJ243" t="s">
        <v>96</v>
      </c>
      <c r="AS243" t="s">
        <v>91</v>
      </c>
      <c r="AT243" t="s">
        <v>91</v>
      </c>
      <c r="AU243">
        <v>0</v>
      </c>
      <c r="AV243" t="s">
        <v>97</v>
      </c>
      <c r="BD243" t="s">
        <v>92</v>
      </c>
      <c r="BE243" t="s">
        <v>92</v>
      </c>
      <c r="BF243" t="s">
        <v>92</v>
      </c>
      <c r="BH243" t="s">
        <v>92</v>
      </c>
      <c r="BI243" t="s">
        <v>92</v>
      </c>
      <c r="BJ243" t="s">
        <v>92</v>
      </c>
      <c r="BK243" t="s">
        <v>92</v>
      </c>
      <c r="BN243" t="s">
        <v>92</v>
      </c>
      <c r="BO243" t="s">
        <v>92</v>
      </c>
      <c r="BP243" t="s">
        <v>92</v>
      </c>
      <c r="BQ243" t="s">
        <v>91</v>
      </c>
      <c r="BR243" t="s">
        <v>92</v>
      </c>
      <c r="BS243" t="s">
        <v>92</v>
      </c>
      <c r="BT243" t="s">
        <v>98</v>
      </c>
      <c r="BU243" t="s">
        <v>91</v>
      </c>
      <c r="BV243" t="s">
        <v>98</v>
      </c>
      <c r="BW243">
        <v>10870</v>
      </c>
      <c r="BX243">
        <v>473134</v>
      </c>
      <c r="BY243">
        <v>39498.998999999902</v>
      </c>
      <c r="BZ243">
        <v>11978.379502731101</v>
      </c>
      <c r="CA243">
        <v>13.1274742065706</v>
      </c>
      <c r="CD243">
        <v>2015</v>
      </c>
      <c r="CE243">
        <v>8</v>
      </c>
      <c r="CF243">
        <f t="shared" si="3"/>
        <v>10870</v>
      </c>
    </row>
    <row r="244" spans="1:84">
      <c r="A244">
        <v>242</v>
      </c>
      <c r="B244">
        <v>56214</v>
      </c>
      <c r="C244" t="s">
        <v>597</v>
      </c>
      <c r="D244">
        <v>10870</v>
      </c>
      <c r="E244" t="s">
        <v>598</v>
      </c>
      <c r="F244" t="s">
        <v>171</v>
      </c>
      <c r="G244" t="s">
        <v>599</v>
      </c>
      <c r="H244" t="s">
        <v>218</v>
      </c>
      <c r="I244" t="s">
        <v>87</v>
      </c>
      <c r="J244" t="s">
        <v>88</v>
      </c>
      <c r="L244" t="s">
        <v>89</v>
      </c>
      <c r="M244" t="s">
        <v>90</v>
      </c>
      <c r="N244" t="s">
        <v>90</v>
      </c>
      <c r="Q244">
        <v>33</v>
      </c>
      <c r="R244">
        <v>0.8</v>
      </c>
      <c r="S244">
        <v>29.3</v>
      </c>
      <c r="T244">
        <v>31</v>
      </c>
      <c r="U244">
        <v>12</v>
      </c>
      <c r="V244" t="s">
        <v>91</v>
      </c>
      <c r="W244" t="s">
        <v>92</v>
      </c>
      <c r="X244" t="s">
        <v>92</v>
      </c>
      <c r="Y244" t="s">
        <v>118</v>
      </c>
      <c r="Z244" t="s">
        <v>98</v>
      </c>
      <c r="AA244">
        <v>6</v>
      </c>
      <c r="AB244">
        <v>2002</v>
      </c>
      <c r="AC244" t="s">
        <v>92</v>
      </c>
      <c r="AD244" t="s">
        <v>92</v>
      </c>
      <c r="AE244" t="s">
        <v>91</v>
      </c>
      <c r="AF244" t="s">
        <v>113</v>
      </c>
      <c r="AG244">
        <v>2</v>
      </c>
      <c r="AH244" t="s">
        <v>90</v>
      </c>
      <c r="AI244" t="s">
        <v>95</v>
      </c>
      <c r="AJ244" t="s">
        <v>96</v>
      </c>
      <c r="AS244" t="s">
        <v>91</v>
      </c>
      <c r="AT244" t="s">
        <v>91</v>
      </c>
      <c r="AU244">
        <v>0</v>
      </c>
      <c r="AV244" t="s">
        <v>97</v>
      </c>
      <c r="BD244" t="s">
        <v>92</v>
      </c>
      <c r="BE244" t="s">
        <v>92</v>
      </c>
      <c r="BF244" t="s">
        <v>92</v>
      </c>
      <c r="BH244" t="s">
        <v>92</v>
      </c>
      <c r="BI244" t="s">
        <v>92</v>
      </c>
      <c r="BJ244" t="s">
        <v>92</v>
      </c>
      <c r="BK244" t="s">
        <v>92</v>
      </c>
      <c r="BN244" t="s">
        <v>92</v>
      </c>
      <c r="BO244" t="s">
        <v>92</v>
      </c>
      <c r="BP244" t="s">
        <v>92</v>
      </c>
      <c r="BQ244" t="s">
        <v>91</v>
      </c>
      <c r="BR244" t="s">
        <v>92</v>
      </c>
      <c r="BS244" t="s">
        <v>92</v>
      </c>
      <c r="BT244" t="s">
        <v>98</v>
      </c>
      <c r="BU244" t="s">
        <v>91</v>
      </c>
      <c r="BV244" t="s">
        <v>98</v>
      </c>
      <c r="BW244">
        <v>10870</v>
      </c>
      <c r="BX244">
        <v>473134</v>
      </c>
      <c r="BY244">
        <v>39498.998999999902</v>
      </c>
      <c r="BZ244">
        <v>11978.379502731101</v>
      </c>
      <c r="CA244">
        <v>13.1274742065706</v>
      </c>
      <c r="CD244">
        <v>2015</v>
      </c>
      <c r="CE244">
        <v>8</v>
      </c>
      <c r="CF244">
        <f t="shared" si="3"/>
        <v>10870</v>
      </c>
    </row>
    <row r="245" spans="1:84">
      <c r="A245">
        <v>243</v>
      </c>
      <c r="B245">
        <v>56214</v>
      </c>
      <c r="C245" t="s">
        <v>597</v>
      </c>
      <c r="D245">
        <v>10870</v>
      </c>
      <c r="E245" t="s">
        <v>598</v>
      </c>
      <c r="F245" t="s">
        <v>171</v>
      </c>
      <c r="G245" t="s">
        <v>599</v>
      </c>
      <c r="H245" t="s">
        <v>325</v>
      </c>
      <c r="I245" t="s">
        <v>87</v>
      </c>
      <c r="J245" t="s">
        <v>88</v>
      </c>
      <c r="L245" t="s">
        <v>89</v>
      </c>
      <c r="M245" t="s">
        <v>90</v>
      </c>
      <c r="N245" t="s">
        <v>90</v>
      </c>
      <c r="Q245">
        <v>33</v>
      </c>
      <c r="R245">
        <v>0.8</v>
      </c>
      <c r="S245">
        <v>29.1</v>
      </c>
      <c r="T245">
        <v>31.2</v>
      </c>
      <c r="U245">
        <v>12</v>
      </c>
      <c r="V245" t="s">
        <v>91</v>
      </c>
      <c r="W245" t="s">
        <v>92</v>
      </c>
      <c r="X245" t="s">
        <v>92</v>
      </c>
      <c r="Y245" t="s">
        <v>118</v>
      </c>
      <c r="Z245" t="s">
        <v>98</v>
      </c>
      <c r="AA245">
        <v>6</v>
      </c>
      <c r="AB245">
        <v>2002</v>
      </c>
      <c r="AC245" t="s">
        <v>92</v>
      </c>
      <c r="AD245" t="s">
        <v>92</v>
      </c>
      <c r="AE245" t="s">
        <v>91</v>
      </c>
      <c r="AF245" t="s">
        <v>113</v>
      </c>
      <c r="AG245">
        <v>2</v>
      </c>
      <c r="AH245" t="s">
        <v>90</v>
      </c>
      <c r="AI245" t="s">
        <v>95</v>
      </c>
      <c r="AJ245" t="s">
        <v>96</v>
      </c>
      <c r="AS245" t="s">
        <v>91</v>
      </c>
      <c r="AT245" t="s">
        <v>91</v>
      </c>
      <c r="AU245">
        <v>0</v>
      </c>
      <c r="AV245" t="s">
        <v>97</v>
      </c>
      <c r="BD245" t="s">
        <v>92</v>
      </c>
      <c r="BE245" t="s">
        <v>92</v>
      </c>
      <c r="BF245" t="s">
        <v>92</v>
      </c>
      <c r="BH245" t="s">
        <v>92</v>
      </c>
      <c r="BI245" t="s">
        <v>92</v>
      </c>
      <c r="BJ245" t="s">
        <v>92</v>
      </c>
      <c r="BK245" t="s">
        <v>92</v>
      </c>
      <c r="BN245" t="s">
        <v>92</v>
      </c>
      <c r="BO245" t="s">
        <v>92</v>
      </c>
      <c r="BP245" t="s">
        <v>92</v>
      </c>
      <c r="BQ245" t="s">
        <v>91</v>
      </c>
      <c r="BR245" t="s">
        <v>92</v>
      </c>
      <c r="BS245" t="s">
        <v>92</v>
      </c>
      <c r="BT245" t="s">
        <v>98</v>
      </c>
      <c r="BU245" t="s">
        <v>91</v>
      </c>
      <c r="BV245" t="s">
        <v>98</v>
      </c>
      <c r="BW245">
        <v>10870</v>
      </c>
      <c r="BX245">
        <v>473134</v>
      </c>
      <c r="BY245">
        <v>39498.998999999902</v>
      </c>
      <c r="BZ245">
        <v>11978.379502731101</v>
      </c>
      <c r="CA245">
        <v>13.1274742065706</v>
      </c>
      <c r="CD245">
        <v>2015</v>
      </c>
      <c r="CE245">
        <v>8</v>
      </c>
      <c r="CF245">
        <f t="shared" si="3"/>
        <v>10870</v>
      </c>
    </row>
    <row r="246" spans="1:84" hidden="1">
      <c r="A246">
        <v>244</v>
      </c>
      <c r="B246">
        <v>22174</v>
      </c>
      <c r="C246" t="s">
        <v>220</v>
      </c>
      <c r="D246">
        <v>50279</v>
      </c>
      <c r="E246" t="s">
        <v>221</v>
      </c>
      <c r="F246" t="s">
        <v>171</v>
      </c>
      <c r="G246" t="s">
        <v>222</v>
      </c>
      <c r="H246" t="s">
        <v>223</v>
      </c>
      <c r="I246" t="s">
        <v>224</v>
      </c>
      <c r="J246" t="s">
        <v>88</v>
      </c>
      <c r="L246" t="s">
        <v>89</v>
      </c>
      <c r="M246" t="s">
        <v>90</v>
      </c>
      <c r="N246" t="s">
        <v>90</v>
      </c>
      <c r="O246">
        <v>87901559</v>
      </c>
      <c r="P246" t="s">
        <v>225</v>
      </c>
      <c r="Q246">
        <v>4.5999999999999996</v>
      </c>
      <c r="R246">
        <v>1</v>
      </c>
      <c r="S246">
        <v>4</v>
      </c>
      <c r="T246">
        <v>4.5999999999999996</v>
      </c>
      <c r="U246">
        <v>2</v>
      </c>
      <c r="V246" t="s">
        <v>91</v>
      </c>
      <c r="W246" t="s">
        <v>92</v>
      </c>
      <c r="X246" t="s">
        <v>92</v>
      </c>
      <c r="Y246" t="s">
        <v>93</v>
      </c>
      <c r="Z246" t="s">
        <v>90</v>
      </c>
      <c r="AA246">
        <v>2</v>
      </c>
      <c r="AB246">
        <v>2010</v>
      </c>
      <c r="AC246" t="s">
        <v>92</v>
      </c>
      <c r="AD246" t="s">
        <v>92</v>
      </c>
      <c r="AE246" t="s">
        <v>91</v>
      </c>
      <c r="AF246" t="s">
        <v>113</v>
      </c>
      <c r="AG246">
        <v>2</v>
      </c>
      <c r="AH246" t="s">
        <v>90</v>
      </c>
      <c r="AI246" t="s">
        <v>226</v>
      </c>
      <c r="AO246" t="s">
        <v>227</v>
      </c>
      <c r="AS246" t="s">
        <v>91</v>
      </c>
      <c r="AT246" t="s">
        <v>91</v>
      </c>
      <c r="AU246" t="s">
        <v>92</v>
      </c>
      <c r="AV246" t="s">
        <v>97</v>
      </c>
      <c r="AZ246" t="s">
        <v>91</v>
      </c>
      <c r="BD246" t="s">
        <v>92</v>
      </c>
      <c r="BE246" t="s">
        <v>92</v>
      </c>
      <c r="BF246" t="s">
        <v>92</v>
      </c>
      <c r="BH246" t="s">
        <v>92</v>
      </c>
      <c r="BI246" t="s">
        <v>92</v>
      </c>
      <c r="BJ246" t="s">
        <v>92</v>
      </c>
      <c r="BK246" t="s">
        <v>92</v>
      </c>
      <c r="BN246" t="s">
        <v>92</v>
      </c>
      <c r="BO246" t="s">
        <v>92</v>
      </c>
      <c r="BP246" t="s">
        <v>92</v>
      </c>
      <c r="BR246" t="s">
        <v>92</v>
      </c>
      <c r="BS246" t="s">
        <v>92</v>
      </c>
      <c r="BT246" t="s">
        <v>91</v>
      </c>
      <c r="BU246" t="s">
        <v>91</v>
      </c>
      <c r="BV246" t="s">
        <v>91</v>
      </c>
      <c r="BW246">
        <v>50279</v>
      </c>
      <c r="BX246">
        <v>691363</v>
      </c>
      <c r="BY246">
        <v>64801</v>
      </c>
      <c r="BZ246">
        <v>10669.0174534343</v>
      </c>
      <c r="CA246">
        <v>21.7237777786466</v>
      </c>
      <c r="CD246">
        <v>2031</v>
      </c>
      <c r="CE246">
        <v>11</v>
      </c>
      <c r="CF246">
        <f t="shared" si="3"/>
        <v>50279</v>
      </c>
    </row>
    <row r="247" spans="1:84" hidden="1">
      <c r="A247">
        <v>245</v>
      </c>
      <c r="B247">
        <v>22174</v>
      </c>
      <c r="C247" t="s">
        <v>220</v>
      </c>
      <c r="D247">
        <v>50279</v>
      </c>
      <c r="E247" t="s">
        <v>221</v>
      </c>
      <c r="F247" t="s">
        <v>171</v>
      </c>
      <c r="G247" t="s">
        <v>222</v>
      </c>
      <c r="H247" t="s">
        <v>228</v>
      </c>
      <c r="I247" t="s">
        <v>224</v>
      </c>
      <c r="J247" t="s">
        <v>88</v>
      </c>
      <c r="L247" t="s">
        <v>89</v>
      </c>
      <c r="M247" t="s">
        <v>90</v>
      </c>
      <c r="N247" t="s">
        <v>90</v>
      </c>
      <c r="O247">
        <v>87901561</v>
      </c>
      <c r="P247" t="s">
        <v>229</v>
      </c>
      <c r="Q247">
        <v>4.5999999999999996</v>
      </c>
      <c r="R247">
        <v>1</v>
      </c>
      <c r="S247">
        <v>4</v>
      </c>
      <c r="T247">
        <v>4.5999999999999996</v>
      </c>
      <c r="U247">
        <v>2</v>
      </c>
      <c r="V247" t="s">
        <v>91</v>
      </c>
      <c r="W247" t="s">
        <v>92</v>
      </c>
      <c r="X247" t="s">
        <v>92</v>
      </c>
      <c r="Y247" t="s">
        <v>93</v>
      </c>
      <c r="Z247" t="s">
        <v>90</v>
      </c>
      <c r="AA247">
        <v>2</v>
      </c>
      <c r="AB247">
        <v>2010</v>
      </c>
      <c r="AC247" t="s">
        <v>92</v>
      </c>
      <c r="AD247" t="s">
        <v>92</v>
      </c>
      <c r="AE247" t="s">
        <v>91</v>
      </c>
      <c r="AF247" t="s">
        <v>113</v>
      </c>
      <c r="AG247">
        <v>2</v>
      </c>
      <c r="AH247" t="s">
        <v>90</v>
      </c>
      <c r="AI247" t="s">
        <v>226</v>
      </c>
      <c r="AO247" t="s">
        <v>227</v>
      </c>
      <c r="AS247" t="s">
        <v>91</v>
      </c>
      <c r="AT247" t="s">
        <v>91</v>
      </c>
      <c r="AU247" t="s">
        <v>92</v>
      </c>
      <c r="AV247" t="s">
        <v>97</v>
      </c>
      <c r="AZ247" t="s">
        <v>91</v>
      </c>
      <c r="BD247" t="s">
        <v>92</v>
      </c>
      <c r="BE247" t="s">
        <v>92</v>
      </c>
      <c r="BF247" t="s">
        <v>92</v>
      </c>
      <c r="BH247" t="s">
        <v>92</v>
      </c>
      <c r="BI247" t="s">
        <v>92</v>
      </c>
      <c r="BJ247" t="s">
        <v>92</v>
      </c>
      <c r="BK247" t="s">
        <v>92</v>
      </c>
      <c r="BN247" t="s">
        <v>92</v>
      </c>
      <c r="BO247" t="s">
        <v>92</v>
      </c>
      <c r="BP247" t="s">
        <v>92</v>
      </c>
      <c r="BR247" t="s">
        <v>92</v>
      </c>
      <c r="BS247" t="s">
        <v>92</v>
      </c>
      <c r="BT247" t="s">
        <v>91</v>
      </c>
      <c r="BU247" t="s">
        <v>91</v>
      </c>
      <c r="BV247" t="s">
        <v>91</v>
      </c>
      <c r="BW247">
        <v>50279</v>
      </c>
      <c r="BX247">
        <v>691363</v>
      </c>
      <c r="BY247">
        <v>64801</v>
      </c>
      <c r="BZ247">
        <v>10669.0174534343</v>
      </c>
      <c r="CA247">
        <v>21.7237777786466</v>
      </c>
      <c r="CD247">
        <v>2031</v>
      </c>
      <c r="CE247">
        <v>11</v>
      </c>
      <c r="CF247">
        <f t="shared" si="3"/>
        <v>50279</v>
      </c>
    </row>
    <row r="248" spans="1:84" hidden="1">
      <c r="A248">
        <v>246</v>
      </c>
      <c r="B248">
        <v>22174</v>
      </c>
      <c r="C248" t="s">
        <v>220</v>
      </c>
      <c r="D248">
        <v>50279</v>
      </c>
      <c r="E248" t="s">
        <v>221</v>
      </c>
      <c r="F248" t="s">
        <v>171</v>
      </c>
      <c r="G248" t="s">
        <v>222</v>
      </c>
      <c r="H248" t="s">
        <v>230</v>
      </c>
      <c r="I248" t="s">
        <v>87</v>
      </c>
      <c r="J248" t="s">
        <v>88</v>
      </c>
      <c r="L248" t="s">
        <v>89</v>
      </c>
      <c r="M248" t="s">
        <v>90</v>
      </c>
      <c r="N248" t="s">
        <v>90</v>
      </c>
      <c r="O248">
        <v>1048036</v>
      </c>
      <c r="P248" t="s">
        <v>231</v>
      </c>
      <c r="Q248">
        <v>60.5</v>
      </c>
      <c r="R248">
        <v>1</v>
      </c>
      <c r="S248">
        <v>43.7</v>
      </c>
      <c r="T248">
        <v>50</v>
      </c>
      <c r="U248">
        <v>25</v>
      </c>
      <c r="V248" t="s">
        <v>91</v>
      </c>
      <c r="W248" t="s">
        <v>92</v>
      </c>
      <c r="X248" t="s">
        <v>92</v>
      </c>
      <c r="Y248" t="s">
        <v>93</v>
      </c>
      <c r="Z248" t="s">
        <v>90</v>
      </c>
      <c r="AA248">
        <v>5</v>
      </c>
      <c r="AB248">
        <v>2001</v>
      </c>
      <c r="AC248" t="s">
        <v>92</v>
      </c>
      <c r="AD248" t="s">
        <v>92</v>
      </c>
      <c r="AE248" t="s">
        <v>91</v>
      </c>
      <c r="AF248" t="s">
        <v>113</v>
      </c>
      <c r="AG248">
        <v>2</v>
      </c>
      <c r="AH248" t="s">
        <v>90</v>
      </c>
      <c r="AI248" t="s">
        <v>95</v>
      </c>
      <c r="AO248" t="s">
        <v>95</v>
      </c>
      <c r="AS248" t="s">
        <v>91</v>
      </c>
      <c r="AT248" t="s">
        <v>91</v>
      </c>
      <c r="AU248" t="s">
        <v>92</v>
      </c>
      <c r="AV248" t="s">
        <v>97</v>
      </c>
      <c r="BD248" t="s">
        <v>92</v>
      </c>
      <c r="BE248" t="s">
        <v>92</v>
      </c>
      <c r="BF248" t="s">
        <v>92</v>
      </c>
      <c r="BH248" t="s">
        <v>92</v>
      </c>
      <c r="BI248" t="s">
        <v>92</v>
      </c>
      <c r="BJ248" t="s">
        <v>92</v>
      </c>
      <c r="BK248" t="s">
        <v>92</v>
      </c>
      <c r="BN248" t="s">
        <v>92</v>
      </c>
      <c r="BO248" t="s">
        <v>92</v>
      </c>
      <c r="BP248" t="s">
        <v>92</v>
      </c>
      <c r="BR248" t="s">
        <v>92</v>
      </c>
      <c r="BS248" t="s">
        <v>92</v>
      </c>
      <c r="BT248" t="s">
        <v>91</v>
      </c>
      <c r="BU248" t="s">
        <v>91</v>
      </c>
      <c r="BV248" t="s">
        <v>91</v>
      </c>
      <c r="BW248">
        <v>50279</v>
      </c>
      <c r="BX248">
        <v>691363</v>
      </c>
      <c r="BY248">
        <v>64801</v>
      </c>
      <c r="BZ248">
        <v>10669.0174534343</v>
      </c>
      <c r="CA248">
        <v>21.1716666696</v>
      </c>
      <c r="CD248">
        <v>2022</v>
      </c>
      <c r="CE248">
        <v>7</v>
      </c>
      <c r="CF248">
        <f t="shared" si="3"/>
        <v>50279</v>
      </c>
    </row>
    <row r="249" spans="1:84" hidden="1">
      <c r="A249">
        <v>247</v>
      </c>
      <c r="B249">
        <v>19564</v>
      </c>
      <c r="C249" t="s">
        <v>232</v>
      </c>
      <c r="D249">
        <v>50366</v>
      </c>
      <c r="E249" t="s">
        <v>232</v>
      </c>
      <c r="F249" t="s">
        <v>233</v>
      </c>
      <c r="G249" t="s">
        <v>234</v>
      </c>
      <c r="H249" t="s">
        <v>86</v>
      </c>
      <c r="I249" t="s">
        <v>87</v>
      </c>
      <c r="J249" t="s">
        <v>88</v>
      </c>
      <c r="L249" t="s">
        <v>89</v>
      </c>
      <c r="M249" t="s">
        <v>90</v>
      </c>
      <c r="N249" t="s">
        <v>90</v>
      </c>
      <c r="Q249">
        <v>5.4</v>
      </c>
      <c r="R249">
        <v>0.8</v>
      </c>
      <c r="S249">
        <v>5.6</v>
      </c>
      <c r="T249">
        <v>4.7</v>
      </c>
      <c r="U249">
        <v>2.7</v>
      </c>
      <c r="V249" t="s">
        <v>91</v>
      </c>
      <c r="W249" t="s">
        <v>92</v>
      </c>
      <c r="X249" t="s">
        <v>92</v>
      </c>
      <c r="Y249" t="s">
        <v>93</v>
      </c>
      <c r="Z249" t="s">
        <v>90</v>
      </c>
      <c r="AA249">
        <v>6</v>
      </c>
      <c r="AB249">
        <v>2019</v>
      </c>
      <c r="AC249" t="s">
        <v>92</v>
      </c>
      <c r="AD249" t="s">
        <v>92</v>
      </c>
      <c r="AE249" t="s">
        <v>98</v>
      </c>
      <c r="AF249" t="s">
        <v>207</v>
      </c>
      <c r="AG249">
        <v>5</v>
      </c>
      <c r="AH249" t="s">
        <v>208</v>
      </c>
      <c r="AI249" t="s">
        <v>95</v>
      </c>
      <c r="AS249" t="s">
        <v>91</v>
      </c>
      <c r="AT249" t="s">
        <v>91</v>
      </c>
      <c r="AU249" t="s">
        <v>92</v>
      </c>
      <c r="AV249" t="s">
        <v>97</v>
      </c>
      <c r="BD249" t="s">
        <v>92</v>
      </c>
      <c r="BE249" t="s">
        <v>92</v>
      </c>
      <c r="BF249" t="s">
        <v>92</v>
      </c>
      <c r="BH249" t="s">
        <v>92</v>
      </c>
      <c r="BI249" t="s">
        <v>92</v>
      </c>
      <c r="BJ249" t="s">
        <v>92</v>
      </c>
      <c r="BK249" t="s">
        <v>92</v>
      </c>
      <c r="BN249" t="s">
        <v>92</v>
      </c>
      <c r="BO249" t="s">
        <v>92</v>
      </c>
      <c r="BP249" t="s">
        <v>92</v>
      </c>
      <c r="BR249" t="s">
        <v>92</v>
      </c>
      <c r="BS249" t="s">
        <v>92</v>
      </c>
      <c r="BT249" t="s">
        <v>91</v>
      </c>
      <c r="BU249" t="s">
        <v>91</v>
      </c>
      <c r="BV249" t="s">
        <v>91</v>
      </c>
      <c r="BW249">
        <v>50366</v>
      </c>
      <c r="BX249">
        <v>84874</v>
      </c>
      <c r="BY249">
        <v>15601.6</v>
      </c>
      <c r="BZ249">
        <v>5440.0830684032398</v>
      </c>
      <c r="CA249">
        <v>28.147916666090001</v>
      </c>
      <c r="CD249">
        <v>2047</v>
      </c>
      <c r="CE249">
        <v>8</v>
      </c>
      <c r="CF249">
        <f t="shared" si="3"/>
        <v>50366</v>
      </c>
    </row>
    <row r="250" spans="1:84" hidden="1">
      <c r="A250">
        <v>248</v>
      </c>
      <c r="B250">
        <v>19564</v>
      </c>
      <c r="C250" t="s">
        <v>232</v>
      </c>
      <c r="D250">
        <v>50366</v>
      </c>
      <c r="E250" t="s">
        <v>232</v>
      </c>
      <c r="F250" t="s">
        <v>233</v>
      </c>
      <c r="G250" t="s">
        <v>234</v>
      </c>
      <c r="H250" t="s">
        <v>100</v>
      </c>
      <c r="I250" t="s">
        <v>87</v>
      </c>
      <c r="J250" t="s">
        <v>88</v>
      </c>
      <c r="L250" t="s">
        <v>89</v>
      </c>
      <c r="M250" t="s">
        <v>90</v>
      </c>
      <c r="N250" t="s">
        <v>90</v>
      </c>
      <c r="Q250">
        <v>5.4</v>
      </c>
      <c r="R250">
        <v>0.8</v>
      </c>
      <c r="S250">
        <v>5.6</v>
      </c>
      <c r="T250">
        <v>4.7</v>
      </c>
      <c r="U250">
        <v>2.7</v>
      </c>
      <c r="V250" t="s">
        <v>91</v>
      </c>
      <c r="W250" t="s">
        <v>92</v>
      </c>
      <c r="X250" t="s">
        <v>92</v>
      </c>
      <c r="Y250" t="s">
        <v>93</v>
      </c>
      <c r="Z250" t="s">
        <v>90</v>
      </c>
      <c r="AA250">
        <v>6</v>
      </c>
      <c r="AB250">
        <v>2019</v>
      </c>
      <c r="AC250" t="s">
        <v>92</v>
      </c>
      <c r="AD250" t="s">
        <v>92</v>
      </c>
      <c r="AE250" t="s">
        <v>98</v>
      </c>
      <c r="AF250" t="s">
        <v>207</v>
      </c>
      <c r="AG250">
        <v>5</v>
      </c>
      <c r="AH250" t="s">
        <v>208</v>
      </c>
      <c r="AI250" t="s">
        <v>95</v>
      </c>
      <c r="AS250" t="s">
        <v>91</v>
      </c>
      <c r="AT250" t="s">
        <v>91</v>
      </c>
      <c r="AU250" t="s">
        <v>92</v>
      </c>
      <c r="AV250" t="s">
        <v>97</v>
      </c>
      <c r="BD250" t="s">
        <v>92</v>
      </c>
      <c r="BE250" t="s">
        <v>92</v>
      </c>
      <c r="BF250" t="s">
        <v>92</v>
      </c>
      <c r="BH250" t="s">
        <v>92</v>
      </c>
      <c r="BI250" t="s">
        <v>92</v>
      </c>
      <c r="BJ250" t="s">
        <v>92</v>
      </c>
      <c r="BK250" t="s">
        <v>92</v>
      </c>
      <c r="BN250" t="s">
        <v>92</v>
      </c>
      <c r="BO250" t="s">
        <v>92</v>
      </c>
      <c r="BP250" t="s">
        <v>92</v>
      </c>
      <c r="BR250" t="s">
        <v>92</v>
      </c>
      <c r="BS250" t="s">
        <v>92</v>
      </c>
      <c r="BT250" t="s">
        <v>91</v>
      </c>
      <c r="BU250" t="s">
        <v>91</v>
      </c>
      <c r="BW250">
        <v>50366</v>
      </c>
      <c r="BX250">
        <v>84874</v>
      </c>
      <c r="BY250">
        <v>15601.6</v>
      </c>
      <c r="BZ250">
        <v>5440.0830684032398</v>
      </c>
      <c r="CA250">
        <v>28.147916666090001</v>
      </c>
      <c r="CD250">
        <v>2047</v>
      </c>
      <c r="CE250">
        <v>8</v>
      </c>
      <c r="CF250">
        <f t="shared" si="3"/>
        <v>50366</v>
      </c>
    </row>
    <row r="251" spans="1:84">
      <c r="A251">
        <v>249</v>
      </c>
      <c r="B251">
        <v>15394</v>
      </c>
      <c r="C251" t="s">
        <v>600</v>
      </c>
      <c r="D251">
        <v>50463</v>
      </c>
      <c r="E251" t="s">
        <v>601</v>
      </c>
      <c r="F251" t="s">
        <v>171</v>
      </c>
      <c r="G251" t="s">
        <v>602</v>
      </c>
      <c r="H251" t="s">
        <v>237</v>
      </c>
      <c r="I251" t="s">
        <v>87</v>
      </c>
      <c r="J251" t="s">
        <v>88</v>
      </c>
      <c r="L251" t="s">
        <v>89</v>
      </c>
      <c r="M251" t="s">
        <v>90</v>
      </c>
      <c r="N251" t="s">
        <v>90</v>
      </c>
      <c r="Q251">
        <v>53.6</v>
      </c>
      <c r="R251">
        <v>0.8</v>
      </c>
      <c r="S251">
        <v>40</v>
      </c>
      <c r="T251">
        <v>59</v>
      </c>
      <c r="U251">
        <v>30</v>
      </c>
      <c r="V251" t="s">
        <v>91</v>
      </c>
      <c r="W251" t="s">
        <v>92</v>
      </c>
      <c r="X251" t="s">
        <v>92</v>
      </c>
      <c r="Y251" t="s">
        <v>93</v>
      </c>
      <c r="Z251" t="s">
        <v>90</v>
      </c>
      <c r="AA251">
        <v>6</v>
      </c>
      <c r="AB251">
        <v>1985</v>
      </c>
      <c r="AC251" t="s">
        <v>92</v>
      </c>
      <c r="AD251" t="s">
        <v>92</v>
      </c>
      <c r="AE251" t="s">
        <v>98</v>
      </c>
      <c r="AF251" t="s">
        <v>213</v>
      </c>
      <c r="AG251">
        <v>7</v>
      </c>
      <c r="AH251" t="s">
        <v>208</v>
      </c>
      <c r="AI251" t="s">
        <v>95</v>
      </c>
      <c r="AS251" t="s">
        <v>91</v>
      </c>
      <c r="AT251" t="s">
        <v>91</v>
      </c>
      <c r="AU251" t="s">
        <v>92</v>
      </c>
      <c r="AV251" t="s">
        <v>168</v>
      </c>
      <c r="BD251" t="s">
        <v>92</v>
      </c>
      <c r="BE251" t="s">
        <v>92</v>
      </c>
      <c r="BF251" t="s">
        <v>92</v>
      </c>
      <c r="BH251" t="s">
        <v>92</v>
      </c>
      <c r="BI251" t="s">
        <v>92</v>
      </c>
      <c r="BJ251" t="s">
        <v>92</v>
      </c>
      <c r="BK251" t="s">
        <v>92</v>
      </c>
      <c r="BN251" t="s">
        <v>92</v>
      </c>
      <c r="BO251" t="s">
        <v>92</v>
      </c>
      <c r="BP251" t="s">
        <v>92</v>
      </c>
      <c r="BR251" t="s">
        <v>92</v>
      </c>
      <c r="BS251" t="s">
        <v>92</v>
      </c>
      <c r="BT251" t="s">
        <v>91</v>
      </c>
      <c r="BU251" t="s">
        <v>91</v>
      </c>
      <c r="BV251" t="s">
        <v>91</v>
      </c>
      <c r="BW251">
        <v>50463</v>
      </c>
      <c r="BX251">
        <v>5149165</v>
      </c>
      <c r="BY251">
        <v>837643</v>
      </c>
      <c r="BZ251">
        <v>6147.2071037422802</v>
      </c>
      <c r="CA251">
        <v>30.786374999108801</v>
      </c>
      <c r="CD251">
        <v>2016</v>
      </c>
      <c r="CE251">
        <v>3</v>
      </c>
      <c r="CF251">
        <f t="shared" si="3"/>
        <v>50463</v>
      </c>
    </row>
    <row r="252" spans="1:84">
      <c r="A252">
        <v>250</v>
      </c>
      <c r="B252">
        <v>15394</v>
      </c>
      <c r="C252" t="s">
        <v>600</v>
      </c>
      <c r="D252">
        <v>50463</v>
      </c>
      <c r="E252" t="s">
        <v>601</v>
      </c>
      <c r="F252" t="s">
        <v>171</v>
      </c>
      <c r="G252" t="s">
        <v>602</v>
      </c>
      <c r="H252" t="s">
        <v>218</v>
      </c>
      <c r="I252" t="s">
        <v>87</v>
      </c>
      <c r="J252" t="s">
        <v>88</v>
      </c>
      <c r="L252" t="s">
        <v>89</v>
      </c>
      <c r="M252" t="s">
        <v>90</v>
      </c>
      <c r="N252" t="s">
        <v>90</v>
      </c>
      <c r="Q252">
        <v>64</v>
      </c>
      <c r="R252">
        <v>0.85</v>
      </c>
      <c r="S252">
        <v>64</v>
      </c>
      <c r="T252">
        <v>64</v>
      </c>
      <c r="U252">
        <v>20</v>
      </c>
      <c r="V252" t="s">
        <v>91</v>
      </c>
      <c r="W252" t="s">
        <v>92</v>
      </c>
      <c r="X252" t="s">
        <v>92</v>
      </c>
      <c r="Y252" t="s">
        <v>93</v>
      </c>
      <c r="Z252" t="s">
        <v>90</v>
      </c>
      <c r="AA252">
        <v>4</v>
      </c>
      <c r="AB252">
        <v>2013</v>
      </c>
      <c r="AC252" t="s">
        <v>92</v>
      </c>
      <c r="AD252" t="s">
        <v>92</v>
      </c>
      <c r="AE252" t="s">
        <v>91</v>
      </c>
      <c r="AF252" t="s">
        <v>213</v>
      </c>
      <c r="AG252">
        <v>7</v>
      </c>
      <c r="AH252" t="s">
        <v>90</v>
      </c>
      <c r="AI252" t="s">
        <v>95</v>
      </c>
      <c r="AS252" t="s">
        <v>91</v>
      </c>
      <c r="AT252" t="s">
        <v>91</v>
      </c>
      <c r="AU252" t="s">
        <v>92</v>
      </c>
      <c r="AV252" t="s">
        <v>168</v>
      </c>
      <c r="BD252" t="s">
        <v>92</v>
      </c>
      <c r="BE252" t="s">
        <v>92</v>
      </c>
      <c r="BF252" t="s">
        <v>92</v>
      </c>
      <c r="BH252" t="s">
        <v>92</v>
      </c>
      <c r="BI252" t="s">
        <v>92</v>
      </c>
      <c r="BJ252" t="s">
        <v>92</v>
      </c>
      <c r="BK252" t="s">
        <v>92</v>
      </c>
      <c r="BN252" t="s">
        <v>92</v>
      </c>
      <c r="BO252" t="s">
        <v>92</v>
      </c>
      <c r="BP252" t="s">
        <v>92</v>
      </c>
      <c r="BR252" t="s">
        <v>92</v>
      </c>
      <c r="BS252" t="s">
        <v>92</v>
      </c>
      <c r="BT252" t="s">
        <v>91</v>
      </c>
      <c r="BU252" t="s">
        <v>91</v>
      </c>
      <c r="BV252" t="s">
        <v>91</v>
      </c>
      <c r="BW252">
        <v>50463</v>
      </c>
      <c r="BX252">
        <v>5149165</v>
      </c>
      <c r="BY252">
        <v>837643</v>
      </c>
      <c r="BZ252">
        <v>6147.2071037422802</v>
      </c>
      <c r="CA252">
        <v>29.4534771818719</v>
      </c>
      <c r="CD252">
        <v>2042</v>
      </c>
      <c r="CE252">
        <v>9</v>
      </c>
      <c r="CF252">
        <f t="shared" si="3"/>
        <v>50463</v>
      </c>
    </row>
    <row r="253" spans="1:84">
      <c r="A253">
        <v>251</v>
      </c>
      <c r="B253">
        <v>54843</v>
      </c>
      <c r="C253" t="s">
        <v>603</v>
      </c>
      <c r="D253">
        <v>50563</v>
      </c>
      <c r="E253" t="s">
        <v>604</v>
      </c>
      <c r="F253" t="s">
        <v>116</v>
      </c>
      <c r="G253" t="s">
        <v>605</v>
      </c>
      <c r="H253" t="s">
        <v>237</v>
      </c>
      <c r="I253" t="s">
        <v>224</v>
      </c>
      <c r="J253" t="s">
        <v>88</v>
      </c>
      <c r="L253" t="s">
        <v>89</v>
      </c>
      <c r="M253" t="s">
        <v>90</v>
      </c>
      <c r="N253" t="s">
        <v>90</v>
      </c>
      <c r="O253" t="s">
        <v>606</v>
      </c>
      <c r="P253" t="s">
        <v>606</v>
      </c>
      <c r="Q253">
        <v>3</v>
      </c>
      <c r="R253">
        <v>0.98</v>
      </c>
      <c r="S253">
        <v>2.9</v>
      </c>
      <c r="T253">
        <v>3.3</v>
      </c>
      <c r="U253">
        <v>1</v>
      </c>
      <c r="V253" t="s">
        <v>91</v>
      </c>
      <c r="W253" t="s">
        <v>92</v>
      </c>
      <c r="X253" t="s">
        <v>92</v>
      </c>
      <c r="Y253" t="s">
        <v>93</v>
      </c>
      <c r="Z253" t="s">
        <v>90</v>
      </c>
      <c r="AA253">
        <v>10</v>
      </c>
      <c r="AB253">
        <v>1988</v>
      </c>
      <c r="AC253" t="s">
        <v>92</v>
      </c>
      <c r="AD253" t="s">
        <v>92</v>
      </c>
      <c r="AE253" t="s">
        <v>91</v>
      </c>
      <c r="AF253" t="s">
        <v>113</v>
      </c>
      <c r="AG253">
        <v>2</v>
      </c>
      <c r="AH253" t="s">
        <v>90</v>
      </c>
      <c r="AI253" t="s">
        <v>226</v>
      </c>
      <c r="AS253" t="s">
        <v>91</v>
      </c>
      <c r="AU253" t="s">
        <v>92</v>
      </c>
      <c r="AV253" t="s">
        <v>97</v>
      </c>
      <c r="BD253" t="s">
        <v>92</v>
      </c>
      <c r="BE253" t="s">
        <v>92</v>
      </c>
      <c r="BF253" t="s">
        <v>92</v>
      </c>
      <c r="BH253" t="s">
        <v>92</v>
      </c>
      <c r="BI253" t="s">
        <v>92</v>
      </c>
      <c r="BJ253" t="s">
        <v>92</v>
      </c>
      <c r="BK253" t="s">
        <v>92</v>
      </c>
      <c r="BN253" t="s">
        <v>92</v>
      </c>
      <c r="BO253" t="s">
        <v>92</v>
      </c>
      <c r="BP253" t="s">
        <v>92</v>
      </c>
      <c r="BR253" t="s">
        <v>92</v>
      </c>
      <c r="BS253" t="s">
        <v>92</v>
      </c>
      <c r="BT253" t="s">
        <v>91</v>
      </c>
      <c r="BU253" t="s">
        <v>91</v>
      </c>
      <c r="BV253" t="s">
        <v>91</v>
      </c>
      <c r="BW253">
        <v>50563</v>
      </c>
      <c r="BX253">
        <v>578938</v>
      </c>
      <c r="BY253">
        <v>27797</v>
      </c>
      <c r="BZ253">
        <v>20827.3554700147</v>
      </c>
      <c r="CA253">
        <v>35.845277776691603</v>
      </c>
      <c r="CD253">
        <v>2024</v>
      </c>
      <c r="CE253">
        <v>8</v>
      </c>
      <c r="CF253">
        <f t="shared" si="3"/>
        <v>50563</v>
      </c>
    </row>
    <row r="254" spans="1:84">
      <c r="A254">
        <v>252</v>
      </c>
      <c r="B254">
        <v>54843</v>
      </c>
      <c r="C254" t="s">
        <v>603</v>
      </c>
      <c r="D254">
        <v>50563</v>
      </c>
      <c r="E254" t="s">
        <v>604</v>
      </c>
      <c r="F254" t="s">
        <v>116</v>
      </c>
      <c r="G254" t="s">
        <v>605</v>
      </c>
      <c r="H254" t="s">
        <v>238</v>
      </c>
      <c r="I254" t="s">
        <v>224</v>
      </c>
      <c r="J254" t="s">
        <v>88</v>
      </c>
      <c r="L254" t="s">
        <v>89</v>
      </c>
      <c r="M254" t="s">
        <v>90</v>
      </c>
      <c r="N254" t="s">
        <v>90</v>
      </c>
      <c r="O254" t="s">
        <v>606</v>
      </c>
      <c r="P254" t="s">
        <v>606</v>
      </c>
      <c r="Q254">
        <v>3</v>
      </c>
      <c r="R254">
        <v>0.98</v>
      </c>
      <c r="S254">
        <v>2.9</v>
      </c>
      <c r="T254">
        <v>3.3</v>
      </c>
      <c r="U254">
        <v>1</v>
      </c>
      <c r="V254" t="s">
        <v>91</v>
      </c>
      <c r="W254" t="s">
        <v>92</v>
      </c>
      <c r="X254" t="s">
        <v>92</v>
      </c>
      <c r="Y254" t="s">
        <v>93</v>
      </c>
      <c r="Z254" t="s">
        <v>90</v>
      </c>
      <c r="AA254">
        <v>5</v>
      </c>
      <c r="AB254">
        <v>1998</v>
      </c>
      <c r="AC254" t="s">
        <v>92</v>
      </c>
      <c r="AD254" t="s">
        <v>92</v>
      </c>
      <c r="AE254" t="s">
        <v>91</v>
      </c>
      <c r="AF254" t="s">
        <v>113</v>
      </c>
      <c r="AG254">
        <v>2</v>
      </c>
      <c r="AH254" t="s">
        <v>90</v>
      </c>
      <c r="AI254" t="s">
        <v>226</v>
      </c>
      <c r="AS254" t="s">
        <v>91</v>
      </c>
      <c r="AU254" t="s">
        <v>92</v>
      </c>
      <c r="AV254" t="s">
        <v>97</v>
      </c>
      <c r="BD254" t="s">
        <v>92</v>
      </c>
      <c r="BE254" t="s">
        <v>92</v>
      </c>
      <c r="BF254" t="s">
        <v>92</v>
      </c>
      <c r="BH254" t="s">
        <v>92</v>
      </c>
      <c r="BI254" t="s">
        <v>92</v>
      </c>
      <c r="BJ254" t="s">
        <v>92</v>
      </c>
      <c r="BK254" t="s">
        <v>92</v>
      </c>
      <c r="BN254" t="s">
        <v>92</v>
      </c>
      <c r="BO254" t="s">
        <v>92</v>
      </c>
      <c r="BP254" t="s">
        <v>92</v>
      </c>
      <c r="BR254" t="s">
        <v>92</v>
      </c>
      <c r="BS254" t="s">
        <v>92</v>
      </c>
      <c r="BT254" t="s">
        <v>91</v>
      </c>
      <c r="BU254" t="s">
        <v>91</v>
      </c>
      <c r="BV254" t="s">
        <v>91</v>
      </c>
      <c r="BW254">
        <v>50563</v>
      </c>
      <c r="BX254">
        <v>578938</v>
      </c>
      <c r="BY254">
        <v>27797</v>
      </c>
      <c r="BZ254">
        <v>20827.3554700147</v>
      </c>
      <c r="CA254">
        <v>35.845277776691603</v>
      </c>
      <c r="CD254">
        <v>2034</v>
      </c>
      <c r="CE254">
        <v>3</v>
      </c>
      <c r="CF254">
        <f t="shared" si="3"/>
        <v>50563</v>
      </c>
    </row>
    <row r="255" spans="1:84">
      <c r="A255">
        <v>253</v>
      </c>
      <c r="B255">
        <v>54843</v>
      </c>
      <c r="C255" t="s">
        <v>603</v>
      </c>
      <c r="D255">
        <v>50573</v>
      </c>
      <c r="E255" t="s">
        <v>607</v>
      </c>
      <c r="F255" t="s">
        <v>116</v>
      </c>
      <c r="G255" t="s">
        <v>266</v>
      </c>
      <c r="H255" t="s">
        <v>238</v>
      </c>
      <c r="I255" t="s">
        <v>224</v>
      </c>
      <c r="J255" t="s">
        <v>88</v>
      </c>
      <c r="L255" t="s">
        <v>89</v>
      </c>
      <c r="M255" t="s">
        <v>90</v>
      </c>
      <c r="N255" t="s">
        <v>90</v>
      </c>
      <c r="O255" t="s">
        <v>606</v>
      </c>
      <c r="P255" t="s">
        <v>606</v>
      </c>
      <c r="Q255">
        <v>3</v>
      </c>
      <c r="R255">
        <v>0.98</v>
      </c>
      <c r="S255">
        <v>2.9</v>
      </c>
      <c r="T255">
        <v>3.3</v>
      </c>
      <c r="U255">
        <v>1</v>
      </c>
      <c r="V255" t="s">
        <v>91</v>
      </c>
      <c r="W255" t="s">
        <v>92</v>
      </c>
      <c r="X255" t="s">
        <v>92</v>
      </c>
      <c r="Y255" t="s">
        <v>93</v>
      </c>
      <c r="Z255" t="s">
        <v>90</v>
      </c>
      <c r="AA255">
        <v>3</v>
      </c>
      <c r="AB255">
        <v>1989</v>
      </c>
      <c r="AC255" t="s">
        <v>92</v>
      </c>
      <c r="AD255" t="s">
        <v>92</v>
      </c>
      <c r="AE255" t="s">
        <v>91</v>
      </c>
      <c r="AF255" t="s">
        <v>113</v>
      </c>
      <c r="AG255">
        <v>2</v>
      </c>
      <c r="AH255" t="s">
        <v>90</v>
      </c>
      <c r="AI255" t="s">
        <v>226</v>
      </c>
      <c r="AS255" t="s">
        <v>91</v>
      </c>
      <c r="AU255" t="s">
        <v>92</v>
      </c>
      <c r="AV255" t="s">
        <v>97</v>
      </c>
      <c r="BD255" t="s">
        <v>92</v>
      </c>
      <c r="BE255" t="s">
        <v>92</v>
      </c>
      <c r="BF255" t="s">
        <v>92</v>
      </c>
      <c r="BH255" t="s">
        <v>92</v>
      </c>
      <c r="BI255" t="s">
        <v>92</v>
      </c>
      <c r="BJ255" t="s">
        <v>92</v>
      </c>
      <c r="BK255" t="s">
        <v>92</v>
      </c>
      <c r="BN255" t="s">
        <v>92</v>
      </c>
      <c r="BO255" t="s">
        <v>92</v>
      </c>
      <c r="BP255" t="s">
        <v>92</v>
      </c>
      <c r="BR255" t="s">
        <v>92</v>
      </c>
      <c r="BS255" t="s">
        <v>92</v>
      </c>
      <c r="BT255" t="s">
        <v>91</v>
      </c>
      <c r="BU255" t="s">
        <v>91</v>
      </c>
      <c r="BV255" t="s">
        <v>91</v>
      </c>
      <c r="BW255">
        <v>50573</v>
      </c>
      <c r="BX255">
        <v>353505</v>
      </c>
      <c r="BY255">
        <v>19059</v>
      </c>
      <c r="BZ255">
        <v>18547.9301117582</v>
      </c>
      <c r="CA255">
        <v>21.877500001350001</v>
      </c>
      <c r="CD255">
        <v>2011</v>
      </c>
      <c r="CE255">
        <v>2</v>
      </c>
      <c r="CF255">
        <f t="shared" si="3"/>
        <v>50573</v>
      </c>
    </row>
    <row r="256" spans="1:84">
      <c r="A256">
        <v>254</v>
      </c>
      <c r="B256">
        <v>54843</v>
      </c>
      <c r="C256" t="s">
        <v>603</v>
      </c>
      <c r="D256">
        <v>50575</v>
      </c>
      <c r="E256" t="s">
        <v>608</v>
      </c>
      <c r="F256" t="s">
        <v>116</v>
      </c>
      <c r="G256" t="s">
        <v>266</v>
      </c>
      <c r="H256" t="s">
        <v>238</v>
      </c>
      <c r="I256" t="s">
        <v>224</v>
      </c>
      <c r="J256" t="s">
        <v>88</v>
      </c>
      <c r="L256" t="s">
        <v>89</v>
      </c>
      <c r="M256" t="s">
        <v>90</v>
      </c>
      <c r="N256" t="s">
        <v>90</v>
      </c>
      <c r="O256" t="s">
        <v>606</v>
      </c>
      <c r="P256" t="s">
        <v>606</v>
      </c>
      <c r="Q256">
        <v>3</v>
      </c>
      <c r="R256">
        <v>0.98</v>
      </c>
      <c r="S256">
        <v>2.9</v>
      </c>
      <c r="T256">
        <v>3.3</v>
      </c>
      <c r="U256">
        <v>1</v>
      </c>
      <c r="V256" t="s">
        <v>91</v>
      </c>
      <c r="W256" t="s">
        <v>92</v>
      </c>
      <c r="X256" t="s">
        <v>92</v>
      </c>
      <c r="Y256" t="s">
        <v>93</v>
      </c>
      <c r="Z256" t="s">
        <v>90</v>
      </c>
      <c r="AA256">
        <v>8</v>
      </c>
      <c r="AB256">
        <v>1993</v>
      </c>
      <c r="AC256" t="s">
        <v>92</v>
      </c>
      <c r="AD256" t="s">
        <v>92</v>
      </c>
      <c r="AE256" t="s">
        <v>91</v>
      </c>
      <c r="AF256" t="s">
        <v>113</v>
      </c>
      <c r="AG256">
        <v>2</v>
      </c>
      <c r="AH256" t="s">
        <v>90</v>
      </c>
      <c r="AI256" t="s">
        <v>226</v>
      </c>
      <c r="AS256" t="s">
        <v>91</v>
      </c>
      <c r="AU256" t="s">
        <v>92</v>
      </c>
      <c r="AV256" t="s">
        <v>97</v>
      </c>
      <c r="BD256" t="s">
        <v>92</v>
      </c>
      <c r="BE256" t="s">
        <v>92</v>
      </c>
      <c r="BF256" t="s">
        <v>92</v>
      </c>
      <c r="BH256" t="s">
        <v>92</v>
      </c>
      <c r="BI256" t="s">
        <v>92</v>
      </c>
      <c r="BJ256" t="s">
        <v>92</v>
      </c>
      <c r="BK256" t="s">
        <v>92</v>
      </c>
      <c r="BN256" t="s">
        <v>92</v>
      </c>
      <c r="BO256" t="s">
        <v>92</v>
      </c>
      <c r="BP256" t="s">
        <v>92</v>
      </c>
      <c r="BR256" t="s">
        <v>92</v>
      </c>
      <c r="BS256" t="s">
        <v>92</v>
      </c>
      <c r="BT256" t="s">
        <v>91</v>
      </c>
      <c r="BU256" t="s">
        <v>91</v>
      </c>
      <c r="BV256" t="s">
        <v>91</v>
      </c>
      <c r="BW256">
        <v>50575</v>
      </c>
      <c r="BX256">
        <v>286495</v>
      </c>
      <c r="BY256">
        <v>14154</v>
      </c>
      <c r="BZ256">
        <v>20241.274551363502</v>
      </c>
      <c r="CA256">
        <v>35.381944441691701</v>
      </c>
      <c r="CD256">
        <v>2029</v>
      </c>
      <c r="CE256">
        <v>1</v>
      </c>
      <c r="CF256">
        <f t="shared" si="3"/>
        <v>50575</v>
      </c>
    </row>
    <row r="257" spans="1:84">
      <c r="A257">
        <v>255</v>
      </c>
      <c r="B257">
        <v>54843</v>
      </c>
      <c r="C257" t="s">
        <v>603</v>
      </c>
      <c r="D257">
        <v>50575</v>
      </c>
      <c r="E257" t="s">
        <v>608</v>
      </c>
      <c r="F257" t="s">
        <v>116</v>
      </c>
      <c r="G257" t="s">
        <v>266</v>
      </c>
      <c r="H257" t="s">
        <v>218</v>
      </c>
      <c r="I257" t="s">
        <v>224</v>
      </c>
      <c r="J257" t="s">
        <v>88</v>
      </c>
      <c r="L257" t="s">
        <v>89</v>
      </c>
      <c r="M257" t="s">
        <v>90</v>
      </c>
      <c r="N257" t="s">
        <v>90</v>
      </c>
      <c r="O257" t="s">
        <v>606</v>
      </c>
      <c r="P257" t="s">
        <v>606</v>
      </c>
      <c r="Q257">
        <v>3</v>
      </c>
      <c r="R257">
        <v>0.98</v>
      </c>
      <c r="S257">
        <v>2.9</v>
      </c>
      <c r="T257">
        <v>3.3</v>
      </c>
      <c r="U257">
        <v>1</v>
      </c>
      <c r="V257" t="s">
        <v>91</v>
      </c>
      <c r="W257" t="s">
        <v>92</v>
      </c>
      <c r="X257" t="s">
        <v>92</v>
      </c>
      <c r="Y257" t="s">
        <v>93</v>
      </c>
      <c r="Z257" t="s">
        <v>90</v>
      </c>
      <c r="AA257">
        <v>8</v>
      </c>
      <c r="AB257">
        <v>1993</v>
      </c>
      <c r="AC257" t="s">
        <v>92</v>
      </c>
      <c r="AD257" t="s">
        <v>92</v>
      </c>
      <c r="AE257" t="s">
        <v>91</v>
      </c>
      <c r="AF257" t="s">
        <v>113</v>
      </c>
      <c r="AG257">
        <v>2</v>
      </c>
      <c r="AH257" t="s">
        <v>90</v>
      </c>
      <c r="AI257" t="s">
        <v>226</v>
      </c>
      <c r="AS257" t="s">
        <v>91</v>
      </c>
      <c r="AU257" t="s">
        <v>92</v>
      </c>
      <c r="AV257" t="s">
        <v>97</v>
      </c>
      <c r="BD257" t="s">
        <v>92</v>
      </c>
      <c r="BE257" t="s">
        <v>92</v>
      </c>
      <c r="BF257" t="s">
        <v>92</v>
      </c>
      <c r="BH257" t="s">
        <v>92</v>
      </c>
      <c r="BI257" t="s">
        <v>92</v>
      </c>
      <c r="BJ257" t="s">
        <v>92</v>
      </c>
      <c r="BK257" t="s">
        <v>92</v>
      </c>
      <c r="BN257" t="s">
        <v>92</v>
      </c>
      <c r="BO257" t="s">
        <v>92</v>
      </c>
      <c r="BP257" t="s">
        <v>92</v>
      </c>
      <c r="BR257" t="s">
        <v>92</v>
      </c>
      <c r="BS257" t="s">
        <v>92</v>
      </c>
      <c r="BT257" t="s">
        <v>91</v>
      </c>
      <c r="BU257" t="s">
        <v>91</v>
      </c>
      <c r="BV257" t="s">
        <v>91</v>
      </c>
      <c r="BW257">
        <v>50575</v>
      </c>
      <c r="BX257">
        <v>286495</v>
      </c>
      <c r="BY257">
        <v>14154</v>
      </c>
      <c r="BZ257">
        <v>20241.274551363502</v>
      </c>
      <c r="CA257">
        <v>35.381944441691701</v>
      </c>
      <c r="CD257">
        <v>2029</v>
      </c>
      <c r="CE257">
        <v>1</v>
      </c>
      <c r="CF257">
        <f t="shared" si="3"/>
        <v>50575</v>
      </c>
    </row>
    <row r="258" spans="1:84" hidden="1">
      <c r="A258">
        <v>256</v>
      </c>
      <c r="B258">
        <v>5519</v>
      </c>
      <c r="C258" t="s">
        <v>239</v>
      </c>
      <c r="D258">
        <v>50627</v>
      </c>
      <c r="E258" t="s">
        <v>240</v>
      </c>
      <c r="F258" t="s">
        <v>116</v>
      </c>
      <c r="G258" t="s">
        <v>241</v>
      </c>
      <c r="H258" t="s">
        <v>242</v>
      </c>
      <c r="I258" t="s">
        <v>243</v>
      </c>
      <c r="J258" t="s">
        <v>88</v>
      </c>
      <c r="L258" t="s">
        <v>89</v>
      </c>
      <c r="M258" t="s">
        <v>90</v>
      </c>
      <c r="N258" t="s">
        <v>90</v>
      </c>
      <c r="Q258">
        <v>22</v>
      </c>
      <c r="R258">
        <v>0.8</v>
      </c>
      <c r="S258">
        <v>22</v>
      </c>
      <c r="T258">
        <v>22</v>
      </c>
      <c r="U258">
        <v>6</v>
      </c>
      <c r="V258" t="s">
        <v>91</v>
      </c>
      <c r="W258" t="s">
        <v>92</v>
      </c>
      <c r="X258" t="s">
        <v>92</v>
      </c>
      <c r="Y258" t="s">
        <v>93</v>
      </c>
      <c r="Z258" t="s">
        <v>90</v>
      </c>
      <c r="AA258">
        <v>11</v>
      </c>
      <c r="AB258">
        <v>1987</v>
      </c>
      <c r="AC258" t="s">
        <v>92</v>
      </c>
      <c r="AD258" t="s">
        <v>92</v>
      </c>
      <c r="AE258" t="s">
        <v>98</v>
      </c>
      <c r="AF258" t="s">
        <v>213</v>
      </c>
      <c r="AG258">
        <v>7</v>
      </c>
      <c r="AH258" t="s">
        <v>208</v>
      </c>
      <c r="AI258" t="s">
        <v>227</v>
      </c>
      <c r="AJ258" t="s">
        <v>95</v>
      </c>
      <c r="AS258" t="s">
        <v>91</v>
      </c>
      <c r="AT258" t="s">
        <v>91</v>
      </c>
      <c r="AU258" t="s">
        <v>92</v>
      </c>
      <c r="AV258" t="s">
        <v>168</v>
      </c>
      <c r="BD258" t="s">
        <v>92</v>
      </c>
      <c r="BE258" t="s">
        <v>92</v>
      </c>
      <c r="BF258" t="s">
        <v>92</v>
      </c>
      <c r="BH258" t="s">
        <v>92</v>
      </c>
      <c r="BI258" t="s">
        <v>92</v>
      </c>
      <c r="BJ258" t="s">
        <v>92</v>
      </c>
      <c r="BK258" t="s">
        <v>92</v>
      </c>
      <c r="BN258" t="s">
        <v>92</v>
      </c>
      <c r="BO258" t="s">
        <v>92</v>
      </c>
      <c r="BP258" t="s">
        <v>92</v>
      </c>
      <c r="BR258" t="s">
        <v>92</v>
      </c>
      <c r="BS258" t="s">
        <v>92</v>
      </c>
      <c r="BT258" t="s">
        <v>98</v>
      </c>
      <c r="BU258" t="s">
        <v>91</v>
      </c>
      <c r="BV258" t="s">
        <v>91</v>
      </c>
      <c r="BW258">
        <v>50627</v>
      </c>
      <c r="BX258">
        <v>1183264</v>
      </c>
      <c r="BY258">
        <v>139342.28</v>
      </c>
      <c r="BZ258">
        <v>8491.7800971822708</v>
      </c>
      <c r="CA258">
        <v>25.557111111200101</v>
      </c>
      <c r="CD258">
        <v>2013</v>
      </c>
      <c r="CE258">
        <v>6</v>
      </c>
      <c r="CF258">
        <f t="shared" ref="CF258:CF321" si="4">VLOOKUP(D258,retire_2023,1,FALSE)</f>
        <v>50627</v>
      </c>
    </row>
    <row r="259" spans="1:84" hidden="1">
      <c r="A259">
        <v>257</v>
      </c>
      <c r="B259">
        <v>19691</v>
      </c>
      <c r="C259" t="s">
        <v>244</v>
      </c>
      <c r="D259">
        <v>50628</v>
      </c>
      <c r="E259" t="s">
        <v>245</v>
      </c>
      <c r="F259" t="s">
        <v>152</v>
      </c>
      <c r="G259" t="s">
        <v>246</v>
      </c>
      <c r="H259" t="s">
        <v>237</v>
      </c>
      <c r="I259" t="s">
        <v>87</v>
      </c>
      <c r="J259" t="s">
        <v>88</v>
      </c>
      <c r="K259" t="s">
        <v>247</v>
      </c>
      <c r="L259" t="s">
        <v>89</v>
      </c>
      <c r="M259" t="s">
        <v>90</v>
      </c>
      <c r="N259" t="s">
        <v>90</v>
      </c>
      <c r="Q259">
        <v>30.5</v>
      </c>
      <c r="R259">
        <v>0.8</v>
      </c>
      <c r="S259">
        <v>27</v>
      </c>
      <c r="T259">
        <v>30.5</v>
      </c>
      <c r="U259">
        <v>2</v>
      </c>
      <c r="V259" t="s">
        <v>91</v>
      </c>
      <c r="W259" t="s">
        <v>92</v>
      </c>
      <c r="X259" t="s">
        <v>92</v>
      </c>
      <c r="Y259" t="s">
        <v>93</v>
      </c>
      <c r="Z259" t="s">
        <v>90</v>
      </c>
      <c r="AA259">
        <v>9</v>
      </c>
      <c r="AB259">
        <v>1991</v>
      </c>
      <c r="AC259" t="s">
        <v>92</v>
      </c>
      <c r="AD259" t="s">
        <v>92</v>
      </c>
      <c r="AE259" t="s">
        <v>98</v>
      </c>
      <c r="AF259" t="s">
        <v>213</v>
      </c>
      <c r="AG259">
        <v>7</v>
      </c>
      <c r="AH259" t="s">
        <v>208</v>
      </c>
      <c r="AI259" t="s">
        <v>95</v>
      </c>
      <c r="AJ259" t="s">
        <v>227</v>
      </c>
      <c r="AK259" t="s">
        <v>96</v>
      </c>
      <c r="AO259" t="s">
        <v>95</v>
      </c>
      <c r="AS259" t="s">
        <v>91</v>
      </c>
      <c r="AT259" t="s">
        <v>91</v>
      </c>
      <c r="AU259" t="s">
        <v>92</v>
      </c>
      <c r="AV259" t="s">
        <v>168</v>
      </c>
      <c r="BD259" t="s">
        <v>92</v>
      </c>
      <c r="BE259" t="s">
        <v>92</v>
      </c>
      <c r="BF259" t="s">
        <v>92</v>
      </c>
      <c r="BH259" t="s">
        <v>92</v>
      </c>
      <c r="BI259" t="s">
        <v>92</v>
      </c>
      <c r="BJ259" t="s">
        <v>92</v>
      </c>
      <c r="BK259" t="s">
        <v>92</v>
      </c>
      <c r="BN259" t="s">
        <v>92</v>
      </c>
      <c r="BO259" t="s">
        <v>92</v>
      </c>
      <c r="BP259" t="s">
        <v>92</v>
      </c>
      <c r="BR259" t="s">
        <v>92</v>
      </c>
      <c r="BS259" t="s">
        <v>92</v>
      </c>
      <c r="BT259" t="s">
        <v>98</v>
      </c>
      <c r="BU259" t="s">
        <v>91</v>
      </c>
      <c r="BV259" t="s">
        <v>91</v>
      </c>
      <c r="BW259">
        <v>50628</v>
      </c>
      <c r="BX259">
        <v>678186</v>
      </c>
      <c r="BY259">
        <v>132456.79999999999</v>
      </c>
      <c r="BZ259">
        <v>5120.0542365510801</v>
      </c>
      <c r="CA259">
        <v>28.139061506429901</v>
      </c>
      <c r="CD259">
        <v>2019</v>
      </c>
      <c r="CE259">
        <v>11</v>
      </c>
      <c r="CF259">
        <f t="shared" si="4"/>
        <v>50628</v>
      </c>
    </row>
    <row r="260" spans="1:84">
      <c r="A260">
        <v>258</v>
      </c>
      <c r="B260">
        <v>64451</v>
      </c>
      <c r="C260" t="s">
        <v>609</v>
      </c>
      <c r="D260">
        <v>50722</v>
      </c>
      <c r="E260" t="s">
        <v>610</v>
      </c>
      <c r="F260" t="s">
        <v>116</v>
      </c>
      <c r="G260" t="s">
        <v>290</v>
      </c>
      <c r="H260" t="s">
        <v>237</v>
      </c>
      <c r="I260" t="s">
        <v>87</v>
      </c>
      <c r="J260" t="s">
        <v>88</v>
      </c>
      <c r="L260" t="s">
        <v>89</v>
      </c>
      <c r="M260" t="s">
        <v>90</v>
      </c>
      <c r="N260" t="s">
        <v>90</v>
      </c>
      <c r="Q260">
        <v>8.3000000000000007</v>
      </c>
      <c r="R260">
        <v>0.8</v>
      </c>
      <c r="S260">
        <v>7</v>
      </c>
      <c r="T260">
        <v>11</v>
      </c>
      <c r="U260">
        <v>4.3</v>
      </c>
      <c r="V260" t="s">
        <v>91</v>
      </c>
      <c r="W260" t="s">
        <v>92</v>
      </c>
      <c r="X260" t="s">
        <v>92</v>
      </c>
      <c r="Y260" t="s">
        <v>93</v>
      </c>
      <c r="Z260" t="s">
        <v>90</v>
      </c>
      <c r="AA260">
        <v>12</v>
      </c>
      <c r="AB260">
        <v>1990</v>
      </c>
      <c r="AC260">
        <v>12</v>
      </c>
      <c r="AD260">
        <v>2023</v>
      </c>
      <c r="AE260" t="s">
        <v>98</v>
      </c>
      <c r="AF260" t="s">
        <v>207</v>
      </c>
      <c r="AG260">
        <v>5</v>
      </c>
      <c r="AH260" t="s">
        <v>208</v>
      </c>
      <c r="AI260" t="s">
        <v>95</v>
      </c>
      <c r="AS260" t="s">
        <v>91</v>
      </c>
      <c r="AT260" t="s">
        <v>91</v>
      </c>
      <c r="AU260" t="s">
        <v>92</v>
      </c>
      <c r="AV260" t="s">
        <v>168</v>
      </c>
      <c r="AZ260" t="s">
        <v>91</v>
      </c>
      <c r="BD260" t="s">
        <v>92</v>
      </c>
      <c r="BE260" t="s">
        <v>92</v>
      </c>
      <c r="BF260" t="s">
        <v>92</v>
      </c>
      <c r="BH260" t="s">
        <v>92</v>
      </c>
      <c r="BI260" t="s">
        <v>92</v>
      </c>
      <c r="BJ260" t="s">
        <v>92</v>
      </c>
      <c r="BK260" t="s">
        <v>92</v>
      </c>
      <c r="BN260" t="s">
        <v>92</v>
      </c>
      <c r="BO260" t="s">
        <v>92</v>
      </c>
      <c r="BP260" t="s">
        <v>92</v>
      </c>
      <c r="BR260" t="s">
        <v>92</v>
      </c>
      <c r="BS260" t="s">
        <v>92</v>
      </c>
      <c r="BT260" t="s">
        <v>91</v>
      </c>
      <c r="BU260" t="s">
        <v>91</v>
      </c>
      <c r="BV260" t="s">
        <v>91</v>
      </c>
      <c r="BW260">
        <v>50722</v>
      </c>
      <c r="BX260">
        <v>385897</v>
      </c>
      <c r="BY260">
        <v>75369.84</v>
      </c>
      <c r="BZ260">
        <v>5120.0453656263498</v>
      </c>
      <c r="CA260">
        <v>30.449166666879901</v>
      </c>
      <c r="CD260">
        <v>2021</v>
      </c>
      <c r="CE260">
        <v>5</v>
      </c>
      <c r="CF260">
        <f t="shared" si="4"/>
        <v>50722</v>
      </c>
    </row>
    <row r="261" spans="1:84" hidden="1">
      <c r="A261">
        <v>259</v>
      </c>
      <c r="B261">
        <v>5310</v>
      </c>
      <c r="C261" t="s">
        <v>248</v>
      </c>
      <c r="D261">
        <v>52019</v>
      </c>
      <c r="E261" t="s">
        <v>249</v>
      </c>
      <c r="F261" t="s">
        <v>178</v>
      </c>
      <c r="G261" t="s">
        <v>250</v>
      </c>
      <c r="H261" t="s">
        <v>251</v>
      </c>
      <c r="I261" t="s">
        <v>87</v>
      </c>
      <c r="J261" t="s">
        <v>88</v>
      </c>
      <c r="L261" t="s">
        <v>89</v>
      </c>
      <c r="M261" t="s">
        <v>90</v>
      </c>
      <c r="N261" t="s">
        <v>90</v>
      </c>
      <c r="O261">
        <v>71856761</v>
      </c>
      <c r="P261">
        <v>71856761</v>
      </c>
      <c r="Q261">
        <v>187</v>
      </c>
      <c r="R261">
        <v>0.9</v>
      </c>
      <c r="S261">
        <v>170</v>
      </c>
      <c r="T261">
        <v>188</v>
      </c>
      <c r="U261">
        <v>74.5</v>
      </c>
      <c r="V261" t="s">
        <v>91</v>
      </c>
      <c r="W261" t="s">
        <v>92</v>
      </c>
      <c r="X261" t="s">
        <v>92</v>
      </c>
      <c r="Y261" t="s">
        <v>93</v>
      </c>
      <c r="Z261" t="s">
        <v>90</v>
      </c>
      <c r="AA261">
        <v>3</v>
      </c>
      <c r="AB261">
        <v>2001</v>
      </c>
      <c r="AC261" t="s">
        <v>92</v>
      </c>
      <c r="AD261" t="s">
        <v>92</v>
      </c>
      <c r="AE261" t="s">
        <v>91</v>
      </c>
      <c r="AF261" t="s">
        <v>113</v>
      </c>
      <c r="AG261">
        <v>2</v>
      </c>
      <c r="AH261" t="s">
        <v>90</v>
      </c>
      <c r="AI261" t="s">
        <v>95</v>
      </c>
      <c r="AJ261" t="s">
        <v>96</v>
      </c>
      <c r="AS261" t="s">
        <v>91</v>
      </c>
      <c r="AT261" t="s">
        <v>91</v>
      </c>
      <c r="AU261" t="s">
        <v>92</v>
      </c>
      <c r="AV261" t="s">
        <v>97</v>
      </c>
      <c r="BD261" t="s">
        <v>92</v>
      </c>
      <c r="BE261" t="s">
        <v>92</v>
      </c>
      <c r="BF261" t="s">
        <v>92</v>
      </c>
      <c r="BH261" t="s">
        <v>92</v>
      </c>
      <c r="BI261" t="s">
        <v>92</v>
      </c>
      <c r="BJ261" t="s">
        <v>92</v>
      </c>
      <c r="BK261" t="s">
        <v>92</v>
      </c>
      <c r="BN261" t="s">
        <v>92</v>
      </c>
      <c r="BO261" t="s">
        <v>92</v>
      </c>
      <c r="BP261" t="s">
        <v>92</v>
      </c>
      <c r="BR261" t="s">
        <v>92</v>
      </c>
      <c r="BS261" t="s">
        <v>92</v>
      </c>
      <c r="BT261" t="s">
        <v>98</v>
      </c>
      <c r="BU261" t="s">
        <v>91</v>
      </c>
      <c r="BV261" t="s">
        <v>98</v>
      </c>
      <c r="BW261">
        <v>52019</v>
      </c>
      <c r="BX261">
        <v>10164807</v>
      </c>
      <c r="BY261">
        <v>879125.00300000003</v>
      </c>
      <c r="BZ261">
        <v>11562.4137242289</v>
      </c>
      <c r="CA261">
        <v>31.627222221038799</v>
      </c>
      <c r="CD261">
        <v>2032</v>
      </c>
      <c r="CE261">
        <v>11</v>
      </c>
      <c r="CF261">
        <f t="shared" si="4"/>
        <v>52019</v>
      </c>
    </row>
    <row r="262" spans="1:84" hidden="1">
      <c r="A262">
        <v>260</v>
      </c>
      <c r="B262">
        <v>5310</v>
      </c>
      <c r="C262" t="s">
        <v>248</v>
      </c>
      <c r="D262">
        <v>52019</v>
      </c>
      <c r="E262" t="s">
        <v>249</v>
      </c>
      <c r="F262" t="s">
        <v>178</v>
      </c>
      <c r="G262" t="s">
        <v>250</v>
      </c>
      <c r="H262" t="s">
        <v>252</v>
      </c>
      <c r="I262" t="s">
        <v>87</v>
      </c>
      <c r="J262" t="s">
        <v>88</v>
      </c>
      <c r="L262" t="s">
        <v>89</v>
      </c>
      <c r="M262" t="s">
        <v>90</v>
      </c>
      <c r="N262" t="s">
        <v>90</v>
      </c>
      <c r="O262">
        <v>1379268472</v>
      </c>
      <c r="P262">
        <v>1379268472</v>
      </c>
      <c r="Q262">
        <v>187</v>
      </c>
      <c r="R262">
        <v>0.9</v>
      </c>
      <c r="S262">
        <v>165</v>
      </c>
      <c r="T262">
        <v>188</v>
      </c>
      <c r="U262">
        <v>90</v>
      </c>
      <c r="V262" t="s">
        <v>91</v>
      </c>
      <c r="W262" t="s">
        <v>92</v>
      </c>
      <c r="X262" t="s">
        <v>92</v>
      </c>
      <c r="Y262" t="s">
        <v>93</v>
      </c>
      <c r="Z262" t="s">
        <v>90</v>
      </c>
      <c r="AA262">
        <v>3</v>
      </c>
      <c r="AB262">
        <v>2018</v>
      </c>
      <c r="AC262" t="s">
        <v>92</v>
      </c>
      <c r="AD262" t="s">
        <v>92</v>
      </c>
      <c r="AE262" t="s">
        <v>91</v>
      </c>
      <c r="AF262" t="s">
        <v>113</v>
      </c>
      <c r="AG262">
        <v>2</v>
      </c>
      <c r="AH262" t="s">
        <v>90</v>
      </c>
      <c r="AI262" t="s">
        <v>95</v>
      </c>
      <c r="AS262" t="s">
        <v>91</v>
      </c>
      <c r="AT262" t="s">
        <v>91</v>
      </c>
      <c r="AU262" t="s">
        <v>92</v>
      </c>
      <c r="AV262" t="s">
        <v>97</v>
      </c>
      <c r="BD262" t="s">
        <v>92</v>
      </c>
      <c r="BE262" t="s">
        <v>92</v>
      </c>
      <c r="BF262" t="s">
        <v>92</v>
      </c>
      <c r="BH262" t="s">
        <v>92</v>
      </c>
      <c r="BI262" t="s">
        <v>92</v>
      </c>
      <c r="BJ262" t="s">
        <v>92</v>
      </c>
      <c r="BK262" t="s">
        <v>92</v>
      </c>
      <c r="BN262" t="s">
        <v>92</v>
      </c>
      <c r="BO262" t="s">
        <v>92</v>
      </c>
      <c r="BP262" t="s">
        <v>92</v>
      </c>
      <c r="BR262" t="s">
        <v>92</v>
      </c>
      <c r="BS262" t="s">
        <v>92</v>
      </c>
      <c r="BT262" t="s">
        <v>91</v>
      </c>
      <c r="BU262" t="s">
        <v>91</v>
      </c>
      <c r="BV262" t="s">
        <v>91</v>
      </c>
      <c r="BW262">
        <v>52019</v>
      </c>
      <c r="BX262">
        <v>10164807</v>
      </c>
      <c r="BY262">
        <v>879125.00300000003</v>
      </c>
      <c r="BZ262">
        <v>11562.4137242289</v>
      </c>
      <c r="CA262">
        <v>31.627222221038799</v>
      </c>
      <c r="CD262">
        <v>2049</v>
      </c>
      <c r="CE262">
        <v>11</v>
      </c>
      <c r="CF262">
        <f t="shared" si="4"/>
        <v>52019</v>
      </c>
    </row>
    <row r="263" spans="1:84" hidden="1">
      <c r="A263">
        <v>261</v>
      </c>
      <c r="B263">
        <v>5310</v>
      </c>
      <c r="C263" t="s">
        <v>248</v>
      </c>
      <c r="D263">
        <v>52019</v>
      </c>
      <c r="E263" t="s">
        <v>249</v>
      </c>
      <c r="F263" t="s">
        <v>178</v>
      </c>
      <c r="G263" t="s">
        <v>250</v>
      </c>
      <c r="H263" t="s">
        <v>253</v>
      </c>
      <c r="I263" t="s">
        <v>87</v>
      </c>
      <c r="J263" t="s">
        <v>88</v>
      </c>
      <c r="L263" t="s">
        <v>89</v>
      </c>
      <c r="M263" t="s">
        <v>90</v>
      </c>
      <c r="N263" t="s">
        <v>90</v>
      </c>
      <c r="O263">
        <v>1379268471</v>
      </c>
      <c r="P263">
        <v>1379268471</v>
      </c>
      <c r="Q263">
        <v>187</v>
      </c>
      <c r="R263">
        <v>0.9</v>
      </c>
      <c r="S263">
        <v>165</v>
      </c>
      <c r="T263">
        <v>188</v>
      </c>
      <c r="U263">
        <v>90</v>
      </c>
      <c r="V263" t="s">
        <v>91</v>
      </c>
      <c r="W263" t="s">
        <v>92</v>
      </c>
      <c r="X263" t="s">
        <v>92</v>
      </c>
      <c r="Y263" t="s">
        <v>93</v>
      </c>
      <c r="Z263" t="s">
        <v>90</v>
      </c>
      <c r="AA263">
        <v>4</v>
      </c>
      <c r="AB263">
        <v>2018</v>
      </c>
      <c r="AC263" t="s">
        <v>92</v>
      </c>
      <c r="AD263" t="s">
        <v>92</v>
      </c>
      <c r="AE263" t="s">
        <v>91</v>
      </c>
      <c r="AF263" t="s">
        <v>113</v>
      </c>
      <c r="AG263">
        <v>2</v>
      </c>
      <c r="AH263" t="s">
        <v>90</v>
      </c>
      <c r="AI263" t="s">
        <v>95</v>
      </c>
      <c r="AS263" t="s">
        <v>91</v>
      </c>
      <c r="AT263" t="s">
        <v>91</v>
      </c>
      <c r="AU263" t="s">
        <v>92</v>
      </c>
      <c r="AV263" t="s">
        <v>97</v>
      </c>
      <c r="BD263" t="s">
        <v>92</v>
      </c>
      <c r="BE263" t="s">
        <v>92</v>
      </c>
      <c r="BF263" t="s">
        <v>92</v>
      </c>
      <c r="BH263" t="s">
        <v>92</v>
      </c>
      <c r="BI263" t="s">
        <v>92</v>
      </c>
      <c r="BJ263" t="s">
        <v>92</v>
      </c>
      <c r="BK263" t="s">
        <v>92</v>
      </c>
      <c r="BN263" t="s">
        <v>92</v>
      </c>
      <c r="BO263" t="s">
        <v>92</v>
      </c>
      <c r="BP263" t="s">
        <v>92</v>
      </c>
      <c r="BR263" t="s">
        <v>92</v>
      </c>
      <c r="BS263" t="s">
        <v>92</v>
      </c>
      <c r="BT263" t="s">
        <v>91</v>
      </c>
      <c r="BU263" t="s">
        <v>91</v>
      </c>
      <c r="BV263" t="s">
        <v>91</v>
      </c>
      <c r="BW263">
        <v>52019</v>
      </c>
      <c r="BX263">
        <v>10164807</v>
      </c>
      <c r="BY263">
        <v>879125.00300000003</v>
      </c>
      <c r="BZ263">
        <v>11562.4137242289</v>
      </c>
      <c r="CA263">
        <v>31.627222221038799</v>
      </c>
      <c r="CD263">
        <v>2049</v>
      </c>
      <c r="CE263">
        <v>12</v>
      </c>
      <c r="CF263">
        <f t="shared" si="4"/>
        <v>52019</v>
      </c>
    </row>
    <row r="264" spans="1:84">
      <c r="A264">
        <v>262</v>
      </c>
      <c r="B264">
        <v>65792</v>
      </c>
      <c r="C264" t="s">
        <v>611</v>
      </c>
      <c r="D264">
        <v>52021</v>
      </c>
      <c r="E264" t="s">
        <v>612</v>
      </c>
      <c r="F264" t="s">
        <v>116</v>
      </c>
      <c r="G264" t="s">
        <v>266</v>
      </c>
      <c r="H264" t="s">
        <v>237</v>
      </c>
      <c r="I264" t="s">
        <v>87</v>
      </c>
      <c r="J264" t="s">
        <v>88</v>
      </c>
      <c r="L264" t="s">
        <v>89</v>
      </c>
      <c r="M264" t="s">
        <v>90</v>
      </c>
      <c r="N264" t="s">
        <v>90</v>
      </c>
      <c r="O264">
        <v>33092313</v>
      </c>
      <c r="P264">
        <v>33092313</v>
      </c>
      <c r="Q264">
        <v>3.7</v>
      </c>
      <c r="R264">
        <v>0.8</v>
      </c>
      <c r="S264">
        <v>3.5</v>
      </c>
      <c r="T264">
        <v>3.7</v>
      </c>
      <c r="U264">
        <v>0.1</v>
      </c>
      <c r="V264" t="s">
        <v>91</v>
      </c>
      <c r="W264" t="s">
        <v>92</v>
      </c>
      <c r="X264" t="s">
        <v>92</v>
      </c>
      <c r="Y264" t="s">
        <v>613</v>
      </c>
      <c r="Z264" t="s">
        <v>90</v>
      </c>
      <c r="AA264">
        <v>5</v>
      </c>
      <c r="AB264">
        <v>1991</v>
      </c>
      <c r="AC264">
        <v>4</v>
      </c>
      <c r="AD264">
        <v>2025</v>
      </c>
      <c r="AE264" t="s">
        <v>98</v>
      </c>
      <c r="AF264" t="s">
        <v>207</v>
      </c>
      <c r="AG264">
        <v>5</v>
      </c>
      <c r="AH264" t="s">
        <v>208</v>
      </c>
      <c r="AI264" t="s">
        <v>95</v>
      </c>
      <c r="AJ264" t="s">
        <v>96</v>
      </c>
      <c r="AO264" t="s">
        <v>95</v>
      </c>
      <c r="AS264" t="s">
        <v>91</v>
      </c>
      <c r="AT264" t="s">
        <v>91</v>
      </c>
      <c r="AU264">
        <v>0</v>
      </c>
      <c r="AV264" t="s">
        <v>97</v>
      </c>
      <c r="BA264" t="s">
        <v>91</v>
      </c>
      <c r="BD264" t="s">
        <v>92</v>
      </c>
      <c r="BE264" t="s">
        <v>92</v>
      </c>
      <c r="BF264" t="s">
        <v>92</v>
      </c>
      <c r="BH264" t="s">
        <v>92</v>
      </c>
      <c r="BI264" t="s">
        <v>92</v>
      </c>
      <c r="BJ264" t="s">
        <v>92</v>
      </c>
      <c r="BK264" t="s">
        <v>92</v>
      </c>
      <c r="BN264" t="s">
        <v>92</v>
      </c>
      <c r="BO264" t="s">
        <v>92</v>
      </c>
      <c r="BP264" t="s">
        <v>92</v>
      </c>
      <c r="BQ264" t="s">
        <v>91</v>
      </c>
      <c r="BR264" t="s">
        <v>92</v>
      </c>
      <c r="BS264" t="s">
        <v>92</v>
      </c>
      <c r="BT264" t="s">
        <v>98</v>
      </c>
      <c r="BU264" t="s">
        <v>91</v>
      </c>
      <c r="BV264" t="s">
        <v>98</v>
      </c>
      <c r="BW264">
        <v>52021</v>
      </c>
      <c r="BX264">
        <v>2177</v>
      </c>
      <c r="BY264">
        <v>134</v>
      </c>
      <c r="BZ264">
        <v>16246.2686567164</v>
      </c>
      <c r="CA264">
        <v>22.274166666669899</v>
      </c>
      <c r="CD264">
        <v>2013</v>
      </c>
      <c r="CE264">
        <v>8</v>
      </c>
      <c r="CF264">
        <f t="shared" si="4"/>
        <v>52021</v>
      </c>
    </row>
    <row r="265" spans="1:84">
      <c r="A265">
        <v>263</v>
      </c>
      <c r="B265">
        <v>65792</v>
      </c>
      <c r="C265" t="s">
        <v>611</v>
      </c>
      <c r="D265">
        <v>52021</v>
      </c>
      <c r="E265" t="s">
        <v>612</v>
      </c>
      <c r="F265" t="s">
        <v>116</v>
      </c>
      <c r="G265" t="s">
        <v>266</v>
      </c>
      <c r="H265" t="s">
        <v>238</v>
      </c>
      <c r="I265" t="s">
        <v>87</v>
      </c>
      <c r="J265" t="s">
        <v>88</v>
      </c>
      <c r="L265" t="s">
        <v>89</v>
      </c>
      <c r="M265" t="s">
        <v>90</v>
      </c>
      <c r="N265" t="s">
        <v>90</v>
      </c>
      <c r="O265">
        <v>33092313</v>
      </c>
      <c r="P265">
        <v>33092313</v>
      </c>
      <c r="Q265">
        <v>3.7</v>
      </c>
      <c r="R265">
        <v>0.8</v>
      </c>
      <c r="S265">
        <v>3.5</v>
      </c>
      <c r="T265">
        <v>3.7</v>
      </c>
      <c r="U265">
        <v>0.1</v>
      </c>
      <c r="V265" t="s">
        <v>91</v>
      </c>
      <c r="W265" t="s">
        <v>92</v>
      </c>
      <c r="X265" t="s">
        <v>92</v>
      </c>
      <c r="Y265" t="s">
        <v>613</v>
      </c>
      <c r="Z265" t="s">
        <v>90</v>
      </c>
      <c r="AA265">
        <v>5</v>
      </c>
      <c r="AB265">
        <v>1991</v>
      </c>
      <c r="AC265">
        <v>4</v>
      </c>
      <c r="AD265">
        <v>2025</v>
      </c>
      <c r="AE265" t="s">
        <v>98</v>
      </c>
      <c r="AF265" t="s">
        <v>207</v>
      </c>
      <c r="AG265">
        <v>5</v>
      </c>
      <c r="AH265" t="s">
        <v>208</v>
      </c>
      <c r="AI265" t="s">
        <v>95</v>
      </c>
      <c r="AJ265" t="s">
        <v>96</v>
      </c>
      <c r="AO265" t="s">
        <v>95</v>
      </c>
      <c r="AS265" t="s">
        <v>91</v>
      </c>
      <c r="AT265" t="s">
        <v>91</v>
      </c>
      <c r="AU265" t="s">
        <v>92</v>
      </c>
      <c r="AV265" t="s">
        <v>97</v>
      </c>
      <c r="BA265" t="s">
        <v>91</v>
      </c>
      <c r="BD265" t="s">
        <v>92</v>
      </c>
      <c r="BE265" t="s">
        <v>92</v>
      </c>
      <c r="BF265" t="s">
        <v>92</v>
      </c>
      <c r="BH265" t="s">
        <v>92</v>
      </c>
      <c r="BI265" t="s">
        <v>92</v>
      </c>
      <c r="BJ265" t="s">
        <v>92</v>
      </c>
      <c r="BK265" t="s">
        <v>92</v>
      </c>
      <c r="BN265" t="s">
        <v>92</v>
      </c>
      <c r="BO265" t="s">
        <v>92</v>
      </c>
      <c r="BP265" t="s">
        <v>92</v>
      </c>
      <c r="BQ265" t="s">
        <v>91</v>
      </c>
      <c r="BR265" t="s">
        <v>92</v>
      </c>
      <c r="BS265" t="s">
        <v>92</v>
      </c>
      <c r="BT265" t="s">
        <v>98</v>
      </c>
      <c r="BU265" t="s">
        <v>91</v>
      </c>
      <c r="BV265" t="s">
        <v>98</v>
      </c>
      <c r="BW265">
        <v>52021</v>
      </c>
      <c r="BX265">
        <v>2177</v>
      </c>
      <c r="BY265">
        <v>134</v>
      </c>
      <c r="BZ265">
        <v>16246.2686567164</v>
      </c>
      <c r="CA265">
        <v>22.274166666669899</v>
      </c>
      <c r="CD265">
        <v>2013</v>
      </c>
      <c r="CE265">
        <v>8</v>
      </c>
      <c r="CF265">
        <f t="shared" si="4"/>
        <v>52021</v>
      </c>
    </row>
    <row r="266" spans="1:84">
      <c r="A266">
        <v>264</v>
      </c>
      <c r="B266">
        <v>19876</v>
      </c>
      <c r="C266" t="s">
        <v>176</v>
      </c>
      <c r="D266">
        <v>52087</v>
      </c>
      <c r="E266" t="s">
        <v>614</v>
      </c>
      <c r="F266" t="s">
        <v>178</v>
      </c>
      <c r="G266" t="s">
        <v>615</v>
      </c>
      <c r="H266" t="s">
        <v>237</v>
      </c>
      <c r="I266" t="s">
        <v>87</v>
      </c>
      <c r="J266" t="s">
        <v>88</v>
      </c>
      <c r="L266" t="s">
        <v>89</v>
      </c>
      <c r="M266" t="s">
        <v>90</v>
      </c>
      <c r="N266" t="s">
        <v>90</v>
      </c>
      <c r="Q266">
        <v>129.6</v>
      </c>
      <c r="R266">
        <v>0.9</v>
      </c>
      <c r="S266">
        <v>116</v>
      </c>
      <c r="T266">
        <v>121</v>
      </c>
      <c r="U266">
        <v>78</v>
      </c>
      <c r="V266" t="s">
        <v>91</v>
      </c>
      <c r="W266" t="s">
        <v>92</v>
      </c>
      <c r="X266" t="s">
        <v>92</v>
      </c>
      <c r="Y266" t="s">
        <v>118</v>
      </c>
      <c r="Z266" t="s">
        <v>98</v>
      </c>
      <c r="AA266">
        <v>6</v>
      </c>
      <c r="AB266">
        <v>1992</v>
      </c>
      <c r="AC266" t="s">
        <v>92</v>
      </c>
      <c r="AD266" t="s">
        <v>92</v>
      </c>
      <c r="AE266" t="s">
        <v>91</v>
      </c>
      <c r="AF266" t="s">
        <v>94</v>
      </c>
      <c r="AG266">
        <v>1</v>
      </c>
      <c r="AH266" t="s">
        <v>90</v>
      </c>
      <c r="AI266" t="s">
        <v>95</v>
      </c>
      <c r="AJ266" t="s">
        <v>96</v>
      </c>
      <c r="AS266" t="s">
        <v>91</v>
      </c>
      <c r="AU266" t="s">
        <v>92</v>
      </c>
      <c r="AV266" t="s">
        <v>97</v>
      </c>
      <c r="BD266" t="s">
        <v>92</v>
      </c>
      <c r="BE266" t="s">
        <v>92</v>
      </c>
      <c r="BF266" t="s">
        <v>92</v>
      </c>
      <c r="BH266" t="s">
        <v>92</v>
      </c>
      <c r="BI266" t="s">
        <v>92</v>
      </c>
      <c r="BJ266" t="s">
        <v>92</v>
      </c>
      <c r="BK266" t="s">
        <v>92</v>
      </c>
      <c r="BN266" t="s">
        <v>92</v>
      </c>
      <c r="BO266" t="s">
        <v>92</v>
      </c>
      <c r="BP266" t="s">
        <v>92</v>
      </c>
      <c r="BR266" t="s">
        <v>92</v>
      </c>
      <c r="BS266" t="s">
        <v>92</v>
      </c>
      <c r="BT266" t="s">
        <v>98</v>
      </c>
      <c r="BU266" t="s">
        <v>91</v>
      </c>
      <c r="BV266" t="s">
        <v>98</v>
      </c>
      <c r="BW266">
        <v>52087</v>
      </c>
      <c r="BX266">
        <v>513135</v>
      </c>
      <c r="BY266">
        <v>43910</v>
      </c>
      <c r="BZ266">
        <v>11686.062400364301</v>
      </c>
      <c r="CA266">
        <v>17.6218749995443</v>
      </c>
      <c r="CD266">
        <v>2010</v>
      </c>
      <c r="CE266">
        <v>1</v>
      </c>
      <c r="CF266">
        <f t="shared" si="4"/>
        <v>52087</v>
      </c>
    </row>
    <row r="267" spans="1:84">
      <c r="A267">
        <v>265</v>
      </c>
      <c r="B267">
        <v>19876</v>
      </c>
      <c r="C267" t="s">
        <v>176</v>
      </c>
      <c r="D267">
        <v>52087</v>
      </c>
      <c r="E267" t="s">
        <v>614</v>
      </c>
      <c r="F267" t="s">
        <v>178</v>
      </c>
      <c r="G267" t="s">
        <v>615</v>
      </c>
      <c r="H267" t="s">
        <v>238</v>
      </c>
      <c r="I267" t="s">
        <v>87</v>
      </c>
      <c r="J267" t="s">
        <v>88</v>
      </c>
      <c r="L267" t="s">
        <v>89</v>
      </c>
      <c r="M267" t="s">
        <v>90</v>
      </c>
      <c r="N267" t="s">
        <v>90</v>
      </c>
      <c r="Q267">
        <v>129.6</v>
      </c>
      <c r="R267">
        <v>0.9</v>
      </c>
      <c r="S267">
        <v>116</v>
      </c>
      <c r="T267">
        <v>120</v>
      </c>
      <c r="U267">
        <v>78</v>
      </c>
      <c r="V267" t="s">
        <v>91</v>
      </c>
      <c r="W267" t="s">
        <v>92</v>
      </c>
      <c r="X267" t="s">
        <v>92</v>
      </c>
      <c r="Y267" t="s">
        <v>118</v>
      </c>
      <c r="Z267" t="s">
        <v>98</v>
      </c>
      <c r="AA267">
        <v>6</v>
      </c>
      <c r="AB267">
        <v>1992</v>
      </c>
      <c r="AC267" t="s">
        <v>92</v>
      </c>
      <c r="AD267" t="s">
        <v>92</v>
      </c>
      <c r="AE267" t="s">
        <v>91</v>
      </c>
      <c r="AF267" t="s">
        <v>94</v>
      </c>
      <c r="AG267">
        <v>1</v>
      </c>
      <c r="AH267" t="s">
        <v>90</v>
      </c>
      <c r="AI267" t="s">
        <v>95</v>
      </c>
      <c r="AJ267" t="s">
        <v>96</v>
      </c>
      <c r="AS267" t="s">
        <v>91</v>
      </c>
      <c r="AU267" t="s">
        <v>92</v>
      </c>
      <c r="AV267" t="s">
        <v>97</v>
      </c>
      <c r="BD267" t="s">
        <v>92</v>
      </c>
      <c r="BE267" t="s">
        <v>92</v>
      </c>
      <c r="BF267" t="s">
        <v>92</v>
      </c>
      <c r="BH267" t="s">
        <v>92</v>
      </c>
      <c r="BI267" t="s">
        <v>92</v>
      </c>
      <c r="BJ267" t="s">
        <v>92</v>
      </c>
      <c r="BK267" t="s">
        <v>92</v>
      </c>
      <c r="BN267" t="s">
        <v>92</v>
      </c>
      <c r="BO267" t="s">
        <v>92</v>
      </c>
      <c r="BP267" t="s">
        <v>92</v>
      </c>
      <c r="BR267" t="s">
        <v>92</v>
      </c>
      <c r="BS267" t="s">
        <v>92</v>
      </c>
      <c r="BT267" t="s">
        <v>98</v>
      </c>
      <c r="BU267" t="s">
        <v>91</v>
      </c>
      <c r="BV267" t="s">
        <v>98</v>
      </c>
      <c r="BW267">
        <v>52087</v>
      </c>
      <c r="BX267">
        <v>513135</v>
      </c>
      <c r="BY267">
        <v>43910</v>
      </c>
      <c r="BZ267">
        <v>11686.062400364301</v>
      </c>
      <c r="CA267">
        <v>17.6218749995443</v>
      </c>
      <c r="CD267">
        <v>2010</v>
      </c>
      <c r="CE267">
        <v>1</v>
      </c>
      <c r="CF267">
        <f t="shared" si="4"/>
        <v>52087</v>
      </c>
    </row>
    <row r="268" spans="1:84">
      <c r="A268">
        <v>266</v>
      </c>
      <c r="B268">
        <v>19876</v>
      </c>
      <c r="C268" t="s">
        <v>176</v>
      </c>
      <c r="D268">
        <v>52087</v>
      </c>
      <c r="E268" t="s">
        <v>614</v>
      </c>
      <c r="F268" t="s">
        <v>178</v>
      </c>
      <c r="G268" t="s">
        <v>615</v>
      </c>
      <c r="H268" t="s">
        <v>218</v>
      </c>
      <c r="I268" t="s">
        <v>87</v>
      </c>
      <c r="J268" t="s">
        <v>88</v>
      </c>
      <c r="L268" t="s">
        <v>89</v>
      </c>
      <c r="M268" t="s">
        <v>90</v>
      </c>
      <c r="N268" t="s">
        <v>90</v>
      </c>
      <c r="Q268">
        <v>129.6</v>
      </c>
      <c r="R268">
        <v>0.9</v>
      </c>
      <c r="S268">
        <v>116</v>
      </c>
      <c r="T268">
        <v>124</v>
      </c>
      <c r="U268">
        <v>78</v>
      </c>
      <c r="V268" t="s">
        <v>91</v>
      </c>
      <c r="W268" t="s">
        <v>92</v>
      </c>
      <c r="X268" t="s">
        <v>92</v>
      </c>
      <c r="Y268" t="s">
        <v>118</v>
      </c>
      <c r="Z268" t="s">
        <v>98</v>
      </c>
      <c r="AA268">
        <v>6</v>
      </c>
      <c r="AB268">
        <v>1992</v>
      </c>
      <c r="AC268" t="s">
        <v>92</v>
      </c>
      <c r="AD268" t="s">
        <v>92</v>
      </c>
      <c r="AE268" t="s">
        <v>91</v>
      </c>
      <c r="AF268" t="s">
        <v>94</v>
      </c>
      <c r="AG268">
        <v>1</v>
      </c>
      <c r="AH268" t="s">
        <v>90</v>
      </c>
      <c r="AI268" t="s">
        <v>95</v>
      </c>
      <c r="AJ268" t="s">
        <v>96</v>
      </c>
      <c r="AS268" t="s">
        <v>91</v>
      </c>
      <c r="AU268" t="s">
        <v>92</v>
      </c>
      <c r="AV268" t="s">
        <v>97</v>
      </c>
      <c r="BD268" t="s">
        <v>92</v>
      </c>
      <c r="BE268" t="s">
        <v>92</v>
      </c>
      <c r="BF268" t="s">
        <v>92</v>
      </c>
      <c r="BH268" t="s">
        <v>92</v>
      </c>
      <c r="BI268" t="s">
        <v>92</v>
      </c>
      <c r="BJ268" t="s">
        <v>92</v>
      </c>
      <c r="BK268" t="s">
        <v>92</v>
      </c>
      <c r="BN268" t="s">
        <v>92</v>
      </c>
      <c r="BO268" t="s">
        <v>92</v>
      </c>
      <c r="BP268" t="s">
        <v>92</v>
      </c>
      <c r="BR268" t="s">
        <v>92</v>
      </c>
      <c r="BS268" t="s">
        <v>92</v>
      </c>
      <c r="BT268" t="s">
        <v>98</v>
      </c>
      <c r="BU268" t="s">
        <v>91</v>
      </c>
      <c r="BV268" t="s">
        <v>98</v>
      </c>
      <c r="BW268">
        <v>52087</v>
      </c>
      <c r="BX268">
        <v>513135</v>
      </c>
      <c r="BY268">
        <v>43910</v>
      </c>
      <c r="BZ268">
        <v>11686.062400364301</v>
      </c>
      <c r="CA268">
        <v>17.6218749995443</v>
      </c>
      <c r="CD268">
        <v>2010</v>
      </c>
      <c r="CE268">
        <v>1</v>
      </c>
      <c r="CF268">
        <f t="shared" si="4"/>
        <v>52087</v>
      </c>
    </row>
    <row r="269" spans="1:84">
      <c r="A269">
        <v>267</v>
      </c>
      <c r="B269">
        <v>12303</v>
      </c>
      <c r="C269" t="s">
        <v>616</v>
      </c>
      <c r="D269">
        <v>52149</v>
      </c>
      <c r="E269" t="s">
        <v>617</v>
      </c>
      <c r="F269" t="s">
        <v>171</v>
      </c>
      <c r="G269" t="s">
        <v>141</v>
      </c>
      <c r="H269" t="s">
        <v>618</v>
      </c>
      <c r="I269" t="s">
        <v>87</v>
      </c>
      <c r="J269" t="s">
        <v>88</v>
      </c>
      <c r="L269" t="s">
        <v>89</v>
      </c>
      <c r="M269" t="s">
        <v>90</v>
      </c>
      <c r="N269" t="s">
        <v>90</v>
      </c>
      <c r="O269" t="s">
        <v>619</v>
      </c>
      <c r="P269" t="s">
        <v>619</v>
      </c>
      <c r="Q269">
        <v>38.4</v>
      </c>
      <c r="R269">
        <v>0.85</v>
      </c>
      <c r="S269">
        <v>38.5</v>
      </c>
      <c r="T269">
        <v>40</v>
      </c>
      <c r="U269">
        <v>20</v>
      </c>
      <c r="V269" t="s">
        <v>91</v>
      </c>
      <c r="W269" t="s">
        <v>92</v>
      </c>
      <c r="X269" t="s">
        <v>92</v>
      </c>
      <c r="Y269" t="s">
        <v>93</v>
      </c>
      <c r="Z269" t="s">
        <v>90</v>
      </c>
      <c r="AA269">
        <v>4</v>
      </c>
      <c r="AB269">
        <v>2001</v>
      </c>
      <c r="AC269" t="s">
        <v>92</v>
      </c>
      <c r="AD269" t="s">
        <v>92</v>
      </c>
      <c r="AE269" t="s">
        <v>98</v>
      </c>
      <c r="AF269" t="s">
        <v>213</v>
      </c>
      <c r="AG269">
        <v>7</v>
      </c>
      <c r="AH269" t="s">
        <v>208</v>
      </c>
      <c r="AI269" t="s">
        <v>95</v>
      </c>
      <c r="AS269" t="s">
        <v>91</v>
      </c>
      <c r="AT269" t="s">
        <v>91</v>
      </c>
      <c r="AU269" t="s">
        <v>92</v>
      </c>
      <c r="AV269" t="s">
        <v>97</v>
      </c>
      <c r="BD269" t="s">
        <v>92</v>
      </c>
      <c r="BE269" t="s">
        <v>92</v>
      </c>
      <c r="BF269" t="s">
        <v>92</v>
      </c>
      <c r="BH269" t="s">
        <v>92</v>
      </c>
      <c r="BI269" t="s">
        <v>92</v>
      </c>
      <c r="BJ269" t="s">
        <v>92</v>
      </c>
      <c r="BK269" t="s">
        <v>92</v>
      </c>
      <c r="BN269" t="s">
        <v>92</v>
      </c>
      <c r="BO269" t="s">
        <v>92</v>
      </c>
      <c r="BP269" t="s">
        <v>92</v>
      </c>
      <c r="BR269" t="s">
        <v>92</v>
      </c>
      <c r="BS269" t="s">
        <v>92</v>
      </c>
      <c r="BT269" t="s">
        <v>91</v>
      </c>
      <c r="BU269" t="s">
        <v>91</v>
      </c>
      <c r="BV269" t="s">
        <v>91</v>
      </c>
      <c r="BW269">
        <v>52149</v>
      </c>
      <c r="BX269">
        <v>1417498</v>
      </c>
      <c r="BY269">
        <v>293137.59999999998</v>
      </c>
      <c r="BZ269">
        <v>4835.6062136007104</v>
      </c>
      <c r="CA269">
        <v>29.438387896357501</v>
      </c>
      <c r="CD269">
        <v>2030</v>
      </c>
      <c r="CE269">
        <v>9</v>
      </c>
      <c r="CF269">
        <f t="shared" si="4"/>
        <v>52149</v>
      </c>
    </row>
    <row r="270" spans="1:84">
      <c r="A270">
        <v>268</v>
      </c>
      <c r="B270">
        <v>12303</v>
      </c>
      <c r="C270" t="s">
        <v>616</v>
      </c>
      <c r="D270">
        <v>52149</v>
      </c>
      <c r="E270" t="s">
        <v>617</v>
      </c>
      <c r="F270" t="s">
        <v>171</v>
      </c>
      <c r="G270" t="s">
        <v>141</v>
      </c>
      <c r="H270" t="s">
        <v>238</v>
      </c>
      <c r="I270" t="s">
        <v>87</v>
      </c>
      <c r="J270" t="s">
        <v>88</v>
      </c>
      <c r="L270" t="s">
        <v>89</v>
      </c>
      <c r="M270" t="s">
        <v>90</v>
      </c>
      <c r="N270" t="s">
        <v>90</v>
      </c>
      <c r="O270" t="s">
        <v>619</v>
      </c>
      <c r="P270" t="s">
        <v>619</v>
      </c>
      <c r="Q270">
        <v>32.299999999999997</v>
      </c>
      <c r="R270">
        <v>0.9</v>
      </c>
      <c r="S270">
        <v>24.5</v>
      </c>
      <c r="T270">
        <v>26</v>
      </c>
      <c r="U270">
        <v>15</v>
      </c>
      <c r="V270" t="s">
        <v>91</v>
      </c>
      <c r="W270" t="s">
        <v>92</v>
      </c>
      <c r="X270" t="s">
        <v>92</v>
      </c>
      <c r="Y270" t="s">
        <v>93</v>
      </c>
      <c r="Z270" t="s">
        <v>90</v>
      </c>
      <c r="AA270">
        <v>1</v>
      </c>
      <c r="AB270">
        <v>1989</v>
      </c>
      <c r="AC270" t="s">
        <v>92</v>
      </c>
      <c r="AD270" t="s">
        <v>92</v>
      </c>
      <c r="AE270" t="s">
        <v>98</v>
      </c>
      <c r="AF270" t="s">
        <v>213</v>
      </c>
      <c r="AG270">
        <v>7</v>
      </c>
      <c r="AH270" t="s">
        <v>208</v>
      </c>
      <c r="AI270" t="s">
        <v>95</v>
      </c>
      <c r="AS270" t="s">
        <v>91</v>
      </c>
      <c r="AT270" t="s">
        <v>91</v>
      </c>
      <c r="AU270" t="s">
        <v>92</v>
      </c>
      <c r="AV270" t="s">
        <v>97</v>
      </c>
      <c r="BD270" t="s">
        <v>92</v>
      </c>
      <c r="BE270" t="s">
        <v>92</v>
      </c>
      <c r="BF270" t="s">
        <v>92</v>
      </c>
      <c r="BH270" t="s">
        <v>92</v>
      </c>
      <c r="BI270" t="s">
        <v>92</v>
      </c>
      <c r="BJ270" t="s">
        <v>92</v>
      </c>
      <c r="BK270" t="s">
        <v>92</v>
      </c>
      <c r="BN270" t="s">
        <v>92</v>
      </c>
      <c r="BO270" t="s">
        <v>92</v>
      </c>
      <c r="BP270" t="s">
        <v>92</v>
      </c>
      <c r="BR270" t="s">
        <v>92</v>
      </c>
      <c r="BS270" t="s">
        <v>92</v>
      </c>
      <c r="BT270" t="s">
        <v>91</v>
      </c>
      <c r="BU270" t="s">
        <v>91</v>
      </c>
      <c r="BV270" t="s">
        <v>91</v>
      </c>
      <c r="BW270">
        <v>52149</v>
      </c>
      <c r="BX270">
        <v>1417498</v>
      </c>
      <c r="BY270">
        <v>293137.59999999998</v>
      </c>
      <c r="BZ270">
        <v>4835.6062136007104</v>
      </c>
      <c r="CA270">
        <v>29.341636904291601</v>
      </c>
      <c r="CD270">
        <v>2018</v>
      </c>
      <c r="CE270">
        <v>5</v>
      </c>
      <c r="CF270">
        <f t="shared" si="4"/>
        <v>52149</v>
      </c>
    </row>
    <row r="271" spans="1:84" hidden="1">
      <c r="A271">
        <v>269</v>
      </c>
      <c r="B271">
        <v>56605</v>
      </c>
      <c r="C271" t="s">
        <v>258</v>
      </c>
      <c r="D271">
        <v>52193</v>
      </c>
      <c r="E271" t="s">
        <v>259</v>
      </c>
      <c r="F271" t="s">
        <v>109</v>
      </c>
      <c r="G271" t="s">
        <v>260</v>
      </c>
      <c r="H271" t="s">
        <v>261</v>
      </c>
      <c r="I271" t="s">
        <v>87</v>
      </c>
      <c r="J271" t="s">
        <v>88</v>
      </c>
      <c r="L271" t="s">
        <v>89</v>
      </c>
      <c r="M271" t="s">
        <v>90</v>
      </c>
      <c r="N271" t="s">
        <v>90</v>
      </c>
      <c r="O271" t="s">
        <v>262</v>
      </c>
      <c r="P271" t="s">
        <v>262</v>
      </c>
      <c r="Q271">
        <v>92</v>
      </c>
      <c r="R271">
        <v>1</v>
      </c>
      <c r="S271">
        <v>65</v>
      </c>
      <c r="T271">
        <v>72</v>
      </c>
      <c r="U271">
        <v>45</v>
      </c>
      <c r="V271" t="s">
        <v>91</v>
      </c>
      <c r="W271" t="s">
        <v>92</v>
      </c>
      <c r="X271" t="s">
        <v>92</v>
      </c>
      <c r="Y271" t="s">
        <v>93</v>
      </c>
      <c r="Z271" t="s">
        <v>90</v>
      </c>
      <c r="AA271">
        <v>5</v>
      </c>
      <c r="AB271">
        <v>2000</v>
      </c>
      <c r="AC271" t="s">
        <v>92</v>
      </c>
      <c r="AD271" t="s">
        <v>92</v>
      </c>
      <c r="AE271" t="s">
        <v>98</v>
      </c>
      <c r="AF271" t="s">
        <v>213</v>
      </c>
      <c r="AG271">
        <v>7</v>
      </c>
      <c r="AH271" t="s">
        <v>208</v>
      </c>
      <c r="AI271" t="s">
        <v>95</v>
      </c>
      <c r="AO271" t="s">
        <v>95</v>
      </c>
      <c r="AS271" t="s">
        <v>91</v>
      </c>
      <c r="AT271" t="s">
        <v>91</v>
      </c>
      <c r="AU271" t="s">
        <v>92</v>
      </c>
      <c r="AV271" t="s">
        <v>168</v>
      </c>
      <c r="BD271" t="s">
        <v>92</v>
      </c>
      <c r="BE271" t="s">
        <v>92</v>
      </c>
      <c r="BF271" t="s">
        <v>92</v>
      </c>
      <c r="BH271" t="s">
        <v>92</v>
      </c>
      <c r="BI271" t="s">
        <v>92</v>
      </c>
      <c r="BJ271" t="s">
        <v>92</v>
      </c>
      <c r="BK271" t="s">
        <v>92</v>
      </c>
      <c r="BN271" t="s">
        <v>92</v>
      </c>
      <c r="BO271" t="s">
        <v>92</v>
      </c>
      <c r="BP271" t="s">
        <v>92</v>
      </c>
      <c r="BR271" t="s">
        <v>92</v>
      </c>
      <c r="BS271" t="s">
        <v>92</v>
      </c>
      <c r="BT271" t="s">
        <v>91</v>
      </c>
      <c r="BU271" t="s">
        <v>91</v>
      </c>
      <c r="BW271">
        <v>52193</v>
      </c>
      <c r="BX271">
        <v>3528448</v>
      </c>
      <c r="BY271">
        <v>658207</v>
      </c>
      <c r="BZ271">
        <v>5360.6965589852398</v>
      </c>
      <c r="CA271">
        <v>29.579930553153901</v>
      </c>
      <c r="CD271">
        <v>2029</v>
      </c>
      <c r="CE271">
        <v>12</v>
      </c>
      <c r="CF271">
        <f t="shared" si="4"/>
        <v>52193</v>
      </c>
    </row>
    <row r="272" spans="1:84" hidden="1">
      <c r="A272">
        <v>270</v>
      </c>
      <c r="B272">
        <v>56605</v>
      </c>
      <c r="C272" t="s">
        <v>258</v>
      </c>
      <c r="D272">
        <v>52193</v>
      </c>
      <c r="E272" t="s">
        <v>259</v>
      </c>
      <c r="F272" t="s">
        <v>109</v>
      </c>
      <c r="G272" t="s">
        <v>260</v>
      </c>
      <c r="H272" t="s">
        <v>263</v>
      </c>
      <c r="I272" t="s">
        <v>87</v>
      </c>
      <c r="J272" t="s">
        <v>88</v>
      </c>
      <c r="L272" t="s">
        <v>89</v>
      </c>
      <c r="M272" t="s">
        <v>90</v>
      </c>
      <c r="N272" t="s">
        <v>90</v>
      </c>
      <c r="O272" t="s">
        <v>262</v>
      </c>
      <c r="P272" t="s">
        <v>262</v>
      </c>
      <c r="Q272">
        <v>92</v>
      </c>
      <c r="R272">
        <v>1</v>
      </c>
      <c r="S272">
        <v>65</v>
      </c>
      <c r="T272">
        <v>72</v>
      </c>
      <c r="U272">
        <v>45</v>
      </c>
      <c r="V272" t="s">
        <v>91</v>
      </c>
      <c r="W272" t="s">
        <v>92</v>
      </c>
      <c r="X272" t="s">
        <v>92</v>
      </c>
      <c r="Y272" t="s">
        <v>93</v>
      </c>
      <c r="Z272" t="s">
        <v>90</v>
      </c>
      <c r="AA272">
        <v>5</v>
      </c>
      <c r="AB272">
        <v>2000</v>
      </c>
      <c r="AC272" t="s">
        <v>92</v>
      </c>
      <c r="AD272" t="s">
        <v>92</v>
      </c>
      <c r="AE272" t="s">
        <v>98</v>
      </c>
      <c r="AF272" t="s">
        <v>213</v>
      </c>
      <c r="AG272">
        <v>7</v>
      </c>
      <c r="AH272" t="s">
        <v>208</v>
      </c>
      <c r="AI272" t="s">
        <v>95</v>
      </c>
      <c r="AO272" t="s">
        <v>95</v>
      </c>
      <c r="AS272" t="s">
        <v>91</v>
      </c>
      <c r="AT272" t="s">
        <v>91</v>
      </c>
      <c r="AU272" t="s">
        <v>92</v>
      </c>
      <c r="AV272" t="s">
        <v>168</v>
      </c>
      <c r="BD272" t="s">
        <v>92</v>
      </c>
      <c r="BE272" t="s">
        <v>92</v>
      </c>
      <c r="BF272" t="s">
        <v>92</v>
      </c>
      <c r="BH272" t="s">
        <v>92</v>
      </c>
      <c r="BI272" t="s">
        <v>92</v>
      </c>
      <c r="BJ272" t="s">
        <v>92</v>
      </c>
      <c r="BK272" t="s">
        <v>92</v>
      </c>
      <c r="BN272" t="s">
        <v>92</v>
      </c>
      <c r="BO272" t="s">
        <v>92</v>
      </c>
      <c r="BP272" t="s">
        <v>92</v>
      </c>
      <c r="BR272" t="s">
        <v>92</v>
      </c>
      <c r="BS272" t="s">
        <v>92</v>
      </c>
      <c r="BT272" t="s">
        <v>91</v>
      </c>
      <c r="BU272" t="s">
        <v>91</v>
      </c>
      <c r="BW272">
        <v>52193</v>
      </c>
      <c r="BX272">
        <v>3528448</v>
      </c>
      <c r="BY272">
        <v>658207</v>
      </c>
      <c r="BZ272">
        <v>5360.6965589852398</v>
      </c>
      <c r="CA272">
        <v>29.579930553153901</v>
      </c>
      <c r="CD272">
        <v>2029</v>
      </c>
      <c r="CE272">
        <v>12</v>
      </c>
      <c r="CF272">
        <f t="shared" si="4"/>
        <v>52193</v>
      </c>
    </row>
    <row r="273" spans="1:84" hidden="1">
      <c r="A273">
        <v>271</v>
      </c>
      <c r="B273">
        <v>19528</v>
      </c>
      <c r="C273" t="s">
        <v>264</v>
      </c>
      <c r="D273">
        <v>54044</v>
      </c>
      <c r="E273" t="s">
        <v>265</v>
      </c>
      <c r="F273" t="s">
        <v>116</v>
      </c>
      <c r="G273" t="s">
        <v>266</v>
      </c>
      <c r="H273" t="s">
        <v>261</v>
      </c>
      <c r="I273" t="s">
        <v>87</v>
      </c>
      <c r="J273" t="s">
        <v>88</v>
      </c>
      <c r="L273" t="s">
        <v>89</v>
      </c>
      <c r="M273" t="s">
        <v>90</v>
      </c>
      <c r="N273" t="s">
        <v>90</v>
      </c>
      <c r="Q273">
        <v>7.8</v>
      </c>
      <c r="R273">
        <v>0.86</v>
      </c>
      <c r="S273">
        <v>6.4</v>
      </c>
      <c r="T273">
        <v>7.8</v>
      </c>
      <c r="U273">
        <v>0.5</v>
      </c>
      <c r="V273" t="s">
        <v>91</v>
      </c>
      <c r="W273" t="s">
        <v>92</v>
      </c>
      <c r="X273" t="s">
        <v>92</v>
      </c>
      <c r="Y273" t="s">
        <v>93</v>
      </c>
      <c r="Z273" t="s">
        <v>90</v>
      </c>
      <c r="AA273">
        <v>1</v>
      </c>
      <c r="AB273">
        <v>2002</v>
      </c>
      <c r="AC273" t="s">
        <v>92</v>
      </c>
      <c r="AD273" t="s">
        <v>92</v>
      </c>
      <c r="AE273" t="s">
        <v>98</v>
      </c>
      <c r="AF273" t="s">
        <v>207</v>
      </c>
      <c r="AG273">
        <v>5</v>
      </c>
      <c r="AH273" t="s">
        <v>208</v>
      </c>
      <c r="AI273" t="s">
        <v>95</v>
      </c>
      <c r="AS273" t="s">
        <v>91</v>
      </c>
      <c r="AT273" t="s">
        <v>91</v>
      </c>
      <c r="AU273" t="s">
        <v>92</v>
      </c>
      <c r="AV273" t="s">
        <v>97</v>
      </c>
      <c r="BD273" t="s">
        <v>92</v>
      </c>
      <c r="BE273" t="s">
        <v>92</v>
      </c>
      <c r="BF273" t="s">
        <v>92</v>
      </c>
      <c r="BH273" t="s">
        <v>92</v>
      </c>
      <c r="BI273" t="s">
        <v>92</v>
      </c>
      <c r="BJ273" t="s">
        <v>92</v>
      </c>
      <c r="BK273" t="s">
        <v>92</v>
      </c>
      <c r="BN273" t="s">
        <v>92</v>
      </c>
      <c r="BO273" t="s">
        <v>92</v>
      </c>
      <c r="BP273" t="s">
        <v>92</v>
      </c>
      <c r="BQ273" t="s">
        <v>91</v>
      </c>
      <c r="BR273" t="s">
        <v>92</v>
      </c>
      <c r="BS273" t="s">
        <v>92</v>
      </c>
      <c r="BT273" t="s">
        <v>91</v>
      </c>
      <c r="BU273" t="s">
        <v>91</v>
      </c>
      <c r="BW273">
        <v>54044</v>
      </c>
      <c r="BX273">
        <v>489018</v>
      </c>
      <c r="BY273">
        <v>98319.48</v>
      </c>
      <c r="BZ273">
        <v>4973.7651175535102</v>
      </c>
      <c r="CA273">
        <v>29.92583333328</v>
      </c>
      <c r="CD273">
        <v>2031</v>
      </c>
      <c r="CE273">
        <v>12</v>
      </c>
      <c r="CF273">
        <f t="shared" si="4"/>
        <v>54044</v>
      </c>
    </row>
    <row r="274" spans="1:84" hidden="1">
      <c r="A274">
        <v>272</v>
      </c>
      <c r="B274">
        <v>19528</v>
      </c>
      <c r="C274" t="s">
        <v>264</v>
      </c>
      <c r="D274">
        <v>54044</v>
      </c>
      <c r="E274" t="s">
        <v>265</v>
      </c>
      <c r="F274" t="s">
        <v>116</v>
      </c>
      <c r="G274" t="s">
        <v>266</v>
      </c>
      <c r="H274" t="s">
        <v>263</v>
      </c>
      <c r="I274" t="s">
        <v>87</v>
      </c>
      <c r="J274" t="s">
        <v>88</v>
      </c>
      <c r="L274" t="s">
        <v>89</v>
      </c>
      <c r="M274" t="s">
        <v>90</v>
      </c>
      <c r="N274" t="s">
        <v>90</v>
      </c>
      <c r="Q274">
        <v>7.8</v>
      </c>
      <c r="R274">
        <v>0.86</v>
      </c>
      <c r="S274">
        <v>6.4</v>
      </c>
      <c r="T274">
        <v>7.8</v>
      </c>
      <c r="U274">
        <v>0.5</v>
      </c>
      <c r="V274" t="s">
        <v>91</v>
      </c>
      <c r="W274" t="s">
        <v>92</v>
      </c>
      <c r="X274" t="s">
        <v>92</v>
      </c>
      <c r="Y274" t="s">
        <v>93</v>
      </c>
      <c r="Z274" t="s">
        <v>90</v>
      </c>
      <c r="AA274">
        <v>1</v>
      </c>
      <c r="AB274">
        <v>2002</v>
      </c>
      <c r="AC274" t="s">
        <v>92</v>
      </c>
      <c r="AD274" t="s">
        <v>92</v>
      </c>
      <c r="AE274" t="s">
        <v>98</v>
      </c>
      <c r="AF274" t="s">
        <v>207</v>
      </c>
      <c r="AG274">
        <v>5</v>
      </c>
      <c r="AH274" t="s">
        <v>208</v>
      </c>
      <c r="AI274" t="s">
        <v>95</v>
      </c>
      <c r="AS274" t="s">
        <v>91</v>
      </c>
      <c r="AT274" t="s">
        <v>91</v>
      </c>
      <c r="AU274" t="s">
        <v>92</v>
      </c>
      <c r="AV274" t="s">
        <v>97</v>
      </c>
      <c r="BD274" t="s">
        <v>92</v>
      </c>
      <c r="BE274" t="s">
        <v>92</v>
      </c>
      <c r="BF274" t="s">
        <v>92</v>
      </c>
      <c r="BH274" t="s">
        <v>92</v>
      </c>
      <c r="BI274" t="s">
        <v>92</v>
      </c>
      <c r="BJ274" t="s">
        <v>92</v>
      </c>
      <c r="BK274" t="s">
        <v>92</v>
      </c>
      <c r="BN274" t="s">
        <v>92</v>
      </c>
      <c r="BO274" t="s">
        <v>92</v>
      </c>
      <c r="BP274" t="s">
        <v>92</v>
      </c>
      <c r="BQ274" t="s">
        <v>91</v>
      </c>
      <c r="BR274" t="s">
        <v>92</v>
      </c>
      <c r="BS274" t="s">
        <v>92</v>
      </c>
      <c r="BT274" t="s">
        <v>91</v>
      </c>
      <c r="BU274" t="s">
        <v>91</v>
      </c>
      <c r="BV274" t="s">
        <v>91</v>
      </c>
      <c r="BW274">
        <v>54044</v>
      </c>
      <c r="BX274">
        <v>489018</v>
      </c>
      <c r="BY274">
        <v>98319.48</v>
      </c>
      <c r="BZ274">
        <v>4973.7651175535102</v>
      </c>
      <c r="CA274">
        <v>29.92583333328</v>
      </c>
      <c r="CD274">
        <v>2031</v>
      </c>
      <c r="CE274">
        <v>12</v>
      </c>
      <c r="CF274">
        <f t="shared" si="4"/>
        <v>54044</v>
      </c>
    </row>
    <row r="275" spans="1:84" hidden="1">
      <c r="A275">
        <v>273</v>
      </c>
      <c r="B275">
        <v>19528</v>
      </c>
      <c r="C275" t="s">
        <v>264</v>
      </c>
      <c r="D275">
        <v>54044</v>
      </c>
      <c r="E275" t="s">
        <v>265</v>
      </c>
      <c r="F275" t="s">
        <v>116</v>
      </c>
      <c r="G275" t="s">
        <v>266</v>
      </c>
      <c r="H275" t="s">
        <v>267</v>
      </c>
      <c r="I275" t="s">
        <v>87</v>
      </c>
      <c r="J275" t="s">
        <v>88</v>
      </c>
      <c r="L275" t="s">
        <v>89</v>
      </c>
      <c r="M275" t="s">
        <v>90</v>
      </c>
      <c r="N275" t="s">
        <v>90</v>
      </c>
      <c r="Q275">
        <v>7.8</v>
      </c>
      <c r="R275">
        <v>0.86</v>
      </c>
      <c r="S275">
        <v>6.4</v>
      </c>
      <c r="T275">
        <v>7.8</v>
      </c>
      <c r="U275">
        <v>0.5</v>
      </c>
      <c r="V275" t="s">
        <v>91</v>
      </c>
      <c r="W275" t="s">
        <v>92</v>
      </c>
      <c r="X275" t="s">
        <v>92</v>
      </c>
      <c r="Y275" t="s">
        <v>93</v>
      </c>
      <c r="Z275" t="s">
        <v>90</v>
      </c>
      <c r="AA275">
        <v>1</v>
      </c>
      <c r="AB275">
        <v>2002</v>
      </c>
      <c r="AC275" t="s">
        <v>92</v>
      </c>
      <c r="AD275" t="s">
        <v>92</v>
      </c>
      <c r="AE275" t="s">
        <v>98</v>
      </c>
      <c r="AF275" t="s">
        <v>207</v>
      </c>
      <c r="AG275">
        <v>5</v>
      </c>
      <c r="AH275" t="s">
        <v>208</v>
      </c>
      <c r="AI275" t="s">
        <v>95</v>
      </c>
      <c r="AS275" t="s">
        <v>91</v>
      </c>
      <c r="AT275" t="s">
        <v>91</v>
      </c>
      <c r="AU275" t="s">
        <v>92</v>
      </c>
      <c r="AV275" t="s">
        <v>97</v>
      </c>
      <c r="BD275" t="s">
        <v>92</v>
      </c>
      <c r="BE275" t="s">
        <v>92</v>
      </c>
      <c r="BF275" t="s">
        <v>92</v>
      </c>
      <c r="BH275" t="s">
        <v>92</v>
      </c>
      <c r="BI275" t="s">
        <v>92</v>
      </c>
      <c r="BJ275" t="s">
        <v>92</v>
      </c>
      <c r="BK275" t="s">
        <v>92</v>
      </c>
      <c r="BN275" t="s">
        <v>92</v>
      </c>
      <c r="BO275" t="s">
        <v>92</v>
      </c>
      <c r="BP275" t="s">
        <v>92</v>
      </c>
      <c r="BQ275" t="s">
        <v>91</v>
      </c>
      <c r="BR275" t="s">
        <v>92</v>
      </c>
      <c r="BS275" t="s">
        <v>92</v>
      </c>
      <c r="BT275" t="s">
        <v>91</v>
      </c>
      <c r="BU275" t="s">
        <v>91</v>
      </c>
      <c r="BV275" t="s">
        <v>91</v>
      </c>
      <c r="BW275">
        <v>54044</v>
      </c>
      <c r="BX275">
        <v>489018</v>
      </c>
      <c r="BY275">
        <v>98319.48</v>
      </c>
      <c r="BZ275">
        <v>4973.7651175535102</v>
      </c>
      <c r="CA275">
        <v>29.92583333328</v>
      </c>
      <c r="CD275">
        <v>2031</v>
      </c>
      <c r="CE275">
        <v>12</v>
      </c>
      <c r="CF275">
        <f t="shared" si="4"/>
        <v>54044</v>
      </c>
    </row>
    <row r="276" spans="1:84">
      <c r="A276">
        <v>274</v>
      </c>
      <c r="B276">
        <v>7564</v>
      </c>
      <c r="C276" t="s">
        <v>620</v>
      </c>
      <c r="D276">
        <v>54785</v>
      </c>
      <c r="E276" t="s">
        <v>621</v>
      </c>
      <c r="F276" t="s">
        <v>171</v>
      </c>
      <c r="G276" t="s">
        <v>388</v>
      </c>
      <c r="H276" t="s">
        <v>238</v>
      </c>
      <c r="I276" t="s">
        <v>87</v>
      </c>
      <c r="J276" t="s">
        <v>88</v>
      </c>
      <c r="K276" t="s">
        <v>622</v>
      </c>
      <c r="L276" t="s">
        <v>89</v>
      </c>
      <c r="M276" t="s">
        <v>90</v>
      </c>
      <c r="N276" t="s">
        <v>90</v>
      </c>
      <c r="O276" t="s">
        <v>623</v>
      </c>
      <c r="P276" t="s">
        <v>623</v>
      </c>
      <c r="Q276">
        <v>135</v>
      </c>
      <c r="R276">
        <v>0.85</v>
      </c>
      <c r="S276">
        <v>114</v>
      </c>
      <c r="T276">
        <v>127</v>
      </c>
      <c r="U276">
        <v>52</v>
      </c>
      <c r="V276" t="s">
        <v>91</v>
      </c>
      <c r="W276" t="s">
        <v>92</v>
      </c>
      <c r="X276" t="s">
        <v>92</v>
      </c>
      <c r="Y276" t="s">
        <v>93</v>
      </c>
      <c r="Z276" t="s">
        <v>90</v>
      </c>
      <c r="AA276">
        <v>10</v>
      </c>
      <c r="AB276">
        <v>1997</v>
      </c>
      <c r="AC276" t="s">
        <v>92</v>
      </c>
      <c r="AD276" t="s">
        <v>92</v>
      </c>
      <c r="AE276" t="s">
        <v>98</v>
      </c>
      <c r="AF276" t="s">
        <v>203</v>
      </c>
      <c r="AG276">
        <v>3</v>
      </c>
      <c r="AH276" t="s">
        <v>208</v>
      </c>
      <c r="AI276" t="s">
        <v>95</v>
      </c>
      <c r="AO276" t="s">
        <v>95</v>
      </c>
      <c r="AS276" t="s">
        <v>91</v>
      </c>
      <c r="AT276" t="s">
        <v>91</v>
      </c>
      <c r="AU276" t="s">
        <v>92</v>
      </c>
      <c r="AV276" t="s">
        <v>168</v>
      </c>
      <c r="BD276" t="s">
        <v>92</v>
      </c>
      <c r="BE276" t="s">
        <v>92</v>
      </c>
      <c r="BF276" t="s">
        <v>92</v>
      </c>
      <c r="BH276" t="s">
        <v>92</v>
      </c>
      <c r="BI276" t="s">
        <v>92</v>
      </c>
      <c r="BJ276" t="s">
        <v>92</v>
      </c>
      <c r="BK276" t="s">
        <v>92</v>
      </c>
      <c r="BN276" t="s">
        <v>92</v>
      </c>
      <c r="BO276" t="s">
        <v>92</v>
      </c>
      <c r="BP276" t="s">
        <v>92</v>
      </c>
      <c r="BR276" t="s">
        <v>92</v>
      </c>
      <c r="BS276" t="s">
        <v>92</v>
      </c>
      <c r="BT276" t="s">
        <v>91</v>
      </c>
      <c r="BU276" t="s">
        <v>91</v>
      </c>
      <c r="BV276" t="s">
        <v>91</v>
      </c>
      <c r="BW276">
        <v>54785</v>
      </c>
      <c r="BX276">
        <v>3737445</v>
      </c>
      <c r="BY276">
        <v>722827</v>
      </c>
      <c r="BZ276">
        <v>5170.59407022703</v>
      </c>
      <c r="CA276">
        <v>18.601458332643301</v>
      </c>
      <c r="CD276">
        <v>2016</v>
      </c>
      <c r="CE276">
        <v>5</v>
      </c>
      <c r="CF276">
        <f t="shared" si="4"/>
        <v>54785</v>
      </c>
    </row>
    <row r="277" spans="1:84">
      <c r="A277">
        <v>275</v>
      </c>
      <c r="B277">
        <v>8683</v>
      </c>
      <c r="C277" t="s">
        <v>624</v>
      </c>
      <c r="D277">
        <v>54790</v>
      </c>
      <c r="E277" t="s">
        <v>624</v>
      </c>
      <c r="F277" t="s">
        <v>116</v>
      </c>
      <c r="G277" t="s">
        <v>625</v>
      </c>
      <c r="H277" t="s">
        <v>237</v>
      </c>
      <c r="I277" t="s">
        <v>87</v>
      </c>
      <c r="J277" t="s">
        <v>88</v>
      </c>
      <c r="L277" t="s">
        <v>89</v>
      </c>
      <c r="M277" t="s">
        <v>90</v>
      </c>
      <c r="N277" t="s">
        <v>90</v>
      </c>
      <c r="Q277">
        <v>4.2</v>
      </c>
      <c r="R277">
        <v>0.9</v>
      </c>
      <c r="S277">
        <v>3.8</v>
      </c>
      <c r="T277">
        <v>5.3</v>
      </c>
      <c r="U277">
        <v>0.1</v>
      </c>
      <c r="V277" t="s">
        <v>91</v>
      </c>
      <c r="W277" t="s">
        <v>92</v>
      </c>
      <c r="X277" t="s">
        <v>92</v>
      </c>
      <c r="Y277" t="s">
        <v>93</v>
      </c>
      <c r="Z277" t="s">
        <v>90</v>
      </c>
      <c r="AA277">
        <v>5</v>
      </c>
      <c r="AB277">
        <v>1993</v>
      </c>
      <c r="AC277" t="s">
        <v>92</v>
      </c>
      <c r="AD277" t="s">
        <v>92</v>
      </c>
      <c r="AE277" t="s">
        <v>98</v>
      </c>
      <c r="AF277" t="s">
        <v>213</v>
      </c>
      <c r="AG277">
        <v>7</v>
      </c>
      <c r="AH277" t="s">
        <v>208</v>
      </c>
      <c r="AI277" t="s">
        <v>95</v>
      </c>
      <c r="AS277" t="s">
        <v>91</v>
      </c>
      <c r="AT277" t="s">
        <v>91</v>
      </c>
      <c r="AU277" t="s">
        <v>92</v>
      </c>
      <c r="AV277" t="s">
        <v>97</v>
      </c>
      <c r="BD277" t="s">
        <v>92</v>
      </c>
      <c r="BE277" t="s">
        <v>92</v>
      </c>
      <c r="BF277" t="s">
        <v>92</v>
      </c>
      <c r="BH277" t="s">
        <v>92</v>
      </c>
      <c r="BI277" t="s">
        <v>92</v>
      </c>
      <c r="BJ277" t="s">
        <v>92</v>
      </c>
      <c r="BK277" t="s">
        <v>92</v>
      </c>
      <c r="BN277" t="s">
        <v>92</v>
      </c>
      <c r="BO277" t="s">
        <v>92</v>
      </c>
      <c r="BP277" t="s">
        <v>92</v>
      </c>
      <c r="BQ277" t="s">
        <v>91</v>
      </c>
      <c r="BR277" t="s">
        <v>92</v>
      </c>
      <c r="BS277" t="s">
        <v>92</v>
      </c>
      <c r="BT277" t="s">
        <v>91</v>
      </c>
      <c r="BU277" t="s">
        <v>91</v>
      </c>
      <c r="BV277" t="s">
        <v>91</v>
      </c>
      <c r="BW277">
        <v>54790</v>
      </c>
      <c r="BX277">
        <v>395465</v>
      </c>
      <c r="BY277">
        <v>26658</v>
      </c>
      <c r="BZ277">
        <v>14834.758796608799</v>
      </c>
      <c r="CA277">
        <v>21.9483333315499</v>
      </c>
      <c r="CD277">
        <v>2015</v>
      </c>
      <c r="CE277">
        <v>4</v>
      </c>
      <c r="CF277">
        <f t="shared" si="4"/>
        <v>54790</v>
      </c>
    </row>
    <row r="278" spans="1:84" hidden="1">
      <c r="A278">
        <v>276</v>
      </c>
      <c r="B278">
        <v>2265</v>
      </c>
      <c r="C278" t="s">
        <v>268</v>
      </c>
      <c r="D278">
        <v>54829</v>
      </c>
      <c r="E278" t="s">
        <v>269</v>
      </c>
      <c r="F278" t="s">
        <v>152</v>
      </c>
      <c r="G278" t="s">
        <v>270</v>
      </c>
      <c r="H278" t="s">
        <v>237</v>
      </c>
      <c r="I278" t="s">
        <v>87</v>
      </c>
      <c r="J278" t="s">
        <v>88</v>
      </c>
      <c r="L278" t="s">
        <v>89</v>
      </c>
      <c r="M278" t="s">
        <v>90</v>
      </c>
      <c r="N278" t="s">
        <v>90</v>
      </c>
      <c r="Q278">
        <v>9.5</v>
      </c>
      <c r="R278">
        <v>0.8</v>
      </c>
      <c r="S278">
        <v>8.8000000000000007</v>
      </c>
      <c r="T278">
        <v>10.5</v>
      </c>
      <c r="U278">
        <v>5.8</v>
      </c>
      <c r="V278" t="s">
        <v>91</v>
      </c>
      <c r="W278" t="s">
        <v>92</v>
      </c>
      <c r="X278" t="s">
        <v>92</v>
      </c>
      <c r="Y278" t="s">
        <v>93</v>
      </c>
      <c r="Z278" t="s">
        <v>90</v>
      </c>
      <c r="AA278">
        <v>7</v>
      </c>
      <c r="AB278">
        <v>1992</v>
      </c>
      <c r="AC278" t="s">
        <v>92</v>
      </c>
      <c r="AD278" t="s">
        <v>92</v>
      </c>
      <c r="AE278" t="s">
        <v>98</v>
      </c>
      <c r="AF278" t="s">
        <v>213</v>
      </c>
      <c r="AG278">
        <v>7</v>
      </c>
      <c r="AH278" t="s">
        <v>208</v>
      </c>
      <c r="AI278" t="s">
        <v>95</v>
      </c>
      <c r="AJ278" t="s">
        <v>96</v>
      </c>
      <c r="AO278" t="s">
        <v>95</v>
      </c>
      <c r="AS278" t="s">
        <v>91</v>
      </c>
      <c r="AT278" t="s">
        <v>91</v>
      </c>
      <c r="AU278" t="s">
        <v>92</v>
      </c>
      <c r="AV278" t="s">
        <v>97</v>
      </c>
      <c r="BD278" t="s">
        <v>92</v>
      </c>
      <c r="BE278" t="s">
        <v>92</v>
      </c>
      <c r="BF278" t="s">
        <v>92</v>
      </c>
      <c r="BH278" t="s">
        <v>92</v>
      </c>
      <c r="BI278" t="s">
        <v>92</v>
      </c>
      <c r="BJ278" t="s">
        <v>92</v>
      </c>
      <c r="BK278" t="s">
        <v>92</v>
      </c>
      <c r="BN278" t="s">
        <v>92</v>
      </c>
      <c r="BO278" t="s">
        <v>92</v>
      </c>
      <c r="BP278" t="s">
        <v>92</v>
      </c>
      <c r="BQ278" t="s">
        <v>91</v>
      </c>
      <c r="BR278" t="s">
        <v>92</v>
      </c>
      <c r="BS278" t="s">
        <v>92</v>
      </c>
      <c r="BT278" t="s">
        <v>98</v>
      </c>
      <c r="BU278" t="s">
        <v>91</v>
      </c>
      <c r="BV278" t="s">
        <v>98</v>
      </c>
      <c r="BW278">
        <v>54829</v>
      </c>
      <c r="BX278">
        <v>277321</v>
      </c>
      <c r="BY278">
        <v>56762</v>
      </c>
      <c r="BZ278">
        <v>4885.6805609386502</v>
      </c>
      <c r="CA278">
        <v>31.5368750000349</v>
      </c>
      <c r="CD278">
        <v>2024</v>
      </c>
      <c r="CE278">
        <v>1</v>
      </c>
      <c r="CF278">
        <f t="shared" si="4"/>
        <v>54829</v>
      </c>
    </row>
    <row r="279" spans="1:84">
      <c r="A279">
        <v>277</v>
      </c>
      <c r="B279">
        <v>54843</v>
      </c>
      <c r="C279" t="s">
        <v>603</v>
      </c>
      <c r="D279">
        <v>55014</v>
      </c>
      <c r="E279" t="s">
        <v>626</v>
      </c>
      <c r="F279" t="s">
        <v>116</v>
      </c>
      <c r="G279" t="s">
        <v>290</v>
      </c>
      <c r="H279" t="s">
        <v>237</v>
      </c>
      <c r="I279" t="s">
        <v>224</v>
      </c>
      <c r="J279" t="s">
        <v>88</v>
      </c>
      <c r="L279" t="s">
        <v>89</v>
      </c>
      <c r="M279" t="s">
        <v>90</v>
      </c>
      <c r="N279" t="s">
        <v>90</v>
      </c>
      <c r="O279" t="s">
        <v>606</v>
      </c>
      <c r="P279" t="s">
        <v>606</v>
      </c>
      <c r="Q279">
        <v>3.3</v>
      </c>
      <c r="R279">
        <v>0.98</v>
      </c>
      <c r="S279">
        <v>2.9</v>
      </c>
      <c r="T279">
        <v>3.3</v>
      </c>
      <c r="U279">
        <v>1</v>
      </c>
      <c r="V279" t="s">
        <v>91</v>
      </c>
      <c r="W279" t="s">
        <v>92</v>
      </c>
      <c r="X279" t="s">
        <v>92</v>
      </c>
      <c r="Y279" t="s">
        <v>93</v>
      </c>
      <c r="Z279" t="s">
        <v>90</v>
      </c>
      <c r="AA279">
        <v>5</v>
      </c>
      <c r="AB279">
        <v>1996</v>
      </c>
      <c r="AC279" t="s">
        <v>92</v>
      </c>
      <c r="AD279" t="s">
        <v>92</v>
      </c>
      <c r="AE279" t="s">
        <v>91</v>
      </c>
      <c r="AF279" t="s">
        <v>113</v>
      </c>
      <c r="AG279">
        <v>2</v>
      </c>
      <c r="AH279" t="s">
        <v>90</v>
      </c>
      <c r="AI279" t="s">
        <v>226</v>
      </c>
      <c r="AS279" t="s">
        <v>91</v>
      </c>
      <c r="AU279" t="s">
        <v>92</v>
      </c>
      <c r="AV279" t="s">
        <v>97</v>
      </c>
      <c r="BD279" t="s">
        <v>92</v>
      </c>
      <c r="BE279" t="s">
        <v>92</v>
      </c>
      <c r="BF279" t="s">
        <v>92</v>
      </c>
      <c r="BH279" t="s">
        <v>92</v>
      </c>
      <c r="BI279" t="s">
        <v>92</v>
      </c>
      <c r="BJ279" t="s">
        <v>92</v>
      </c>
      <c r="BK279" t="s">
        <v>92</v>
      </c>
      <c r="BN279" t="s">
        <v>92</v>
      </c>
      <c r="BO279" t="s">
        <v>92</v>
      </c>
      <c r="BP279" t="s">
        <v>92</v>
      </c>
      <c r="BR279" t="s">
        <v>92</v>
      </c>
      <c r="BS279" t="s">
        <v>92</v>
      </c>
      <c r="BT279" t="s">
        <v>91</v>
      </c>
      <c r="BU279" t="s">
        <v>91</v>
      </c>
      <c r="BV279" t="s">
        <v>91</v>
      </c>
      <c r="BW279">
        <v>55014</v>
      </c>
      <c r="BX279">
        <v>619941</v>
      </c>
      <c r="BY279">
        <v>29868</v>
      </c>
      <c r="BZ279">
        <v>20756.026516673301</v>
      </c>
      <c r="CA279">
        <v>33.634444442291702</v>
      </c>
      <c r="CD279">
        <v>2030</v>
      </c>
      <c r="CE279">
        <v>1</v>
      </c>
      <c r="CF279">
        <f t="shared" si="4"/>
        <v>55014</v>
      </c>
    </row>
    <row r="280" spans="1:84">
      <c r="A280">
        <v>278</v>
      </c>
      <c r="B280">
        <v>54843</v>
      </c>
      <c r="C280" t="s">
        <v>603</v>
      </c>
      <c r="D280">
        <v>55014</v>
      </c>
      <c r="E280" t="s">
        <v>626</v>
      </c>
      <c r="F280" t="s">
        <v>116</v>
      </c>
      <c r="G280" t="s">
        <v>290</v>
      </c>
      <c r="H280" t="s">
        <v>238</v>
      </c>
      <c r="I280" t="s">
        <v>224</v>
      </c>
      <c r="J280" t="s">
        <v>88</v>
      </c>
      <c r="L280" t="s">
        <v>89</v>
      </c>
      <c r="M280" t="s">
        <v>90</v>
      </c>
      <c r="N280" t="s">
        <v>90</v>
      </c>
      <c r="O280" t="s">
        <v>606</v>
      </c>
      <c r="P280" t="s">
        <v>606</v>
      </c>
      <c r="Q280">
        <v>3.3</v>
      </c>
      <c r="R280">
        <v>0.98</v>
      </c>
      <c r="S280">
        <v>2.9</v>
      </c>
      <c r="T280">
        <v>3.3</v>
      </c>
      <c r="U280">
        <v>1</v>
      </c>
      <c r="V280" t="s">
        <v>91</v>
      </c>
      <c r="W280" t="s">
        <v>92</v>
      </c>
      <c r="X280" t="s">
        <v>92</v>
      </c>
      <c r="Y280" t="s">
        <v>93</v>
      </c>
      <c r="Z280" t="s">
        <v>90</v>
      </c>
      <c r="AA280">
        <v>5</v>
      </c>
      <c r="AB280">
        <v>1996</v>
      </c>
      <c r="AC280" t="s">
        <v>92</v>
      </c>
      <c r="AD280" t="s">
        <v>92</v>
      </c>
      <c r="AE280" t="s">
        <v>91</v>
      </c>
      <c r="AF280" t="s">
        <v>113</v>
      </c>
      <c r="AG280">
        <v>2</v>
      </c>
      <c r="AH280" t="s">
        <v>90</v>
      </c>
      <c r="AI280" t="s">
        <v>226</v>
      </c>
      <c r="AS280" t="s">
        <v>91</v>
      </c>
      <c r="AU280" t="s">
        <v>92</v>
      </c>
      <c r="AV280" t="s">
        <v>97</v>
      </c>
      <c r="BD280" t="s">
        <v>92</v>
      </c>
      <c r="BE280" t="s">
        <v>92</v>
      </c>
      <c r="BF280" t="s">
        <v>92</v>
      </c>
      <c r="BH280" t="s">
        <v>92</v>
      </c>
      <c r="BI280" t="s">
        <v>92</v>
      </c>
      <c r="BJ280" t="s">
        <v>92</v>
      </c>
      <c r="BK280" t="s">
        <v>92</v>
      </c>
      <c r="BN280" t="s">
        <v>92</v>
      </c>
      <c r="BO280" t="s">
        <v>92</v>
      </c>
      <c r="BP280" t="s">
        <v>92</v>
      </c>
      <c r="BR280" t="s">
        <v>92</v>
      </c>
      <c r="BS280" t="s">
        <v>92</v>
      </c>
      <c r="BT280" t="s">
        <v>91</v>
      </c>
      <c r="BU280" t="s">
        <v>91</v>
      </c>
      <c r="BV280" t="s">
        <v>91</v>
      </c>
      <c r="BW280">
        <v>55014</v>
      </c>
      <c r="BX280">
        <v>619941</v>
      </c>
      <c r="BY280">
        <v>29868</v>
      </c>
      <c r="BZ280">
        <v>20756.026516673301</v>
      </c>
      <c r="CA280">
        <v>33.634444442291702</v>
      </c>
      <c r="CD280">
        <v>2030</v>
      </c>
      <c r="CE280">
        <v>1</v>
      </c>
      <c r="CF280">
        <f t="shared" si="4"/>
        <v>55014</v>
      </c>
    </row>
    <row r="281" spans="1:84">
      <c r="A281">
        <v>279</v>
      </c>
      <c r="B281">
        <v>9267</v>
      </c>
      <c r="C281" t="s">
        <v>627</v>
      </c>
      <c r="D281">
        <v>55054</v>
      </c>
      <c r="E281" t="s">
        <v>628</v>
      </c>
      <c r="F281" t="s">
        <v>116</v>
      </c>
      <c r="G281" t="s">
        <v>629</v>
      </c>
      <c r="H281">
        <v>1</v>
      </c>
      <c r="I281" t="s">
        <v>224</v>
      </c>
      <c r="J281" t="s">
        <v>88</v>
      </c>
      <c r="L281" t="s">
        <v>89</v>
      </c>
      <c r="M281" t="s">
        <v>90</v>
      </c>
      <c r="N281" t="s">
        <v>90</v>
      </c>
      <c r="Q281">
        <v>5</v>
      </c>
      <c r="R281">
        <v>0.8</v>
      </c>
      <c r="S281">
        <v>3.6</v>
      </c>
      <c r="T281">
        <v>3.8</v>
      </c>
      <c r="U281">
        <v>1.5</v>
      </c>
      <c r="V281" t="s">
        <v>91</v>
      </c>
      <c r="W281" t="s">
        <v>92</v>
      </c>
      <c r="X281" t="s">
        <v>92</v>
      </c>
      <c r="Y281" t="s">
        <v>93</v>
      </c>
      <c r="Z281" t="s">
        <v>90</v>
      </c>
      <c r="AA281">
        <v>12</v>
      </c>
      <c r="AB281">
        <v>1999</v>
      </c>
      <c r="AC281" t="s">
        <v>92</v>
      </c>
      <c r="AD281" t="s">
        <v>92</v>
      </c>
      <c r="AE281" t="s">
        <v>91</v>
      </c>
      <c r="AF281" t="s">
        <v>94</v>
      </c>
      <c r="AG281">
        <v>1</v>
      </c>
      <c r="AH281" t="s">
        <v>90</v>
      </c>
      <c r="AI281" t="s">
        <v>226</v>
      </c>
      <c r="AS281" t="s">
        <v>91</v>
      </c>
      <c r="AT281" t="s">
        <v>91</v>
      </c>
      <c r="AU281" t="s">
        <v>92</v>
      </c>
      <c r="AV281" t="s">
        <v>119</v>
      </c>
      <c r="BD281" t="s">
        <v>92</v>
      </c>
      <c r="BE281" t="s">
        <v>92</v>
      </c>
      <c r="BF281" t="s">
        <v>92</v>
      </c>
      <c r="BH281" t="s">
        <v>92</v>
      </c>
      <c r="BI281" t="s">
        <v>92</v>
      </c>
      <c r="BJ281" t="s">
        <v>92</v>
      </c>
      <c r="BK281" t="s">
        <v>92</v>
      </c>
      <c r="BN281" t="s">
        <v>92</v>
      </c>
      <c r="BO281" t="s">
        <v>92</v>
      </c>
      <c r="BP281" t="s">
        <v>92</v>
      </c>
      <c r="BR281" t="s">
        <v>92</v>
      </c>
      <c r="BS281" t="s">
        <v>92</v>
      </c>
      <c r="BT281" t="s">
        <v>91</v>
      </c>
      <c r="BW281">
        <v>55054</v>
      </c>
      <c r="BX281">
        <v>1168063</v>
      </c>
      <c r="BY281">
        <v>64532</v>
      </c>
      <c r="BZ281">
        <v>18100.523771152199</v>
      </c>
      <c r="CA281">
        <v>33.2246716264128</v>
      </c>
      <c r="CD281">
        <v>2033</v>
      </c>
      <c r="CE281">
        <v>3</v>
      </c>
      <c r="CF281">
        <f t="shared" si="4"/>
        <v>55054</v>
      </c>
    </row>
    <row r="282" spans="1:84">
      <c r="A282">
        <v>280</v>
      </c>
      <c r="B282">
        <v>9267</v>
      </c>
      <c r="C282" t="s">
        <v>627</v>
      </c>
      <c r="D282">
        <v>55054</v>
      </c>
      <c r="E282" t="s">
        <v>628</v>
      </c>
      <c r="F282" t="s">
        <v>116</v>
      </c>
      <c r="G282" t="s">
        <v>629</v>
      </c>
      <c r="H282">
        <v>3</v>
      </c>
      <c r="I282" t="s">
        <v>224</v>
      </c>
      <c r="J282" t="s">
        <v>88</v>
      </c>
      <c r="L282" t="s">
        <v>89</v>
      </c>
      <c r="M282" t="s">
        <v>90</v>
      </c>
      <c r="N282" t="s">
        <v>90</v>
      </c>
      <c r="Q282">
        <v>5</v>
      </c>
      <c r="R282">
        <v>0.8</v>
      </c>
      <c r="S282">
        <v>3.6</v>
      </c>
      <c r="T282">
        <v>3.8</v>
      </c>
      <c r="U282">
        <v>1.5</v>
      </c>
      <c r="V282" t="s">
        <v>91</v>
      </c>
      <c r="W282" t="s">
        <v>92</v>
      </c>
      <c r="X282" t="s">
        <v>92</v>
      </c>
      <c r="Y282" t="s">
        <v>93</v>
      </c>
      <c r="Z282" t="s">
        <v>90</v>
      </c>
      <c r="AA282">
        <v>12</v>
      </c>
      <c r="AB282">
        <v>1999</v>
      </c>
      <c r="AC282" t="s">
        <v>92</v>
      </c>
      <c r="AD282" t="s">
        <v>92</v>
      </c>
      <c r="AE282" t="s">
        <v>91</v>
      </c>
      <c r="AF282" t="s">
        <v>94</v>
      </c>
      <c r="AG282">
        <v>1</v>
      </c>
      <c r="AH282" t="s">
        <v>90</v>
      </c>
      <c r="AI282" t="s">
        <v>226</v>
      </c>
      <c r="AS282" t="s">
        <v>91</v>
      </c>
      <c r="AT282" t="s">
        <v>91</v>
      </c>
      <c r="AU282" t="s">
        <v>92</v>
      </c>
      <c r="AV282" t="s">
        <v>119</v>
      </c>
      <c r="BD282" t="s">
        <v>92</v>
      </c>
      <c r="BE282" t="s">
        <v>92</v>
      </c>
      <c r="BF282" t="s">
        <v>92</v>
      </c>
      <c r="BH282" t="s">
        <v>92</v>
      </c>
      <c r="BI282" t="s">
        <v>92</v>
      </c>
      <c r="BJ282" t="s">
        <v>92</v>
      </c>
      <c r="BK282" t="s">
        <v>92</v>
      </c>
      <c r="BN282" t="s">
        <v>92</v>
      </c>
      <c r="BO282" t="s">
        <v>92</v>
      </c>
      <c r="BP282" t="s">
        <v>92</v>
      </c>
      <c r="BR282" t="s">
        <v>92</v>
      </c>
      <c r="BS282" t="s">
        <v>92</v>
      </c>
      <c r="BT282" t="s">
        <v>91</v>
      </c>
      <c r="BW282">
        <v>55054</v>
      </c>
      <c r="BX282">
        <v>1168063</v>
      </c>
      <c r="BY282">
        <v>64532</v>
      </c>
      <c r="BZ282">
        <v>18100.523771152199</v>
      </c>
      <c r="CA282">
        <v>33.2246716264128</v>
      </c>
      <c r="CD282">
        <v>2033</v>
      </c>
      <c r="CE282">
        <v>3</v>
      </c>
      <c r="CF282">
        <f t="shared" si="4"/>
        <v>55054</v>
      </c>
    </row>
    <row r="283" spans="1:84">
      <c r="A283">
        <v>281</v>
      </c>
      <c r="B283">
        <v>9267</v>
      </c>
      <c r="C283" t="s">
        <v>627</v>
      </c>
      <c r="D283">
        <v>55054</v>
      </c>
      <c r="E283" t="s">
        <v>628</v>
      </c>
      <c r="F283" t="s">
        <v>116</v>
      </c>
      <c r="G283" t="s">
        <v>629</v>
      </c>
      <c r="H283" t="s">
        <v>238</v>
      </c>
      <c r="I283" t="s">
        <v>224</v>
      </c>
      <c r="J283" t="s">
        <v>88</v>
      </c>
      <c r="L283" t="s">
        <v>89</v>
      </c>
      <c r="M283" t="s">
        <v>90</v>
      </c>
      <c r="N283" t="s">
        <v>90</v>
      </c>
      <c r="Q283">
        <v>5</v>
      </c>
      <c r="R283">
        <v>0.8</v>
      </c>
      <c r="S283">
        <v>3.6</v>
      </c>
      <c r="T283">
        <v>3.8</v>
      </c>
      <c r="U283">
        <v>1.5</v>
      </c>
      <c r="V283" t="s">
        <v>91</v>
      </c>
      <c r="W283" t="s">
        <v>92</v>
      </c>
      <c r="X283" t="s">
        <v>92</v>
      </c>
      <c r="Y283" t="s">
        <v>93</v>
      </c>
      <c r="Z283" t="s">
        <v>90</v>
      </c>
      <c r="AA283">
        <v>1</v>
      </c>
      <c r="AB283">
        <v>2000</v>
      </c>
      <c r="AC283" t="s">
        <v>92</v>
      </c>
      <c r="AD283" t="s">
        <v>92</v>
      </c>
      <c r="AE283" t="s">
        <v>91</v>
      </c>
      <c r="AF283" t="s">
        <v>94</v>
      </c>
      <c r="AG283">
        <v>1</v>
      </c>
      <c r="AH283" t="s">
        <v>90</v>
      </c>
      <c r="AI283" t="s">
        <v>226</v>
      </c>
      <c r="AS283" t="s">
        <v>91</v>
      </c>
      <c r="AT283" t="s">
        <v>91</v>
      </c>
      <c r="AU283" t="s">
        <v>92</v>
      </c>
      <c r="AV283" t="s">
        <v>119</v>
      </c>
      <c r="BD283" t="s">
        <v>92</v>
      </c>
      <c r="BE283" t="s">
        <v>92</v>
      </c>
      <c r="BF283" t="s">
        <v>92</v>
      </c>
      <c r="BH283" t="s">
        <v>92</v>
      </c>
      <c r="BI283" t="s">
        <v>92</v>
      </c>
      <c r="BJ283" t="s">
        <v>92</v>
      </c>
      <c r="BK283" t="s">
        <v>92</v>
      </c>
      <c r="BN283" t="s">
        <v>92</v>
      </c>
      <c r="BO283" t="s">
        <v>92</v>
      </c>
      <c r="BP283" t="s">
        <v>92</v>
      </c>
      <c r="BR283" t="s">
        <v>92</v>
      </c>
      <c r="BS283" t="s">
        <v>92</v>
      </c>
      <c r="BT283" t="s">
        <v>91</v>
      </c>
      <c r="BW283">
        <v>55054</v>
      </c>
      <c r="BX283">
        <v>1168063</v>
      </c>
      <c r="BY283">
        <v>64532</v>
      </c>
      <c r="BZ283">
        <v>18100.523771152199</v>
      </c>
      <c r="CA283">
        <v>33.2246716264128</v>
      </c>
      <c r="CD283">
        <v>2033</v>
      </c>
      <c r="CE283">
        <v>4</v>
      </c>
      <c r="CF283">
        <f t="shared" si="4"/>
        <v>55054</v>
      </c>
    </row>
    <row r="284" spans="1:84">
      <c r="A284">
        <v>282</v>
      </c>
      <c r="B284">
        <v>64030</v>
      </c>
      <c r="C284" t="s">
        <v>630</v>
      </c>
      <c r="D284">
        <v>55109</v>
      </c>
      <c r="E284" t="s">
        <v>631</v>
      </c>
      <c r="F284" t="s">
        <v>116</v>
      </c>
      <c r="G284" t="s">
        <v>605</v>
      </c>
      <c r="H284" t="s">
        <v>632</v>
      </c>
      <c r="I284" t="s">
        <v>87</v>
      </c>
      <c r="J284" t="s">
        <v>88</v>
      </c>
      <c r="L284" t="s">
        <v>112</v>
      </c>
      <c r="M284" t="s">
        <v>90</v>
      </c>
      <c r="N284" t="s">
        <v>90</v>
      </c>
      <c r="O284">
        <v>32417671</v>
      </c>
      <c r="P284">
        <v>32417671</v>
      </c>
      <c r="Q284">
        <v>122.4</v>
      </c>
      <c r="R284">
        <v>0.85</v>
      </c>
      <c r="S284">
        <v>104.9</v>
      </c>
      <c r="T284">
        <v>126.8</v>
      </c>
      <c r="U284">
        <v>65</v>
      </c>
      <c r="V284" t="s">
        <v>91</v>
      </c>
      <c r="W284" t="s">
        <v>92</v>
      </c>
      <c r="X284" t="s">
        <v>92</v>
      </c>
      <c r="Y284" t="s">
        <v>93</v>
      </c>
      <c r="Z284" t="s">
        <v>90</v>
      </c>
      <c r="AA284">
        <v>6</v>
      </c>
      <c r="AB284">
        <v>2000</v>
      </c>
      <c r="AC284" t="s">
        <v>92</v>
      </c>
      <c r="AD284" t="s">
        <v>92</v>
      </c>
      <c r="AE284" t="s">
        <v>91</v>
      </c>
      <c r="AF284" t="s">
        <v>113</v>
      </c>
      <c r="AG284">
        <v>2</v>
      </c>
      <c r="AH284" t="s">
        <v>90</v>
      </c>
      <c r="AI284" t="s">
        <v>95</v>
      </c>
      <c r="AS284" t="s">
        <v>91</v>
      </c>
      <c r="AT284" t="s">
        <v>91</v>
      </c>
      <c r="AU284" t="s">
        <v>92</v>
      </c>
      <c r="AV284" t="s">
        <v>97</v>
      </c>
      <c r="BD284" t="s">
        <v>92</v>
      </c>
      <c r="BE284" t="s">
        <v>92</v>
      </c>
      <c r="BF284" t="s">
        <v>92</v>
      </c>
      <c r="BH284" t="s">
        <v>92</v>
      </c>
      <c r="BI284" t="s">
        <v>92</v>
      </c>
      <c r="BJ284" t="s">
        <v>92</v>
      </c>
      <c r="BK284" t="s">
        <v>92</v>
      </c>
      <c r="BN284" t="s">
        <v>92</v>
      </c>
      <c r="BO284" t="s">
        <v>92</v>
      </c>
      <c r="BP284" t="s">
        <v>92</v>
      </c>
      <c r="BR284" t="s">
        <v>92</v>
      </c>
      <c r="BS284" t="s">
        <v>92</v>
      </c>
      <c r="BT284" t="s">
        <v>91</v>
      </c>
      <c r="BU284" t="s">
        <v>91</v>
      </c>
      <c r="BV284" t="s">
        <v>91</v>
      </c>
      <c r="BW284">
        <v>55109</v>
      </c>
      <c r="BX284">
        <v>1675431</v>
      </c>
      <c r="BY284">
        <v>140188</v>
      </c>
      <c r="BZ284">
        <v>11951.3153764944</v>
      </c>
      <c r="CA284">
        <v>11.9501686505906</v>
      </c>
      <c r="CD284">
        <v>2012</v>
      </c>
      <c r="CE284">
        <v>5</v>
      </c>
      <c r="CF284">
        <f t="shared" si="4"/>
        <v>55109</v>
      </c>
    </row>
    <row r="285" spans="1:84">
      <c r="A285">
        <v>283</v>
      </c>
      <c r="B285">
        <v>64030</v>
      </c>
      <c r="C285" t="s">
        <v>630</v>
      </c>
      <c r="D285">
        <v>55109</v>
      </c>
      <c r="E285" t="s">
        <v>631</v>
      </c>
      <c r="F285" t="s">
        <v>116</v>
      </c>
      <c r="G285" t="s">
        <v>605</v>
      </c>
      <c r="H285" t="s">
        <v>329</v>
      </c>
      <c r="I285" t="s">
        <v>87</v>
      </c>
      <c r="J285" t="s">
        <v>88</v>
      </c>
      <c r="L285" t="s">
        <v>112</v>
      </c>
      <c r="M285" t="s">
        <v>90</v>
      </c>
      <c r="N285" t="s">
        <v>90</v>
      </c>
      <c r="O285">
        <v>32417665</v>
      </c>
      <c r="P285">
        <v>32417665</v>
      </c>
      <c r="Q285">
        <v>125.8</v>
      </c>
      <c r="R285">
        <v>0.85</v>
      </c>
      <c r="S285">
        <v>101.4</v>
      </c>
      <c r="T285">
        <v>116.9</v>
      </c>
      <c r="U285">
        <v>65</v>
      </c>
      <c r="V285" t="s">
        <v>91</v>
      </c>
      <c r="W285" t="s">
        <v>92</v>
      </c>
      <c r="X285" t="s">
        <v>92</v>
      </c>
      <c r="Y285" t="s">
        <v>93</v>
      </c>
      <c r="Z285" t="s">
        <v>90</v>
      </c>
      <c r="AA285">
        <v>6</v>
      </c>
      <c r="AB285">
        <v>1999</v>
      </c>
      <c r="AC285" t="s">
        <v>92</v>
      </c>
      <c r="AD285" t="s">
        <v>92</v>
      </c>
      <c r="AE285" t="s">
        <v>91</v>
      </c>
      <c r="AF285" t="s">
        <v>113</v>
      </c>
      <c r="AG285">
        <v>2</v>
      </c>
      <c r="AH285" t="s">
        <v>90</v>
      </c>
      <c r="AI285" t="s">
        <v>95</v>
      </c>
      <c r="AS285" t="s">
        <v>91</v>
      </c>
      <c r="AT285" t="s">
        <v>91</v>
      </c>
      <c r="AU285" t="s">
        <v>92</v>
      </c>
      <c r="AV285" t="s">
        <v>97</v>
      </c>
      <c r="BD285" t="s">
        <v>92</v>
      </c>
      <c r="BE285" t="s">
        <v>92</v>
      </c>
      <c r="BF285" t="s">
        <v>92</v>
      </c>
      <c r="BH285" t="s">
        <v>92</v>
      </c>
      <c r="BI285" t="s">
        <v>92</v>
      </c>
      <c r="BJ285" t="s">
        <v>92</v>
      </c>
      <c r="BK285" t="s">
        <v>92</v>
      </c>
      <c r="BN285" t="s">
        <v>92</v>
      </c>
      <c r="BO285" t="s">
        <v>92</v>
      </c>
      <c r="BP285" t="s">
        <v>92</v>
      </c>
      <c r="BR285" t="s">
        <v>92</v>
      </c>
      <c r="BS285" t="s">
        <v>92</v>
      </c>
      <c r="BT285" t="s">
        <v>91</v>
      </c>
      <c r="BU285" t="s">
        <v>91</v>
      </c>
      <c r="BV285" t="s">
        <v>91</v>
      </c>
      <c r="BW285">
        <v>55109</v>
      </c>
      <c r="BX285">
        <v>1675431</v>
      </c>
      <c r="BY285">
        <v>140188</v>
      </c>
      <c r="BZ285">
        <v>11951.3153764944</v>
      </c>
      <c r="CA285">
        <v>11.9501686505906</v>
      </c>
      <c r="CD285">
        <v>2011</v>
      </c>
      <c r="CE285">
        <v>5</v>
      </c>
      <c r="CF285">
        <f t="shared" si="4"/>
        <v>55109</v>
      </c>
    </row>
    <row r="286" spans="1:84">
      <c r="A286">
        <v>284</v>
      </c>
      <c r="B286">
        <v>64030</v>
      </c>
      <c r="C286" t="s">
        <v>630</v>
      </c>
      <c r="D286">
        <v>55109</v>
      </c>
      <c r="E286" t="s">
        <v>631</v>
      </c>
      <c r="F286" t="s">
        <v>116</v>
      </c>
      <c r="G286" t="s">
        <v>605</v>
      </c>
      <c r="H286" t="s">
        <v>330</v>
      </c>
      <c r="I286" t="s">
        <v>87</v>
      </c>
      <c r="J286" t="s">
        <v>88</v>
      </c>
      <c r="L286" t="s">
        <v>112</v>
      </c>
      <c r="M286" t="s">
        <v>90</v>
      </c>
      <c r="N286" t="s">
        <v>90</v>
      </c>
      <c r="O286">
        <v>32417667</v>
      </c>
      <c r="P286">
        <v>32417667</v>
      </c>
      <c r="Q286">
        <v>125.8</v>
      </c>
      <c r="R286">
        <v>0.85</v>
      </c>
      <c r="S286">
        <v>103.6</v>
      </c>
      <c r="T286">
        <v>118.4</v>
      </c>
      <c r="U286">
        <v>65</v>
      </c>
      <c r="V286" t="s">
        <v>91</v>
      </c>
      <c r="W286" t="s">
        <v>92</v>
      </c>
      <c r="X286" t="s">
        <v>92</v>
      </c>
      <c r="Y286" t="s">
        <v>93</v>
      </c>
      <c r="Z286" t="s">
        <v>90</v>
      </c>
      <c r="AA286">
        <v>6</v>
      </c>
      <c r="AB286">
        <v>1999</v>
      </c>
      <c r="AC286" t="s">
        <v>92</v>
      </c>
      <c r="AD286" t="s">
        <v>92</v>
      </c>
      <c r="AE286" t="s">
        <v>91</v>
      </c>
      <c r="AF286" t="s">
        <v>113</v>
      </c>
      <c r="AG286">
        <v>2</v>
      </c>
      <c r="AH286" t="s">
        <v>90</v>
      </c>
      <c r="AI286" t="s">
        <v>95</v>
      </c>
      <c r="AS286" t="s">
        <v>91</v>
      </c>
      <c r="AT286" t="s">
        <v>91</v>
      </c>
      <c r="AU286" t="s">
        <v>92</v>
      </c>
      <c r="AV286" t="s">
        <v>97</v>
      </c>
      <c r="BD286" t="s">
        <v>92</v>
      </c>
      <c r="BE286" t="s">
        <v>92</v>
      </c>
      <c r="BF286" t="s">
        <v>92</v>
      </c>
      <c r="BH286" t="s">
        <v>92</v>
      </c>
      <c r="BI286" t="s">
        <v>92</v>
      </c>
      <c r="BJ286" t="s">
        <v>92</v>
      </c>
      <c r="BK286" t="s">
        <v>92</v>
      </c>
      <c r="BN286" t="s">
        <v>92</v>
      </c>
      <c r="BO286" t="s">
        <v>92</v>
      </c>
      <c r="BP286" t="s">
        <v>92</v>
      </c>
      <c r="BR286" t="s">
        <v>92</v>
      </c>
      <c r="BS286" t="s">
        <v>92</v>
      </c>
      <c r="BT286" t="s">
        <v>91</v>
      </c>
      <c r="BU286" t="s">
        <v>91</v>
      </c>
      <c r="BV286" t="s">
        <v>91</v>
      </c>
      <c r="BW286">
        <v>55109</v>
      </c>
      <c r="BX286">
        <v>1675431</v>
      </c>
      <c r="BY286">
        <v>140188</v>
      </c>
      <c r="BZ286">
        <v>11951.3153764944</v>
      </c>
      <c r="CA286">
        <v>11.9501686505906</v>
      </c>
      <c r="CD286">
        <v>2011</v>
      </c>
      <c r="CE286">
        <v>5</v>
      </c>
      <c r="CF286">
        <f t="shared" si="4"/>
        <v>55109</v>
      </c>
    </row>
    <row r="287" spans="1:84">
      <c r="A287">
        <v>285</v>
      </c>
      <c r="B287">
        <v>64030</v>
      </c>
      <c r="C287" t="s">
        <v>630</v>
      </c>
      <c r="D287">
        <v>55109</v>
      </c>
      <c r="E287" t="s">
        <v>631</v>
      </c>
      <c r="F287" t="s">
        <v>116</v>
      </c>
      <c r="G287" t="s">
        <v>605</v>
      </c>
      <c r="H287" t="s">
        <v>633</v>
      </c>
      <c r="I287" t="s">
        <v>87</v>
      </c>
      <c r="J287" t="s">
        <v>88</v>
      </c>
      <c r="L287" t="s">
        <v>112</v>
      </c>
      <c r="M287" t="s">
        <v>90</v>
      </c>
      <c r="N287" t="s">
        <v>90</v>
      </c>
      <c r="O287">
        <v>32417669</v>
      </c>
      <c r="P287">
        <v>32417669</v>
      </c>
      <c r="Q287">
        <v>41.5</v>
      </c>
      <c r="R287">
        <v>0.9</v>
      </c>
      <c r="S287">
        <v>28.7</v>
      </c>
      <c r="T287">
        <v>35</v>
      </c>
      <c r="U287">
        <v>18</v>
      </c>
      <c r="V287" t="s">
        <v>91</v>
      </c>
      <c r="W287" t="s">
        <v>92</v>
      </c>
      <c r="X287" t="s">
        <v>92</v>
      </c>
      <c r="Y287" t="s">
        <v>93</v>
      </c>
      <c r="Z287" t="s">
        <v>90</v>
      </c>
      <c r="AA287">
        <v>6</v>
      </c>
      <c r="AB287">
        <v>1999</v>
      </c>
      <c r="AC287" t="s">
        <v>92</v>
      </c>
      <c r="AD287" t="s">
        <v>92</v>
      </c>
      <c r="AE287" t="s">
        <v>91</v>
      </c>
      <c r="AF287" t="s">
        <v>113</v>
      </c>
      <c r="AG287">
        <v>2</v>
      </c>
      <c r="AH287" t="s">
        <v>90</v>
      </c>
      <c r="AI287" t="s">
        <v>95</v>
      </c>
      <c r="AS287" t="s">
        <v>91</v>
      </c>
      <c r="AT287" t="s">
        <v>91</v>
      </c>
      <c r="AU287" t="s">
        <v>92</v>
      </c>
      <c r="AV287" t="s">
        <v>97</v>
      </c>
      <c r="BD287" t="s">
        <v>92</v>
      </c>
      <c r="BE287" t="s">
        <v>92</v>
      </c>
      <c r="BF287" t="s">
        <v>92</v>
      </c>
      <c r="BH287" t="s">
        <v>92</v>
      </c>
      <c r="BI287" t="s">
        <v>92</v>
      </c>
      <c r="BJ287" t="s">
        <v>92</v>
      </c>
      <c r="BK287" t="s">
        <v>92</v>
      </c>
      <c r="BN287" t="s">
        <v>92</v>
      </c>
      <c r="BO287" t="s">
        <v>92</v>
      </c>
      <c r="BP287" t="s">
        <v>92</v>
      </c>
      <c r="BR287" t="s">
        <v>92</v>
      </c>
      <c r="BS287" t="s">
        <v>92</v>
      </c>
      <c r="BT287" t="s">
        <v>91</v>
      </c>
      <c r="BU287" t="s">
        <v>91</v>
      </c>
      <c r="BV287" t="s">
        <v>91</v>
      </c>
      <c r="BW287">
        <v>55109</v>
      </c>
      <c r="BX287">
        <v>1675431</v>
      </c>
      <c r="BY287">
        <v>140188</v>
      </c>
      <c r="BZ287">
        <v>11951.3153764944</v>
      </c>
      <c r="CA287">
        <v>12.7571825393356</v>
      </c>
      <c r="CD287">
        <v>2012</v>
      </c>
      <c r="CE287">
        <v>3</v>
      </c>
      <c r="CF287">
        <f t="shared" si="4"/>
        <v>55109</v>
      </c>
    </row>
    <row r="288" spans="1:84">
      <c r="A288">
        <v>286</v>
      </c>
      <c r="B288">
        <v>15470</v>
      </c>
      <c r="C288" t="s">
        <v>634</v>
      </c>
      <c r="D288">
        <v>55110</v>
      </c>
      <c r="E288" t="s">
        <v>559</v>
      </c>
      <c r="F288" t="s">
        <v>166</v>
      </c>
      <c r="G288" t="s">
        <v>190</v>
      </c>
      <c r="H288" t="s">
        <v>261</v>
      </c>
      <c r="I288" t="s">
        <v>87</v>
      </c>
      <c r="J288" t="s">
        <v>88</v>
      </c>
      <c r="L288" t="s">
        <v>89</v>
      </c>
      <c r="M288" t="s">
        <v>90</v>
      </c>
      <c r="N288" t="s">
        <v>90</v>
      </c>
      <c r="O288" t="s">
        <v>635</v>
      </c>
      <c r="P288" t="s">
        <v>635</v>
      </c>
      <c r="Q288">
        <v>86.5</v>
      </c>
      <c r="R288">
        <v>0.85</v>
      </c>
      <c r="S288">
        <v>71</v>
      </c>
      <c r="T288">
        <v>88</v>
      </c>
      <c r="U288">
        <v>50</v>
      </c>
      <c r="V288" t="s">
        <v>91</v>
      </c>
      <c r="W288" t="s">
        <v>92</v>
      </c>
      <c r="X288" t="s">
        <v>92</v>
      </c>
      <c r="Y288" t="s">
        <v>93</v>
      </c>
      <c r="Z288" t="s">
        <v>90</v>
      </c>
      <c r="AA288">
        <v>6</v>
      </c>
      <c r="AB288">
        <v>2000</v>
      </c>
      <c r="AC288" t="s">
        <v>92</v>
      </c>
      <c r="AD288" t="s">
        <v>92</v>
      </c>
      <c r="AE288" t="s">
        <v>91</v>
      </c>
      <c r="AF288" t="s">
        <v>94</v>
      </c>
      <c r="AG288">
        <v>1</v>
      </c>
      <c r="AH288" t="s">
        <v>90</v>
      </c>
      <c r="AI288" t="s">
        <v>95</v>
      </c>
      <c r="AS288" t="s">
        <v>91</v>
      </c>
      <c r="AT288" t="s">
        <v>91</v>
      </c>
      <c r="AU288" t="s">
        <v>92</v>
      </c>
      <c r="AV288" t="s">
        <v>97</v>
      </c>
      <c r="BD288" t="s">
        <v>92</v>
      </c>
      <c r="BE288" t="s">
        <v>92</v>
      </c>
      <c r="BF288" t="s">
        <v>92</v>
      </c>
      <c r="BH288" t="s">
        <v>92</v>
      </c>
      <c r="BI288" t="s">
        <v>92</v>
      </c>
      <c r="BJ288" t="s">
        <v>92</v>
      </c>
      <c r="BK288" t="s">
        <v>92</v>
      </c>
      <c r="BN288" t="s">
        <v>92</v>
      </c>
      <c r="BO288" t="s">
        <v>92</v>
      </c>
      <c r="BP288" t="s">
        <v>92</v>
      </c>
      <c r="BR288" t="s">
        <v>92</v>
      </c>
      <c r="BS288" t="s">
        <v>92</v>
      </c>
      <c r="BT288" t="s">
        <v>91</v>
      </c>
      <c r="BW288">
        <v>55110</v>
      </c>
      <c r="BX288">
        <v>6790756</v>
      </c>
      <c r="BY288">
        <v>527447</v>
      </c>
      <c r="BZ288">
        <v>12874.7646682984</v>
      </c>
      <c r="CA288">
        <v>35.960686508581396</v>
      </c>
      <c r="CD288">
        <v>2036</v>
      </c>
      <c r="CE288">
        <v>6</v>
      </c>
      <c r="CF288">
        <f t="shared" si="4"/>
        <v>55110</v>
      </c>
    </row>
    <row r="289" spans="1:84">
      <c r="A289">
        <v>287</v>
      </c>
      <c r="B289">
        <v>15470</v>
      </c>
      <c r="C289" t="s">
        <v>634</v>
      </c>
      <c r="D289">
        <v>55110</v>
      </c>
      <c r="E289" t="s">
        <v>559</v>
      </c>
      <c r="F289" t="s">
        <v>166</v>
      </c>
      <c r="G289" t="s">
        <v>190</v>
      </c>
      <c r="H289" t="s">
        <v>263</v>
      </c>
      <c r="I289" t="s">
        <v>87</v>
      </c>
      <c r="J289" t="s">
        <v>88</v>
      </c>
      <c r="L289" t="s">
        <v>89</v>
      </c>
      <c r="M289" t="s">
        <v>90</v>
      </c>
      <c r="N289" t="s">
        <v>90</v>
      </c>
      <c r="O289" t="s">
        <v>635</v>
      </c>
      <c r="P289" t="s">
        <v>635</v>
      </c>
      <c r="Q289">
        <v>86.5</v>
      </c>
      <c r="R289">
        <v>0.85</v>
      </c>
      <c r="S289">
        <v>71</v>
      </c>
      <c r="T289">
        <v>88</v>
      </c>
      <c r="U289">
        <v>50</v>
      </c>
      <c r="V289" t="s">
        <v>91</v>
      </c>
      <c r="W289" t="s">
        <v>92</v>
      </c>
      <c r="X289" t="s">
        <v>92</v>
      </c>
      <c r="Y289" t="s">
        <v>93</v>
      </c>
      <c r="Z289" t="s">
        <v>90</v>
      </c>
      <c r="AA289">
        <v>6</v>
      </c>
      <c r="AB289">
        <v>2000</v>
      </c>
      <c r="AC289" t="s">
        <v>92</v>
      </c>
      <c r="AD289" t="s">
        <v>92</v>
      </c>
      <c r="AE289" t="s">
        <v>91</v>
      </c>
      <c r="AF289" t="s">
        <v>94</v>
      </c>
      <c r="AG289">
        <v>1</v>
      </c>
      <c r="AH289" t="s">
        <v>90</v>
      </c>
      <c r="AI289" t="s">
        <v>95</v>
      </c>
      <c r="AS289" t="s">
        <v>91</v>
      </c>
      <c r="AT289" t="s">
        <v>91</v>
      </c>
      <c r="AU289" t="s">
        <v>92</v>
      </c>
      <c r="AV289" t="s">
        <v>97</v>
      </c>
      <c r="BD289" t="s">
        <v>92</v>
      </c>
      <c r="BE289" t="s">
        <v>92</v>
      </c>
      <c r="BF289" t="s">
        <v>92</v>
      </c>
      <c r="BH289" t="s">
        <v>92</v>
      </c>
      <c r="BI289" t="s">
        <v>92</v>
      </c>
      <c r="BJ289" t="s">
        <v>92</v>
      </c>
      <c r="BK289" t="s">
        <v>92</v>
      </c>
      <c r="BN289" t="s">
        <v>92</v>
      </c>
      <c r="BO289" t="s">
        <v>92</v>
      </c>
      <c r="BP289" t="s">
        <v>92</v>
      </c>
      <c r="BR289" t="s">
        <v>92</v>
      </c>
      <c r="BS289" t="s">
        <v>92</v>
      </c>
      <c r="BT289" t="s">
        <v>91</v>
      </c>
      <c r="BW289">
        <v>55110</v>
      </c>
      <c r="BX289">
        <v>6790756</v>
      </c>
      <c r="BY289">
        <v>527447</v>
      </c>
      <c r="BZ289">
        <v>12874.7646682984</v>
      </c>
      <c r="CA289">
        <v>35.960686508581396</v>
      </c>
      <c r="CD289">
        <v>2036</v>
      </c>
      <c r="CE289">
        <v>6</v>
      </c>
      <c r="CF289">
        <f t="shared" si="4"/>
        <v>55110</v>
      </c>
    </row>
    <row r="290" spans="1:84">
      <c r="A290">
        <v>288</v>
      </c>
      <c r="B290">
        <v>15470</v>
      </c>
      <c r="C290" t="s">
        <v>634</v>
      </c>
      <c r="D290">
        <v>55110</v>
      </c>
      <c r="E290" t="s">
        <v>559</v>
      </c>
      <c r="F290" t="s">
        <v>166</v>
      </c>
      <c r="G290" t="s">
        <v>190</v>
      </c>
      <c r="H290" t="s">
        <v>267</v>
      </c>
      <c r="I290" t="s">
        <v>87</v>
      </c>
      <c r="J290" t="s">
        <v>88</v>
      </c>
      <c r="L290" t="s">
        <v>89</v>
      </c>
      <c r="M290" t="s">
        <v>90</v>
      </c>
      <c r="N290" t="s">
        <v>90</v>
      </c>
      <c r="O290" t="s">
        <v>635</v>
      </c>
      <c r="P290" t="s">
        <v>635</v>
      </c>
      <c r="Q290">
        <v>86.5</v>
      </c>
      <c r="R290">
        <v>0.85</v>
      </c>
      <c r="S290">
        <v>69</v>
      </c>
      <c r="T290">
        <v>88</v>
      </c>
      <c r="U290">
        <v>50</v>
      </c>
      <c r="V290" t="s">
        <v>91</v>
      </c>
      <c r="W290" t="s">
        <v>92</v>
      </c>
      <c r="X290" t="s">
        <v>92</v>
      </c>
      <c r="Y290" t="s">
        <v>93</v>
      </c>
      <c r="Z290" t="s">
        <v>90</v>
      </c>
      <c r="AA290">
        <v>6</v>
      </c>
      <c r="AB290">
        <v>2000</v>
      </c>
      <c r="AC290" t="s">
        <v>92</v>
      </c>
      <c r="AD290" t="s">
        <v>92</v>
      </c>
      <c r="AE290" t="s">
        <v>91</v>
      </c>
      <c r="AF290" t="s">
        <v>94</v>
      </c>
      <c r="AG290">
        <v>1</v>
      </c>
      <c r="AH290" t="s">
        <v>90</v>
      </c>
      <c r="AI290" t="s">
        <v>95</v>
      </c>
      <c r="AS290" t="s">
        <v>91</v>
      </c>
      <c r="AT290" t="s">
        <v>91</v>
      </c>
      <c r="AU290" t="s">
        <v>92</v>
      </c>
      <c r="AV290" t="s">
        <v>97</v>
      </c>
      <c r="BD290" t="s">
        <v>92</v>
      </c>
      <c r="BE290" t="s">
        <v>92</v>
      </c>
      <c r="BF290" t="s">
        <v>92</v>
      </c>
      <c r="BH290" t="s">
        <v>92</v>
      </c>
      <c r="BI290" t="s">
        <v>92</v>
      </c>
      <c r="BJ290" t="s">
        <v>92</v>
      </c>
      <c r="BK290" t="s">
        <v>92</v>
      </c>
      <c r="BN290" t="s">
        <v>92</v>
      </c>
      <c r="BO290" t="s">
        <v>92</v>
      </c>
      <c r="BP290" t="s">
        <v>92</v>
      </c>
      <c r="BR290" t="s">
        <v>92</v>
      </c>
      <c r="BS290" t="s">
        <v>92</v>
      </c>
      <c r="BT290" t="s">
        <v>91</v>
      </c>
      <c r="BW290">
        <v>55110</v>
      </c>
      <c r="BX290">
        <v>6790756</v>
      </c>
      <c r="BY290">
        <v>527447</v>
      </c>
      <c r="BZ290">
        <v>12874.7646682984</v>
      </c>
      <c r="CA290">
        <v>35.960686508581396</v>
      </c>
      <c r="CD290">
        <v>2036</v>
      </c>
      <c r="CE290">
        <v>6</v>
      </c>
      <c r="CF290">
        <f t="shared" si="4"/>
        <v>55110</v>
      </c>
    </row>
    <row r="291" spans="1:84">
      <c r="A291">
        <v>289</v>
      </c>
      <c r="B291">
        <v>15470</v>
      </c>
      <c r="C291" t="s">
        <v>634</v>
      </c>
      <c r="D291">
        <v>55110</v>
      </c>
      <c r="E291" t="s">
        <v>559</v>
      </c>
      <c r="F291" t="s">
        <v>166</v>
      </c>
      <c r="G291" t="s">
        <v>190</v>
      </c>
      <c r="H291" t="s">
        <v>636</v>
      </c>
      <c r="I291" t="s">
        <v>87</v>
      </c>
      <c r="J291" t="s">
        <v>88</v>
      </c>
      <c r="L291" t="s">
        <v>89</v>
      </c>
      <c r="M291" t="s">
        <v>90</v>
      </c>
      <c r="N291" t="s">
        <v>90</v>
      </c>
      <c r="O291" t="s">
        <v>635</v>
      </c>
      <c r="P291" t="s">
        <v>635</v>
      </c>
      <c r="Q291">
        <v>86.5</v>
      </c>
      <c r="R291">
        <v>0.85</v>
      </c>
      <c r="S291">
        <v>70</v>
      </c>
      <c r="T291">
        <v>88</v>
      </c>
      <c r="U291">
        <v>50</v>
      </c>
      <c r="V291" t="s">
        <v>91</v>
      </c>
      <c r="W291" t="s">
        <v>92</v>
      </c>
      <c r="X291" t="s">
        <v>92</v>
      </c>
      <c r="Y291" t="s">
        <v>93</v>
      </c>
      <c r="Z291" t="s">
        <v>90</v>
      </c>
      <c r="AA291">
        <v>6</v>
      </c>
      <c r="AB291">
        <v>2000</v>
      </c>
      <c r="AC291" t="s">
        <v>92</v>
      </c>
      <c r="AD291" t="s">
        <v>92</v>
      </c>
      <c r="AE291" t="s">
        <v>91</v>
      </c>
      <c r="AF291" t="s">
        <v>94</v>
      </c>
      <c r="AG291">
        <v>1</v>
      </c>
      <c r="AH291" t="s">
        <v>90</v>
      </c>
      <c r="AI291" t="s">
        <v>95</v>
      </c>
      <c r="AS291" t="s">
        <v>91</v>
      </c>
      <c r="AT291" t="s">
        <v>91</v>
      </c>
      <c r="AU291" t="s">
        <v>92</v>
      </c>
      <c r="AV291" t="s">
        <v>97</v>
      </c>
      <c r="BD291" t="s">
        <v>92</v>
      </c>
      <c r="BE291" t="s">
        <v>92</v>
      </c>
      <c r="BF291" t="s">
        <v>92</v>
      </c>
      <c r="BH291" t="s">
        <v>92</v>
      </c>
      <c r="BI291" t="s">
        <v>92</v>
      </c>
      <c r="BJ291" t="s">
        <v>92</v>
      </c>
      <c r="BK291" t="s">
        <v>92</v>
      </c>
      <c r="BN291" t="s">
        <v>92</v>
      </c>
      <c r="BO291" t="s">
        <v>92</v>
      </c>
      <c r="BP291" t="s">
        <v>92</v>
      </c>
      <c r="BR291" t="s">
        <v>92</v>
      </c>
      <c r="BS291" t="s">
        <v>92</v>
      </c>
      <c r="BT291" t="s">
        <v>91</v>
      </c>
      <c r="BW291">
        <v>55110</v>
      </c>
      <c r="BX291">
        <v>6790756</v>
      </c>
      <c r="BY291">
        <v>527447</v>
      </c>
      <c r="BZ291">
        <v>12874.7646682984</v>
      </c>
      <c r="CA291">
        <v>35.960686508581396</v>
      </c>
      <c r="CD291">
        <v>2036</v>
      </c>
      <c r="CE291">
        <v>6</v>
      </c>
      <c r="CF291">
        <f t="shared" si="4"/>
        <v>55110</v>
      </c>
    </row>
    <row r="292" spans="1:84">
      <c r="A292">
        <v>290</v>
      </c>
      <c r="B292">
        <v>15470</v>
      </c>
      <c r="C292" t="s">
        <v>634</v>
      </c>
      <c r="D292">
        <v>55110</v>
      </c>
      <c r="E292" t="s">
        <v>559</v>
      </c>
      <c r="F292" t="s">
        <v>166</v>
      </c>
      <c r="G292" t="s">
        <v>190</v>
      </c>
      <c r="H292" t="s">
        <v>637</v>
      </c>
      <c r="I292" t="s">
        <v>87</v>
      </c>
      <c r="J292" t="s">
        <v>88</v>
      </c>
      <c r="L292" t="s">
        <v>89</v>
      </c>
      <c r="M292" t="s">
        <v>90</v>
      </c>
      <c r="N292" t="s">
        <v>90</v>
      </c>
      <c r="O292" t="s">
        <v>635</v>
      </c>
      <c r="P292" t="s">
        <v>635</v>
      </c>
      <c r="Q292">
        <v>86.5</v>
      </c>
      <c r="R292">
        <v>0.85</v>
      </c>
      <c r="S292">
        <v>70</v>
      </c>
      <c r="T292">
        <v>88</v>
      </c>
      <c r="U292">
        <v>50</v>
      </c>
      <c r="V292" t="s">
        <v>91</v>
      </c>
      <c r="W292" t="s">
        <v>92</v>
      </c>
      <c r="X292" t="s">
        <v>92</v>
      </c>
      <c r="Y292" t="s">
        <v>93</v>
      </c>
      <c r="Z292" t="s">
        <v>90</v>
      </c>
      <c r="AA292">
        <v>6</v>
      </c>
      <c r="AB292">
        <v>2000</v>
      </c>
      <c r="AC292" t="s">
        <v>92</v>
      </c>
      <c r="AD292" t="s">
        <v>92</v>
      </c>
      <c r="AE292" t="s">
        <v>91</v>
      </c>
      <c r="AF292" t="s">
        <v>94</v>
      </c>
      <c r="AG292">
        <v>1</v>
      </c>
      <c r="AH292" t="s">
        <v>90</v>
      </c>
      <c r="AI292" t="s">
        <v>95</v>
      </c>
      <c r="AS292" t="s">
        <v>91</v>
      </c>
      <c r="AT292" t="s">
        <v>91</v>
      </c>
      <c r="AU292" t="s">
        <v>92</v>
      </c>
      <c r="AV292" t="s">
        <v>97</v>
      </c>
      <c r="BD292" t="s">
        <v>92</v>
      </c>
      <c r="BE292" t="s">
        <v>92</v>
      </c>
      <c r="BF292" t="s">
        <v>92</v>
      </c>
      <c r="BH292" t="s">
        <v>92</v>
      </c>
      <c r="BI292" t="s">
        <v>92</v>
      </c>
      <c r="BJ292" t="s">
        <v>92</v>
      </c>
      <c r="BK292" t="s">
        <v>92</v>
      </c>
      <c r="BN292" t="s">
        <v>92</v>
      </c>
      <c r="BO292" t="s">
        <v>92</v>
      </c>
      <c r="BP292" t="s">
        <v>92</v>
      </c>
      <c r="BR292" t="s">
        <v>92</v>
      </c>
      <c r="BS292" t="s">
        <v>92</v>
      </c>
      <c r="BT292" t="s">
        <v>91</v>
      </c>
      <c r="BW292">
        <v>55110</v>
      </c>
      <c r="BX292">
        <v>6790756</v>
      </c>
      <c r="BY292">
        <v>527447</v>
      </c>
      <c r="BZ292">
        <v>12874.7646682984</v>
      </c>
      <c r="CA292">
        <v>35.960686508581396</v>
      </c>
      <c r="CD292">
        <v>2036</v>
      </c>
      <c r="CE292">
        <v>6</v>
      </c>
      <c r="CF292">
        <f t="shared" si="4"/>
        <v>55110</v>
      </c>
    </row>
    <row r="293" spans="1:84">
      <c r="A293">
        <v>291</v>
      </c>
      <c r="B293">
        <v>15470</v>
      </c>
      <c r="C293" t="s">
        <v>634</v>
      </c>
      <c r="D293">
        <v>55110</v>
      </c>
      <c r="E293" t="s">
        <v>559</v>
      </c>
      <c r="F293" t="s">
        <v>166</v>
      </c>
      <c r="G293" t="s">
        <v>190</v>
      </c>
      <c r="H293" t="s">
        <v>638</v>
      </c>
      <c r="I293" t="s">
        <v>87</v>
      </c>
      <c r="J293" t="s">
        <v>88</v>
      </c>
      <c r="L293" t="s">
        <v>89</v>
      </c>
      <c r="M293" t="s">
        <v>90</v>
      </c>
      <c r="N293" t="s">
        <v>90</v>
      </c>
      <c r="O293" t="s">
        <v>635</v>
      </c>
      <c r="P293" t="s">
        <v>635</v>
      </c>
      <c r="Q293">
        <v>86.5</v>
      </c>
      <c r="R293">
        <v>0.85</v>
      </c>
      <c r="S293">
        <v>72</v>
      </c>
      <c r="T293">
        <v>88</v>
      </c>
      <c r="U293">
        <v>50</v>
      </c>
      <c r="V293" t="s">
        <v>91</v>
      </c>
      <c r="W293" t="s">
        <v>92</v>
      </c>
      <c r="X293" t="s">
        <v>92</v>
      </c>
      <c r="Y293" t="s">
        <v>93</v>
      </c>
      <c r="Z293" t="s">
        <v>90</v>
      </c>
      <c r="AA293">
        <v>6</v>
      </c>
      <c r="AB293">
        <v>2000</v>
      </c>
      <c r="AC293" t="s">
        <v>92</v>
      </c>
      <c r="AD293" t="s">
        <v>92</v>
      </c>
      <c r="AE293" t="s">
        <v>91</v>
      </c>
      <c r="AF293" t="s">
        <v>94</v>
      </c>
      <c r="AG293">
        <v>1</v>
      </c>
      <c r="AH293" t="s">
        <v>90</v>
      </c>
      <c r="AI293" t="s">
        <v>95</v>
      </c>
      <c r="AS293" t="s">
        <v>91</v>
      </c>
      <c r="AT293" t="s">
        <v>91</v>
      </c>
      <c r="AU293" t="s">
        <v>92</v>
      </c>
      <c r="AV293" t="s">
        <v>97</v>
      </c>
      <c r="BD293" t="s">
        <v>92</v>
      </c>
      <c r="BE293" t="s">
        <v>92</v>
      </c>
      <c r="BF293" t="s">
        <v>92</v>
      </c>
      <c r="BH293" t="s">
        <v>92</v>
      </c>
      <c r="BI293" t="s">
        <v>92</v>
      </c>
      <c r="BJ293" t="s">
        <v>92</v>
      </c>
      <c r="BK293" t="s">
        <v>92</v>
      </c>
      <c r="BN293" t="s">
        <v>92</v>
      </c>
      <c r="BO293" t="s">
        <v>92</v>
      </c>
      <c r="BP293" t="s">
        <v>92</v>
      </c>
      <c r="BR293" t="s">
        <v>92</v>
      </c>
      <c r="BS293" t="s">
        <v>92</v>
      </c>
      <c r="BT293" t="s">
        <v>91</v>
      </c>
      <c r="BW293">
        <v>55110</v>
      </c>
      <c r="BX293">
        <v>6790756</v>
      </c>
      <c r="BY293">
        <v>527447</v>
      </c>
      <c r="BZ293">
        <v>12874.7646682984</v>
      </c>
      <c r="CA293">
        <v>35.960686508581396</v>
      </c>
      <c r="CD293">
        <v>2036</v>
      </c>
      <c r="CE293">
        <v>6</v>
      </c>
      <c r="CF293">
        <f t="shared" si="4"/>
        <v>55110</v>
      </c>
    </row>
    <row r="294" spans="1:84">
      <c r="A294">
        <v>292</v>
      </c>
      <c r="B294">
        <v>15470</v>
      </c>
      <c r="C294" t="s">
        <v>634</v>
      </c>
      <c r="D294">
        <v>55110</v>
      </c>
      <c r="E294" t="s">
        <v>559</v>
      </c>
      <c r="F294" t="s">
        <v>166</v>
      </c>
      <c r="G294" t="s">
        <v>190</v>
      </c>
      <c r="H294" t="s">
        <v>639</v>
      </c>
      <c r="I294" t="s">
        <v>87</v>
      </c>
      <c r="J294" t="s">
        <v>88</v>
      </c>
      <c r="L294" t="s">
        <v>89</v>
      </c>
      <c r="M294" t="s">
        <v>90</v>
      </c>
      <c r="N294" t="s">
        <v>90</v>
      </c>
      <c r="O294" t="s">
        <v>635</v>
      </c>
      <c r="P294" t="s">
        <v>635</v>
      </c>
      <c r="Q294">
        <v>86.5</v>
      </c>
      <c r="R294">
        <v>0.85</v>
      </c>
      <c r="S294">
        <v>73</v>
      </c>
      <c r="T294">
        <v>88</v>
      </c>
      <c r="U294">
        <v>50</v>
      </c>
      <c r="V294" t="s">
        <v>91</v>
      </c>
      <c r="W294" t="s">
        <v>92</v>
      </c>
      <c r="X294" t="s">
        <v>92</v>
      </c>
      <c r="Y294" t="s">
        <v>93</v>
      </c>
      <c r="Z294" t="s">
        <v>90</v>
      </c>
      <c r="AA294">
        <v>6</v>
      </c>
      <c r="AB294">
        <v>2000</v>
      </c>
      <c r="AC294" t="s">
        <v>92</v>
      </c>
      <c r="AD294" t="s">
        <v>92</v>
      </c>
      <c r="AE294" t="s">
        <v>91</v>
      </c>
      <c r="AF294" t="s">
        <v>94</v>
      </c>
      <c r="AG294">
        <v>1</v>
      </c>
      <c r="AH294" t="s">
        <v>90</v>
      </c>
      <c r="AI294" t="s">
        <v>95</v>
      </c>
      <c r="AS294" t="s">
        <v>91</v>
      </c>
      <c r="AT294" t="s">
        <v>91</v>
      </c>
      <c r="AU294" t="s">
        <v>92</v>
      </c>
      <c r="AV294" t="s">
        <v>97</v>
      </c>
      <c r="BD294" t="s">
        <v>92</v>
      </c>
      <c r="BE294" t="s">
        <v>92</v>
      </c>
      <c r="BF294" t="s">
        <v>92</v>
      </c>
      <c r="BH294" t="s">
        <v>92</v>
      </c>
      <c r="BI294" t="s">
        <v>92</v>
      </c>
      <c r="BJ294" t="s">
        <v>92</v>
      </c>
      <c r="BK294" t="s">
        <v>92</v>
      </c>
      <c r="BN294" t="s">
        <v>92</v>
      </c>
      <c r="BO294" t="s">
        <v>92</v>
      </c>
      <c r="BP294" t="s">
        <v>92</v>
      </c>
      <c r="BR294" t="s">
        <v>92</v>
      </c>
      <c r="BS294" t="s">
        <v>92</v>
      </c>
      <c r="BT294" t="s">
        <v>91</v>
      </c>
      <c r="BW294">
        <v>55110</v>
      </c>
      <c r="BX294">
        <v>6790756</v>
      </c>
      <c r="BY294">
        <v>527447</v>
      </c>
      <c r="BZ294">
        <v>12874.7646682984</v>
      </c>
      <c r="CA294">
        <v>35.960686508581396</v>
      </c>
      <c r="CD294">
        <v>2036</v>
      </c>
      <c r="CE294">
        <v>6</v>
      </c>
      <c r="CF294">
        <f t="shared" si="4"/>
        <v>55110</v>
      </c>
    </row>
    <row r="295" spans="1:84">
      <c r="A295">
        <v>293</v>
      </c>
      <c r="B295">
        <v>15470</v>
      </c>
      <c r="C295" t="s">
        <v>634</v>
      </c>
      <c r="D295">
        <v>55110</v>
      </c>
      <c r="E295" t="s">
        <v>559</v>
      </c>
      <c r="F295" t="s">
        <v>166</v>
      </c>
      <c r="G295" t="s">
        <v>190</v>
      </c>
      <c r="H295" t="s">
        <v>640</v>
      </c>
      <c r="I295" t="s">
        <v>87</v>
      </c>
      <c r="J295" t="s">
        <v>88</v>
      </c>
      <c r="L295" t="s">
        <v>89</v>
      </c>
      <c r="M295" t="s">
        <v>90</v>
      </c>
      <c r="N295" t="s">
        <v>90</v>
      </c>
      <c r="O295" t="s">
        <v>635</v>
      </c>
      <c r="P295" t="s">
        <v>635</v>
      </c>
      <c r="Q295">
        <v>86.5</v>
      </c>
      <c r="R295">
        <v>0.85</v>
      </c>
      <c r="S295">
        <v>70</v>
      </c>
      <c r="T295">
        <v>88</v>
      </c>
      <c r="U295">
        <v>50</v>
      </c>
      <c r="V295" t="s">
        <v>91</v>
      </c>
      <c r="W295" t="s">
        <v>92</v>
      </c>
      <c r="X295" t="s">
        <v>92</v>
      </c>
      <c r="Y295" t="s">
        <v>93</v>
      </c>
      <c r="Z295" t="s">
        <v>90</v>
      </c>
      <c r="AA295">
        <v>6</v>
      </c>
      <c r="AB295">
        <v>2000</v>
      </c>
      <c r="AC295" t="s">
        <v>92</v>
      </c>
      <c r="AD295" t="s">
        <v>92</v>
      </c>
      <c r="AE295" t="s">
        <v>91</v>
      </c>
      <c r="AF295" t="s">
        <v>94</v>
      </c>
      <c r="AG295">
        <v>1</v>
      </c>
      <c r="AH295" t="s">
        <v>90</v>
      </c>
      <c r="AI295" t="s">
        <v>95</v>
      </c>
      <c r="AS295" t="s">
        <v>91</v>
      </c>
      <c r="AT295" t="s">
        <v>91</v>
      </c>
      <c r="AU295" t="s">
        <v>92</v>
      </c>
      <c r="AV295" t="s">
        <v>97</v>
      </c>
      <c r="BD295" t="s">
        <v>92</v>
      </c>
      <c r="BE295" t="s">
        <v>92</v>
      </c>
      <c r="BF295" t="s">
        <v>92</v>
      </c>
      <c r="BH295" t="s">
        <v>92</v>
      </c>
      <c r="BI295" t="s">
        <v>92</v>
      </c>
      <c r="BJ295" t="s">
        <v>92</v>
      </c>
      <c r="BK295" t="s">
        <v>92</v>
      </c>
      <c r="BN295" t="s">
        <v>92</v>
      </c>
      <c r="BO295" t="s">
        <v>92</v>
      </c>
      <c r="BP295" t="s">
        <v>92</v>
      </c>
      <c r="BR295" t="s">
        <v>92</v>
      </c>
      <c r="BS295" t="s">
        <v>92</v>
      </c>
      <c r="BT295" t="s">
        <v>91</v>
      </c>
      <c r="BW295">
        <v>55110</v>
      </c>
      <c r="BX295">
        <v>6790756</v>
      </c>
      <c r="BY295">
        <v>527447</v>
      </c>
      <c r="BZ295">
        <v>12874.7646682984</v>
      </c>
      <c r="CA295">
        <v>35.960686508581396</v>
      </c>
      <c r="CD295">
        <v>2036</v>
      </c>
      <c r="CE295">
        <v>6</v>
      </c>
      <c r="CF295">
        <f t="shared" si="4"/>
        <v>55110</v>
      </c>
    </row>
    <row r="296" spans="1:84">
      <c r="A296">
        <v>294</v>
      </c>
      <c r="B296">
        <v>61267</v>
      </c>
      <c r="C296" t="s">
        <v>641</v>
      </c>
      <c r="D296">
        <v>55196</v>
      </c>
      <c r="E296" t="s">
        <v>642</v>
      </c>
      <c r="F296" t="s">
        <v>171</v>
      </c>
      <c r="G296" t="s">
        <v>643</v>
      </c>
      <c r="H296" t="s">
        <v>311</v>
      </c>
      <c r="I296" t="s">
        <v>87</v>
      </c>
      <c r="J296" t="s">
        <v>88</v>
      </c>
      <c r="L296" t="s">
        <v>89</v>
      </c>
      <c r="M296" t="s">
        <v>90</v>
      </c>
      <c r="N296" t="s">
        <v>90</v>
      </c>
      <c r="Q296">
        <v>43.8</v>
      </c>
      <c r="R296">
        <v>0.9</v>
      </c>
      <c r="S296">
        <v>44.8</v>
      </c>
      <c r="T296">
        <v>49.1</v>
      </c>
      <c r="U296">
        <v>4</v>
      </c>
      <c r="V296" t="s">
        <v>91</v>
      </c>
      <c r="W296" t="s">
        <v>92</v>
      </c>
      <c r="X296" t="s">
        <v>92</v>
      </c>
      <c r="Y296" t="s">
        <v>93</v>
      </c>
      <c r="Z296" t="s">
        <v>90</v>
      </c>
      <c r="AA296">
        <v>12</v>
      </c>
      <c r="AB296">
        <v>1999</v>
      </c>
      <c r="AC296" t="s">
        <v>92</v>
      </c>
      <c r="AD296" t="s">
        <v>92</v>
      </c>
      <c r="AE296" t="s">
        <v>91</v>
      </c>
      <c r="AF296" t="s">
        <v>113</v>
      </c>
      <c r="AG296">
        <v>2</v>
      </c>
      <c r="AH296" t="s">
        <v>90</v>
      </c>
      <c r="AI296" t="s">
        <v>95</v>
      </c>
      <c r="AJ296" t="s">
        <v>96</v>
      </c>
      <c r="AS296" t="s">
        <v>91</v>
      </c>
      <c r="AT296" t="s">
        <v>91</v>
      </c>
      <c r="AU296" t="s">
        <v>92</v>
      </c>
      <c r="AV296" t="s">
        <v>97</v>
      </c>
      <c r="AX296" t="s">
        <v>91</v>
      </c>
      <c r="BA296" t="s">
        <v>91</v>
      </c>
      <c r="BD296" t="s">
        <v>92</v>
      </c>
      <c r="BE296" t="s">
        <v>92</v>
      </c>
      <c r="BF296" t="s">
        <v>92</v>
      </c>
      <c r="BH296" t="s">
        <v>92</v>
      </c>
      <c r="BI296" t="s">
        <v>92</v>
      </c>
      <c r="BJ296" t="s">
        <v>92</v>
      </c>
      <c r="BK296" t="s">
        <v>92</v>
      </c>
      <c r="BN296" t="s">
        <v>92</v>
      </c>
      <c r="BO296" t="s">
        <v>92</v>
      </c>
      <c r="BP296" t="s">
        <v>92</v>
      </c>
      <c r="BR296" t="s">
        <v>92</v>
      </c>
      <c r="BS296" t="s">
        <v>92</v>
      </c>
      <c r="BT296" t="s">
        <v>91</v>
      </c>
      <c r="BU296" t="s">
        <v>91</v>
      </c>
      <c r="BV296" t="s">
        <v>91</v>
      </c>
      <c r="BW296">
        <v>55196</v>
      </c>
      <c r="BX296">
        <v>1428513</v>
      </c>
      <c r="BY296">
        <v>136857</v>
      </c>
      <c r="BZ296">
        <v>10437.9973256757</v>
      </c>
      <c r="CA296">
        <v>27.827499999200001</v>
      </c>
      <c r="CD296">
        <v>2027</v>
      </c>
      <c r="CE296">
        <v>10</v>
      </c>
      <c r="CF296">
        <f t="shared" si="4"/>
        <v>55196</v>
      </c>
    </row>
    <row r="297" spans="1:84">
      <c r="A297">
        <v>295</v>
      </c>
      <c r="B297">
        <v>61267</v>
      </c>
      <c r="C297" t="s">
        <v>641</v>
      </c>
      <c r="D297">
        <v>55196</v>
      </c>
      <c r="E297" t="s">
        <v>642</v>
      </c>
      <c r="F297" t="s">
        <v>171</v>
      </c>
      <c r="G297" t="s">
        <v>643</v>
      </c>
      <c r="H297" t="s">
        <v>312</v>
      </c>
      <c r="I297" t="s">
        <v>87</v>
      </c>
      <c r="J297" t="s">
        <v>88</v>
      </c>
      <c r="L297" t="s">
        <v>89</v>
      </c>
      <c r="M297" t="s">
        <v>90</v>
      </c>
      <c r="N297" t="s">
        <v>90</v>
      </c>
      <c r="Q297">
        <v>43.8</v>
      </c>
      <c r="R297">
        <v>0.9</v>
      </c>
      <c r="S297">
        <v>43.7</v>
      </c>
      <c r="T297">
        <v>49.2</v>
      </c>
      <c r="U297">
        <v>4</v>
      </c>
      <c r="V297" t="s">
        <v>91</v>
      </c>
      <c r="W297" t="s">
        <v>92</v>
      </c>
      <c r="X297" t="s">
        <v>92</v>
      </c>
      <c r="Y297" t="s">
        <v>93</v>
      </c>
      <c r="Z297" t="s">
        <v>90</v>
      </c>
      <c r="AA297">
        <v>12</v>
      </c>
      <c r="AB297">
        <v>1999</v>
      </c>
      <c r="AC297" t="s">
        <v>92</v>
      </c>
      <c r="AD297" t="s">
        <v>92</v>
      </c>
      <c r="AE297" t="s">
        <v>91</v>
      </c>
      <c r="AF297" t="s">
        <v>113</v>
      </c>
      <c r="AG297">
        <v>2</v>
      </c>
      <c r="AH297" t="s">
        <v>90</v>
      </c>
      <c r="AI297" t="s">
        <v>95</v>
      </c>
      <c r="AJ297" t="s">
        <v>96</v>
      </c>
      <c r="AS297" t="s">
        <v>91</v>
      </c>
      <c r="AT297" t="s">
        <v>91</v>
      </c>
      <c r="AU297" t="s">
        <v>92</v>
      </c>
      <c r="AV297" t="s">
        <v>97</v>
      </c>
      <c r="AX297" t="s">
        <v>91</v>
      </c>
      <c r="BD297" t="s">
        <v>92</v>
      </c>
      <c r="BE297" t="s">
        <v>92</v>
      </c>
      <c r="BF297" t="s">
        <v>92</v>
      </c>
      <c r="BH297" t="s">
        <v>92</v>
      </c>
      <c r="BI297" t="s">
        <v>92</v>
      </c>
      <c r="BJ297" t="s">
        <v>92</v>
      </c>
      <c r="BK297" t="s">
        <v>92</v>
      </c>
      <c r="BN297" t="s">
        <v>92</v>
      </c>
      <c r="BO297" t="s">
        <v>92</v>
      </c>
      <c r="BP297" t="s">
        <v>92</v>
      </c>
      <c r="BR297" t="s">
        <v>92</v>
      </c>
      <c r="BS297" t="s">
        <v>92</v>
      </c>
      <c r="BT297" t="s">
        <v>91</v>
      </c>
      <c r="BU297" t="s">
        <v>91</v>
      </c>
      <c r="BV297" t="s">
        <v>91</v>
      </c>
      <c r="BW297">
        <v>55196</v>
      </c>
      <c r="BX297">
        <v>1428513</v>
      </c>
      <c r="BY297">
        <v>136857</v>
      </c>
      <c r="BZ297">
        <v>10437.9973256757</v>
      </c>
      <c r="CA297">
        <v>27.827499999200001</v>
      </c>
      <c r="CD297">
        <v>2027</v>
      </c>
      <c r="CE297">
        <v>10</v>
      </c>
      <c r="CF297">
        <f t="shared" si="4"/>
        <v>55196</v>
      </c>
    </row>
    <row r="298" spans="1:84" hidden="1">
      <c r="A298">
        <v>296</v>
      </c>
      <c r="B298">
        <v>16124</v>
      </c>
      <c r="C298" t="s">
        <v>271</v>
      </c>
      <c r="D298">
        <v>55198</v>
      </c>
      <c r="E298" t="s">
        <v>272</v>
      </c>
      <c r="F298" t="s">
        <v>84</v>
      </c>
      <c r="G298" t="s">
        <v>273</v>
      </c>
      <c r="H298" t="s">
        <v>242</v>
      </c>
      <c r="I298" t="s">
        <v>87</v>
      </c>
      <c r="J298" t="s">
        <v>88</v>
      </c>
      <c r="L298" t="s">
        <v>89</v>
      </c>
      <c r="M298" t="s">
        <v>90</v>
      </c>
      <c r="N298" t="s">
        <v>90</v>
      </c>
      <c r="O298" t="s">
        <v>274</v>
      </c>
      <c r="P298" t="s">
        <v>274</v>
      </c>
      <c r="Q298">
        <v>230</v>
      </c>
      <c r="R298">
        <v>0.85</v>
      </c>
      <c r="S298">
        <v>165</v>
      </c>
      <c r="T298">
        <v>190</v>
      </c>
      <c r="U298">
        <v>120</v>
      </c>
      <c r="V298" t="s">
        <v>91</v>
      </c>
      <c r="W298" t="s">
        <v>92</v>
      </c>
      <c r="X298" t="s">
        <v>92</v>
      </c>
      <c r="Y298" t="s">
        <v>93</v>
      </c>
      <c r="Z298" t="s">
        <v>90</v>
      </c>
      <c r="AA298">
        <v>7</v>
      </c>
      <c r="AB298">
        <v>2001</v>
      </c>
      <c r="AC298" t="s">
        <v>92</v>
      </c>
      <c r="AD298" t="s">
        <v>92</v>
      </c>
      <c r="AE298" t="s">
        <v>91</v>
      </c>
      <c r="AF298" t="s">
        <v>113</v>
      </c>
      <c r="AG298">
        <v>2</v>
      </c>
      <c r="AH298" t="s">
        <v>90</v>
      </c>
      <c r="AI298" t="s">
        <v>95</v>
      </c>
      <c r="AS298" t="s">
        <v>91</v>
      </c>
      <c r="AT298" t="s">
        <v>91</v>
      </c>
      <c r="AU298" t="s">
        <v>92</v>
      </c>
      <c r="AV298" t="s">
        <v>97</v>
      </c>
      <c r="BD298" t="s">
        <v>92</v>
      </c>
      <c r="BE298" t="s">
        <v>92</v>
      </c>
      <c r="BF298" t="s">
        <v>92</v>
      </c>
      <c r="BH298" t="s">
        <v>92</v>
      </c>
      <c r="BI298" t="s">
        <v>92</v>
      </c>
      <c r="BJ298" t="s">
        <v>92</v>
      </c>
      <c r="BK298" t="s">
        <v>92</v>
      </c>
      <c r="BN298" t="s">
        <v>92</v>
      </c>
      <c r="BO298" t="s">
        <v>92</v>
      </c>
      <c r="BP298" t="s">
        <v>92</v>
      </c>
      <c r="BR298" t="s">
        <v>92</v>
      </c>
      <c r="BS298" t="s">
        <v>92</v>
      </c>
      <c r="BT298" t="s">
        <v>91</v>
      </c>
      <c r="BU298" t="s">
        <v>91</v>
      </c>
      <c r="BV298" t="s">
        <v>91</v>
      </c>
      <c r="BW298">
        <v>55198</v>
      </c>
      <c r="BX298">
        <v>7267265</v>
      </c>
      <c r="BY298">
        <v>561639</v>
      </c>
      <c r="BZ298">
        <v>12939.3881122927</v>
      </c>
      <c r="CA298">
        <v>37.572045635342803</v>
      </c>
      <c r="CD298">
        <v>2039</v>
      </c>
      <c r="CE298">
        <v>2</v>
      </c>
      <c r="CF298">
        <f t="shared" si="4"/>
        <v>55198</v>
      </c>
    </row>
    <row r="299" spans="1:84" hidden="1">
      <c r="A299">
        <v>297</v>
      </c>
      <c r="B299">
        <v>16124</v>
      </c>
      <c r="C299" t="s">
        <v>271</v>
      </c>
      <c r="D299">
        <v>55198</v>
      </c>
      <c r="E299" t="s">
        <v>272</v>
      </c>
      <c r="F299" t="s">
        <v>84</v>
      </c>
      <c r="G299" t="s">
        <v>273</v>
      </c>
      <c r="H299" t="s">
        <v>275</v>
      </c>
      <c r="I299" t="s">
        <v>87</v>
      </c>
      <c r="J299" t="s">
        <v>88</v>
      </c>
      <c r="L299" t="s">
        <v>89</v>
      </c>
      <c r="M299" t="s">
        <v>90</v>
      </c>
      <c r="N299" t="s">
        <v>90</v>
      </c>
      <c r="O299" t="s">
        <v>276</v>
      </c>
      <c r="P299" t="s">
        <v>276</v>
      </c>
      <c r="Q299">
        <v>230</v>
      </c>
      <c r="R299">
        <v>0.85</v>
      </c>
      <c r="S299">
        <v>165</v>
      </c>
      <c r="T299">
        <v>190</v>
      </c>
      <c r="U299">
        <v>120</v>
      </c>
      <c r="V299" t="s">
        <v>91</v>
      </c>
      <c r="W299" t="s">
        <v>92</v>
      </c>
      <c r="X299" t="s">
        <v>92</v>
      </c>
      <c r="Y299" t="s">
        <v>93</v>
      </c>
      <c r="Z299" t="s">
        <v>90</v>
      </c>
      <c r="AA299">
        <v>7</v>
      </c>
      <c r="AB299">
        <v>2001</v>
      </c>
      <c r="AC299" t="s">
        <v>92</v>
      </c>
      <c r="AD299" t="s">
        <v>92</v>
      </c>
      <c r="AE299" t="s">
        <v>91</v>
      </c>
      <c r="AF299" t="s">
        <v>113</v>
      </c>
      <c r="AG299">
        <v>2</v>
      </c>
      <c r="AH299" t="s">
        <v>90</v>
      </c>
      <c r="AI299" t="s">
        <v>95</v>
      </c>
      <c r="AS299" t="s">
        <v>91</v>
      </c>
      <c r="AT299" t="s">
        <v>91</v>
      </c>
      <c r="AU299" t="s">
        <v>92</v>
      </c>
      <c r="AV299" t="s">
        <v>97</v>
      </c>
      <c r="BD299" t="s">
        <v>92</v>
      </c>
      <c r="BE299" t="s">
        <v>92</v>
      </c>
      <c r="BF299" t="s">
        <v>92</v>
      </c>
      <c r="BH299" t="s">
        <v>92</v>
      </c>
      <c r="BI299" t="s">
        <v>92</v>
      </c>
      <c r="BJ299" t="s">
        <v>92</v>
      </c>
      <c r="BK299" t="s">
        <v>92</v>
      </c>
      <c r="BN299" t="s">
        <v>92</v>
      </c>
      <c r="BO299" t="s">
        <v>92</v>
      </c>
      <c r="BP299" t="s">
        <v>92</v>
      </c>
      <c r="BR299" t="s">
        <v>92</v>
      </c>
      <c r="BS299" t="s">
        <v>92</v>
      </c>
      <c r="BT299" t="s">
        <v>91</v>
      </c>
      <c r="BU299" t="s">
        <v>91</v>
      </c>
      <c r="BV299" t="s">
        <v>91</v>
      </c>
      <c r="BW299">
        <v>55198</v>
      </c>
      <c r="BX299">
        <v>7267265</v>
      </c>
      <c r="BY299">
        <v>561639</v>
      </c>
      <c r="BZ299">
        <v>12939.3881122927</v>
      </c>
      <c r="CA299">
        <v>37.572045635342803</v>
      </c>
      <c r="CD299">
        <v>2039</v>
      </c>
      <c r="CE299">
        <v>2</v>
      </c>
      <c r="CF299">
        <f t="shared" si="4"/>
        <v>55198</v>
      </c>
    </row>
    <row r="300" spans="1:84" hidden="1">
      <c r="A300">
        <v>298</v>
      </c>
      <c r="B300">
        <v>16124</v>
      </c>
      <c r="C300" t="s">
        <v>271</v>
      </c>
      <c r="D300">
        <v>55198</v>
      </c>
      <c r="E300" t="s">
        <v>272</v>
      </c>
      <c r="F300" t="s">
        <v>84</v>
      </c>
      <c r="G300" t="s">
        <v>273</v>
      </c>
      <c r="H300" t="s">
        <v>277</v>
      </c>
      <c r="I300" t="s">
        <v>87</v>
      </c>
      <c r="J300" t="s">
        <v>88</v>
      </c>
      <c r="L300" t="s">
        <v>89</v>
      </c>
      <c r="M300" t="s">
        <v>90</v>
      </c>
      <c r="N300" t="s">
        <v>90</v>
      </c>
      <c r="O300" t="s">
        <v>278</v>
      </c>
      <c r="P300" t="s">
        <v>278</v>
      </c>
      <c r="Q300">
        <v>230</v>
      </c>
      <c r="R300">
        <v>0.85</v>
      </c>
      <c r="S300">
        <v>165</v>
      </c>
      <c r="T300">
        <v>190</v>
      </c>
      <c r="U300">
        <v>120</v>
      </c>
      <c r="V300" t="s">
        <v>91</v>
      </c>
      <c r="W300" t="s">
        <v>92</v>
      </c>
      <c r="X300" t="s">
        <v>92</v>
      </c>
      <c r="Y300" t="s">
        <v>93</v>
      </c>
      <c r="Z300" t="s">
        <v>90</v>
      </c>
      <c r="AA300">
        <v>7</v>
      </c>
      <c r="AB300">
        <v>2001</v>
      </c>
      <c r="AC300" t="s">
        <v>92</v>
      </c>
      <c r="AD300" t="s">
        <v>92</v>
      </c>
      <c r="AE300" t="s">
        <v>91</v>
      </c>
      <c r="AF300" t="s">
        <v>113</v>
      </c>
      <c r="AG300">
        <v>2</v>
      </c>
      <c r="AH300" t="s">
        <v>90</v>
      </c>
      <c r="AI300" t="s">
        <v>95</v>
      </c>
      <c r="AS300" t="s">
        <v>91</v>
      </c>
      <c r="AT300" t="s">
        <v>91</v>
      </c>
      <c r="AU300" t="s">
        <v>92</v>
      </c>
      <c r="AV300" t="s">
        <v>97</v>
      </c>
      <c r="BD300" t="s">
        <v>92</v>
      </c>
      <c r="BE300" t="s">
        <v>92</v>
      </c>
      <c r="BF300" t="s">
        <v>92</v>
      </c>
      <c r="BH300" t="s">
        <v>92</v>
      </c>
      <c r="BI300" t="s">
        <v>92</v>
      </c>
      <c r="BJ300" t="s">
        <v>92</v>
      </c>
      <c r="BK300" t="s">
        <v>92</v>
      </c>
      <c r="BN300" t="s">
        <v>92</v>
      </c>
      <c r="BO300" t="s">
        <v>92</v>
      </c>
      <c r="BP300" t="s">
        <v>92</v>
      </c>
      <c r="BR300" t="s">
        <v>92</v>
      </c>
      <c r="BS300" t="s">
        <v>92</v>
      </c>
      <c r="BT300" t="s">
        <v>91</v>
      </c>
      <c r="BU300" t="s">
        <v>91</v>
      </c>
      <c r="BV300" t="s">
        <v>91</v>
      </c>
      <c r="BW300">
        <v>55198</v>
      </c>
      <c r="BX300">
        <v>7267265</v>
      </c>
      <c r="BY300">
        <v>561639</v>
      </c>
      <c r="BZ300">
        <v>12939.3881122927</v>
      </c>
      <c r="CA300">
        <v>37.572045635342803</v>
      </c>
      <c r="CD300">
        <v>2039</v>
      </c>
      <c r="CE300">
        <v>2</v>
      </c>
      <c r="CF300">
        <f t="shared" si="4"/>
        <v>55198</v>
      </c>
    </row>
    <row r="301" spans="1:84" hidden="1">
      <c r="A301">
        <v>299</v>
      </c>
      <c r="B301">
        <v>16124</v>
      </c>
      <c r="C301" t="s">
        <v>271</v>
      </c>
      <c r="D301">
        <v>55198</v>
      </c>
      <c r="E301" t="s">
        <v>272</v>
      </c>
      <c r="F301" t="s">
        <v>84</v>
      </c>
      <c r="G301" t="s">
        <v>273</v>
      </c>
      <c r="H301" t="s">
        <v>279</v>
      </c>
      <c r="I301" t="s">
        <v>87</v>
      </c>
      <c r="J301" t="s">
        <v>88</v>
      </c>
      <c r="L301" t="s">
        <v>89</v>
      </c>
      <c r="M301" t="s">
        <v>90</v>
      </c>
      <c r="N301" t="s">
        <v>90</v>
      </c>
      <c r="O301" t="s">
        <v>280</v>
      </c>
      <c r="P301" t="s">
        <v>280</v>
      </c>
      <c r="Q301">
        <v>230</v>
      </c>
      <c r="R301">
        <v>0.85</v>
      </c>
      <c r="S301">
        <v>165</v>
      </c>
      <c r="T301">
        <v>190</v>
      </c>
      <c r="U301">
        <v>120</v>
      </c>
      <c r="V301" t="s">
        <v>91</v>
      </c>
      <c r="W301" t="s">
        <v>92</v>
      </c>
      <c r="X301" t="s">
        <v>92</v>
      </c>
      <c r="Y301" t="s">
        <v>93</v>
      </c>
      <c r="Z301" t="s">
        <v>90</v>
      </c>
      <c r="AA301">
        <v>6</v>
      </c>
      <c r="AB301">
        <v>2002</v>
      </c>
      <c r="AC301" t="s">
        <v>92</v>
      </c>
      <c r="AD301" t="s">
        <v>92</v>
      </c>
      <c r="AE301" t="s">
        <v>91</v>
      </c>
      <c r="AF301" t="s">
        <v>113</v>
      </c>
      <c r="AG301">
        <v>2</v>
      </c>
      <c r="AH301" t="s">
        <v>90</v>
      </c>
      <c r="AI301" t="s">
        <v>95</v>
      </c>
      <c r="AS301" t="s">
        <v>91</v>
      </c>
      <c r="AT301" t="s">
        <v>91</v>
      </c>
      <c r="AU301" t="s">
        <v>92</v>
      </c>
      <c r="AV301" t="s">
        <v>97</v>
      </c>
      <c r="BD301" t="s">
        <v>92</v>
      </c>
      <c r="BE301" t="s">
        <v>92</v>
      </c>
      <c r="BF301" t="s">
        <v>92</v>
      </c>
      <c r="BH301" t="s">
        <v>92</v>
      </c>
      <c r="BI301" t="s">
        <v>92</v>
      </c>
      <c r="BJ301" t="s">
        <v>92</v>
      </c>
      <c r="BK301" t="s">
        <v>92</v>
      </c>
      <c r="BN301" t="s">
        <v>92</v>
      </c>
      <c r="BO301" t="s">
        <v>92</v>
      </c>
      <c r="BP301" t="s">
        <v>92</v>
      </c>
      <c r="BR301" t="s">
        <v>92</v>
      </c>
      <c r="BS301" t="s">
        <v>92</v>
      </c>
      <c r="BT301" t="s">
        <v>91</v>
      </c>
      <c r="BU301" t="s">
        <v>91</v>
      </c>
      <c r="BV301" t="s">
        <v>91</v>
      </c>
      <c r="BW301">
        <v>55198</v>
      </c>
      <c r="BX301">
        <v>7267265</v>
      </c>
      <c r="BY301">
        <v>561639</v>
      </c>
      <c r="BZ301">
        <v>12939.3881122927</v>
      </c>
      <c r="CA301">
        <v>37.572045635342803</v>
      </c>
      <c r="CD301">
        <v>2040</v>
      </c>
      <c r="CE301">
        <v>1</v>
      </c>
      <c r="CF301">
        <f t="shared" si="4"/>
        <v>55198</v>
      </c>
    </row>
    <row r="302" spans="1:84" hidden="1">
      <c r="A302">
        <v>300</v>
      </c>
      <c r="B302">
        <v>16124</v>
      </c>
      <c r="C302" t="s">
        <v>271</v>
      </c>
      <c r="D302">
        <v>55198</v>
      </c>
      <c r="E302" t="s">
        <v>272</v>
      </c>
      <c r="F302" t="s">
        <v>84</v>
      </c>
      <c r="G302" t="s">
        <v>273</v>
      </c>
      <c r="H302" t="s">
        <v>281</v>
      </c>
      <c r="I302" t="s">
        <v>87</v>
      </c>
      <c r="J302" t="s">
        <v>88</v>
      </c>
      <c r="L302" t="s">
        <v>89</v>
      </c>
      <c r="M302" t="s">
        <v>90</v>
      </c>
      <c r="N302" t="s">
        <v>90</v>
      </c>
      <c r="O302" t="s">
        <v>282</v>
      </c>
      <c r="P302" t="s">
        <v>282</v>
      </c>
      <c r="Q302">
        <v>230</v>
      </c>
      <c r="R302">
        <v>0.85</v>
      </c>
      <c r="S302">
        <v>165</v>
      </c>
      <c r="T302">
        <v>190</v>
      </c>
      <c r="U302">
        <v>120</v>
      </c>
      <c r="V302" t="s">
        <v>91</v>
      </c>
      <c r="W302" t="s">
        <v>92</v>
      </c>
      <c r="X302" t="s">
        <v>92</v>
      </c>
      <c r="Y302" t="s">
        <v>93</v>
      </c>
      <c r="Z302" t="s">
        <v>90</v>
      </c>
      <c r="AA302">
        <v>6</v>
      </c>
      <c r="AB302">
        <v>2002</v>
      </c>
      <c r="AC302" t="s">
        <v>92</v>
      </c>
      <c r="AD302" t="s">
        <v>92</v>
      </c>
      <c r="AE302" t="s">
        <v>91</v>
      </c>
      <c r="AF302" t="s">
        <v>113</v>
      </c>
      <c r="AG302">
        <v>2</v>
      </c>
      <c r="AH302" t="s">
        <v>90</v>
      </c>
      <c r="AI302" t="s">
        <v>95</v>
      </c>
      <c r="AS302" t="s">
        <v>91</v>
      </c>
      <c r="AT302" t="s">
        <v>91</v>
      </c>
      <c r="AU302" t="s">
        <v>92</v>
      </c>
      <c r="AV302" t="s">
        <v>97</v>
      </c>
      <c r="BD302" t="s">
        <v>92</v>
      </c>
      <c r="BE302" t="s">
        <v>92</v>
      </c>
      <c r="BF302" t="s">
        <v>92</v>
      </c>
      <c r="BH302" t="s">
        <v>92</v>
      </c>
      <c r="BI302" t="s">
        <v>92</v>
      </c>
      <c r="BJ302" t="s">
        <v>92</v>
      </c>
      <c r="BK302" t="s">
        <v>92</v>
      </c>
      <c r="BN302" t="s">
        <v>92</v>
      </c>
      <c r="BO302" t="s">
        <v>92</v>
      </c>
      <c r="BP302" t="s">
        <v>92</v>
      </c>
      <c r="BR302" t="s">
        <v>92</v>
      </c>
      <c r="BS302" t="s">
        <v>92</v>
      </c>
      <c r="BT302" t="s">
        <v>91</v>
      </c>
      <c r="BU302" t="s">
        <v>91</v>
      </c>
      <c r="BV302" t="s">
        <v>91</v>
      </c>
      <c r="BW302">
        <v>55198</v>
      </c>
      <c r="BX302">
        <v>7267265</v>
      </c>
      <c r="BY302">
        <v>561639</v>
      </c>
      <c r="BZ302">
        <v>12939.3881122927</v>
      </c>
      <c r="CA302">
        <v>37.572045635342803</v>
      </c>
      <c r="CD302">
        <v>2040</v>
      </c>
      <c r="CE302">
        <v>1</v>
      </c>
      <c r="CF302">
        <f t="shared" si="4"/>
        <v>55198</v>
      </c>
    </row>
    <row r="303" spans="1:84" hidden="1">
      <c r="A303">
        <v>301</v>
      </c>
      <c r="B303">
        <v>5259</v>
      </c>
      <c r="C303" t="s">
        <v>283</v>
      </c>
      <c r="D303">
        <v>55199</v>
      </c>
      <c r="E303" t="s">
        <v>283</v>
      </c>
      <c r="F303" t="s">
        <v>116</v>
      </c>
      <c r="G303" t="s">
        <v>241</v>
      </c>
      <c r="H303" t="s">
        <v>86</v>
      </c>
      <c r="I303" t="s">
        <v>87</v>
      </c>
      <c r="J303" t="s">
        <v>88</v>
      </c>
      <c r="L303" t="s">
        <v>112</v>
      </c>
      <c r="M303" t="s">
        <v>90</v>
      </c>
      <c r="N303" t="s">
        <v>90</v>
      </c>
      <c r="Q303">
        <v>192</v>
      </c>
      <c r="R303">
        <v>0.85</v>
      </c>
      <c r="S303">
        <v>150</v>
      </c>
      <c r="T303">
        <v>192</v>
      </c>
      <c r="U303">
        <v>100</v>
      </c>
      <c r="V303" t="s">
        <v>91</v>
      </c>
      <c r="W303" t="s">
        <v>92</v>
      </c>
      <c r="X303" t="s">
        <v>92</v>
      </c>
      <c r="Y303" t="s">
        <v>93</v>
      </c>
      <c r="Z303" t="s">
        <v>90</v>
      </c>
      <c r="AA303">
        <v>7</v>
      </c>
      <c r="AB303">
        <v>1999</v>
      </c>
      <c r="AC303" t="s">
        <v>92</v>
      </c>
      <c r="AD303" t="s">
        <v>92</v>
      </c>
      <c r="AE303" t="s">
        <v>91</v>
      </c>
      <c r="AF303" t="s">
        <v>113</v>
      </c>
      <c r="AG303">
        <v>2</v>
      </c>
      <c r="AH303" t="s">
        <v>90</v>
      </c>
      <c r="AI303" t="s">
        <v>95</v>
      </c>
      <c r="AS303" t="s">
        <v>91</v>
      </c>
      <c r="AT303" t="s">
        <v>91</v>
      </c>
      <c r="AU303" t="s">
        <v>92</v>
      </c>
      <c r="AV303" t="s">
        <v>168</v>
      </c>
      <c r="BD303" t="s">
        <v>92</v>
      </c>
      <c r="BE303" t="s">
        <v>92</v>
      </c>
      <c r="BF303" t="s">
        <v>92</v>
      </c>
      <c r="BH303" t="s">
        <v>92</v>
      </c>
      <c r="BI303" t="s">
        <v>92</v>
      </c>
      <c r="BJ303" t="s">
        <v>92</v>
      </c>
      <c r="BK303" t="s">
        <v>92</v>
      </c>
      <c r="BN303" t="s">
        <v>92</v>
      </c>
      <c r="BO303" t="s">
        <v>92</v>
      </c>
      <c r="BP303" t="s">
        <v>92</v>
      </c>
      <c r="BR303" t="s">
        <v>92</v>
      </c>
      <c r="BS303" t="s">
        <v>92</v>
      </c>
      <c r="BT303" t="s">
        <v>91</v>
      </c>
      <c r="BU303" t="s">
        <v>91</v>
      </c>
      <c r="BV303" t="s">
        <v>91</v>
      </c>
      <c r="BW303">
        <v>55199</v>
      </c>
      <c r="BX303">
        <v>9797527</v>
      </c>
      <c r="BY303">
        <v>836575</v>
      </c>
      <c r="BZ303">
        <v>11711.4747631712</v>
      </c>
      <c r="CA303">
        <v>29.1558333322293</v>
      </c>
      <c r="CD303">
        <v>2028</v>
      </c>
      <c r="CE303">
        <v>9</v>
      </c>
      <c r="CF303">
        <f t="shared" si="4"/>
        <v>55199</v>
      </c>
    </row>
    <row r="304" spans="1:84" hidden="1">
      <c r="A304">
        <v>302</v>
      </c>
      <c r="B304">
        <v>5259</v>
      </c>
      <c r="C304" t="s">
        <v>283</v>
      </c>
      <c r="D304">
        <v>55199</v>
      </c>
      <c r="E304" t="s">
        <v>283</v>
      </c>
      <c r="F304" t="s">
        <v>116</v>
      </c>
      <c r="G304" t="s">
        <v>241</v>
      </c>
      <c r="H304" t="s">
        <v>100</v>
      </c>
      <c r="I304" t="s">
        <v>87</v>
      </c>
      <c r="J304" t="s">
        <v>88</v>
      </c>
      <c r="L304" t="s">
        <v>112</v>
      </c>
      <c r="M304" t="s">
        <v>90</v>
      </c>
      <c r="N304" t="s">
        <v>90</v>
      </c>
      <c r="Q304">
        <v>192</v>
      </c>
      <c r="R304">
        <v>0.85</v>
      </c>
      <c r="S304">
        <v>150</v>
      </c>
      <c r="T304">
        <v>192</v>
      </c>
      <c r="U304">
        <v>100</v>
      </c>
      <c r="V304" t="s">
        <v>91</v>
      </c>
      <c r="W304" t="s">
        <v>92</v>
      </c>
      <c r="X304" t="s">
        <v>92</v>
      </c>
      <c r="Y304" t="s">
        <v>93</v>
      </c>
      <c r="Z304" t="s">
        <v>90</v>
      </c>
      <c r="AA304">
        <v>7</v>
      </c>
      <c r="AB304">
        <v>1999</v>
      </c>
      <c r="AC304" t="s">
        <v>92</v>
      </c>
      <c r="AD304" t="s">
        <v>92</v>
      </c>
      <c r="AE304" t="s">
        <v>91</v>
      </c>
      <c r="AF304" t="s">
        <v>113</v>
      </c>
      <c r="AG304">
        <v>2</v>
      </c>
      <c r="AH304" t="s">
        <v>90</v>
      </c>
      <c r="AI304" t="s">
        <v>95</v>
      </c>
      <c r="AS304" t="s">
        <v>91</v>
      </c>
      <c r="AT304" t="s">
        <v>91</v>
      </c>
      <c r="AU304" t="s">
        <v>92</v>
      </c>
      <c r="AV304" t="s">
        <v>168</v>
      </c>
      <c r="BD304" t="s">
        <v>92</v>
      </c>
      <c r="BE304" t="s">
        <v>92</v>
      </c>
      <c r="BF304" t="s">
        <v>92</v>
      </c>
      <c r="BH304" t="s">
        <v>92</v>
      </c>
      <c r="BI304" t="s">
        <v>92</v>
      </c>
      <c r="BJ304" t="s">
        <v>92</v>
      </c>
      <c r="BK304" t="s">
        <v>92</v>
      </c>
      <c r="BN304" t="s">
        <v>92</v>
      </c>
      <c r="BO304" t="s">
        <v>92</v>
      </c>
      <c r="BP304" t="s">
        <v>92</v>
      </c>
      <c r="BR304" t="s">
        <v>92</v>
      </c>
      <c r="BS304" t="s">
        <v>92</v>
      </c>
      <c r="BT304" t="s">
        <v>91</v>
      </c>
      <c r="BU304" t="s">
        <v>91</v>
      </c>
      <c r="BV304" t="s">
        <v>91</v>
      </c>
      <c r="BW304">
        <v>55199</v>
      </c>
      <c r="BX304">
        <v>9797527</v>
      </c>
      <c r="BY304">
        <v>836575</v>
      </c>
      <c r="BZ304">
        <v>11711.4747631712</v>
      </c>
      <c r="CA304">
        <v>29.1558333322293</v>
      </c>
      <c r="CD304">
        <v>2028</v>
      </c>
      <c r="CE304">
        <v>9</v>
      </c>
      <c r="CF304">
        <f t="shared" si="4"/>
        <v>55199</v>
      </c>
    </row>
    <row r="305" spans="1:84" hidden="1">
      <c r="A305">
        <v>303</v>
      </c>
      <c r="B305">
        <v>5259</v>
      </c>
      <c r="C305" t="s">
        <v>283</v>
      </c>
      <c r="D305">
        <v>55199</v>
      </c>
      <c r="E305" t="s">
        <v>283</v>
      </c>
      <c r="F305" t="s">
        <v>116</v>
      </c>
      <c r="G305" t="s">
        <v>241</v>
      </c>
      <c r="H305" t="s">
        <v>101</v>
      </c>
      <c r="I305" t="s">
        <v>87</v>
      </c>
      <c r="J305" t="s">
        <v>88</v>
      </c>
      <c r="L305" t="s">
        <v>112</v>
      </c>
      <c r="M305" t="s">
        <v>90</v>
      </c>
      <c r="N305" t="s">
        <v>90</v>
      </c>
      <c r="Q305">
        <v>192</v>
      </c>
      <c r="R305">
        <v>0.85</v>
      </c>
      <c r="S305">
        <v>150</v>
      </c>
      <c r="T305">
        <v>192</v>
      </c>
      <c r="U305">
        <v>100</v>
      </c>
      <c r="V305" t="s">
        <v>91</v>
      </c>
      <c r="W305" t="s">
        <v>92</v>
      </c>
      <c r="X305" t="s">
        <v>92</v>
      </c>
      <c r="Y305" t="s">
        <v>93</v>
      </c>
      <c r="Z305" t="s">
        <v>90</v>
      </c>
      <c r="AA305">
        <v>7</v>
      </c>
      <c r="AB305">
        <v>1999</v>
      </c>
      <c r="AC305" t="s">
        <v>92</v>
      </c>
      <c r="AD305" t="s">
        <v>92</v>
      </c>
      <c r="AE305" t="s">
        <v>91</v>
      </c>
      <c r="AF305" t="s">
        <v>113</v>
      </c>
      <c r="AG305">
        <v>2</v>
      </c>
      <c r="AH305" t="s">
        <v>90</v>
      </c>
      <c r="AI305" t="s">
        <v>95</v>
      </c>
      <c r="AS305" t="s">
        <v>91</v>
      </c>
      <c r="AT305" t="s">
        <v>91</v>
      </c>
      <c r="AU305" t="s">
        <v>92</v>
      </c>
      <c r="AV305" t="s">
        <v>168</v>
      </c>
      <c r="BD305" t="s">
        <v>92</v>
      </c>
      <c r="BE305" t="s">
        <v>92</v>
      </c>
      <c r="BF305" t="s">
        <v>92</v>
      </c>
      <c r="BH305" t="s">
        <v>92</v>
      </c>
      <c r="BI305" t="s">
        <v>92</v>
      </c>
      <c r="BJ305" t="s">
        <v>92</v>
      </c>
      <c r="BK305" t="s">
        <v>92</v>
      </c>
      <c r="BN305" t="s">
        <v>92</v>
      </c>
      <c r="BO305" t="s">
        <v>92</v>
      </c>
      <c r="BP305" t="s">
        <v>92</v>
      </c>
      <c r="BR305" t="s">
        <v>92</v>
      </c>
      <c r="BS305" t="s">
        <v>92</v>
      </c>
      <c r="BT305" t="s">
        <v>91</v>
      </c>
      <c r="BU305" t="s">
        <v>91</v>
      </c>
      <c r="BV305" t="s">
        <v>91</v>
      </c>
      <c r="BW305">
        <v>55199</v>
      </c>
      <c r="BX305">
        <v>9797527</v>
      </c>
      <c r="BY305">
        <v>836575</v>
      </c>
      <c r="BZ305">
        <v>11711.4747631712</v>
      </c>
      <c r="CA305">
        <v>29.1558333322293</v>
      </c>
      <c r="CD305">
        <v>2028</v>
      </c>
      <c r="CE305">
        <v>9</v>
      </c>
      <c r="CF305">
        <f t="shared" si="4"/>
        <v>55199</v>
      </c>
    </row>
    <row r="306" spans="1:84" hidden="1">
      <c r="A306">
        <v>304</v>
      </c>
      <c r="B306">
        <v>5259</v>
      </c>
      <c r="C306" t="s">
        <v>283</v>
      </c>
      <c r="D306">
        <v>55199</v>
      </c>
      <c r="E306" t="s">
        <v>283</v>
      </c>
      <c r="F306" t="s">
        <v>116</v>
      </c>
      <c r="G306" t="s">
        <v>241</v>
      </c>
      <c r="H306" t="s">
        <v>102</v>
      </c>
      <c r="I306" t="s">
        <v>87</v>
      </c>
      <c r="J306" t="s">
        <v>88</v>
      </c>
      <c r="L306" t="s">
        <v>112</v>
      </c>
      <c r="M306" t="s">
        <v>90</v>
      </c>
      <c r="N306" t="s">
        <v>90</v>
      </c>
      <c r="Q306">
        <v>192</v>
      </c>
      <c r="R306">
        <v>0.85</v>
      </c>
      <c r="S306">
        <v>150</v>
      </c>
      <c r="T306">
        <v>192</v>
      </c>
      <c r="U306">
        <v>100</v>
      </c>
      <c r="V306" t="s">
        <v>91</v>
      </c>
      <c r="W306" t="s">
        <v>92</v>
      </c>
      <c r="X306" t="s">
        <v>92</v>
      </c>
      <c r="Y306" t="s">
        <v>93</v>
      </c>
      <c r="Z306" t="s">
        <v>90</v>
      </c>
      <c r="AA306">
        <v>7</v>
      </c>
      <c r="AB306">
        <v>1999</v>
      </c>
      <c r="AC306" t="s">
        <v>92</v>
      </c>
      <c r="AD306" t="s">
        <v>92</v>
      </c>
      <c r="AE306" t="s">
        <v>91</v>
      </c>
      <c r="AF306" t="s">
        <v>113</v>
      </c>
      <c r="AG306">
        <v>2</v>
      </c>
      <c r="AH306" t="s">
        <v>90</v>
      </c>
      <c r="AI306" t="s">
        <v>95</v>
      </c>
      <c r="AS306" t="s">
        <v>91</v>
      </c>
      <c r="AT306" t="s">
        <v>91</v>
      </c>
      <c r="AU306" t="s">
        <v>92</v>
      </c>
      <c r="AV306" t="s">
        <v>168</v>
      </c>
      <c r="BD306" t="s">
        <v>92</v>
      </c>
      <c r="BE306" t="s">
        <v>92</v>
      </c>
      <c r="BF306" t="s">
        <v>92</v>
      </c>
      <c r="BH306" t="s">
        <v>92</v>
      </c>
      <c r="BI306" t="s">
        <v>92</v>
      </c>
      <c r="BJ306" t="s">
        <v>92</v>
      </c>
      <c r="BK306" t="s">
        <v>92</v>
      </c>
      <c r="BN306" t="s">
        <v>92</v>
      </c>
      <c r="BO306" t="s">
        <v>92</v>
      </c>
      <c r="BP306" t="s">
        <v>92</v>
      </c>
      <c r="BR306" t="s">
        <v>92</v>
      </c>
      <c r="BS306" t="s">
        <v>92</v>
      </c>
      <c r="BT306" t="s">
        <v>91</v>
      </c>
      <c r="BU306" t="s">
        <v>91</v>
      </c>
      <c r="BV306" t="s">
        <v>91</v>
      </c>
      <c r="BW306">
        <v>55199</v>
      </c>
      <c r="BX306">
        <v>9797527</v>
      </c>
      <c r="BY306">
        <v>836575</v>
      </c>
      <c r="BZ306">
        <v>11711.4747631712</v>
      </c>
      <c r="CA306">
        <v>29.1558333322293</v>
      </c>
      <c r="CD306">
        <v>2028</v>
      </c>
      <c r="CE306">
        <v>9</v>
      </c>
      <c r="CF306">
        <f t="shared" si="4"/>
        <v>55199</v>
      </c>
    </row>
    <row r="307" spans="1:84" hidden="1">
      <c r="A307">
        <v>305</v>
      </c>
      <c r="B307">
        <v>5259</v>
      </c>
      <c r="C307" t="s">
        <v>283</v>
      </c>
      <c r="D307">
        <v>55199</v>
      </c>
      <c r="E307" t="s">
        <v>283</v>
      </c>
      <c r="F307" t="s">
        <v>116</v>
      </c>
      <c r="G307" t="s">
        <v>241</v>
      </c>
      <c r="H307" t="s">
        <v>103</v>
      </c>
      <c r="I307" t="s">
        <v>87</v>
      </c>
      <c r="J307" t="s">
        <v>88</v>
      </c>
      <c r="L307" t="s">
        <v>112</v>
      </c>
      <c r="M307" t="s">
        <v>90</v>
      </c>
      <c r="N307" t="s">
        <v>90</v>
      </c>
      <c r="Q307">
        <v>192</v>
      </c>
      <c r="R307">
        <v>0.85</v>
      </c>
      <c r="S307">
        <v>150</v>
      </c>
      <c r="T307">
        <v>192</v>
      </c>
      <c r="U307">
        <v>100</v>
      </c>
      <c r="V307" t="s">
        <v>91</v>
      </c>
      <c r="W307" t="s">
        <v>92</v>
      </c>
      <c r="X307" t="s">
        <v>92</v>
      </c>
      <c r="Y307" t="s">
        <v>93</v>
      </c>
      <c r="Z307" t="s">
        <v>90</v>
      </c>
      <c r="AA307">
        <v>7</v>
      </c>
      <c r="AB307">
        <v>2001</v>
      </c>
      <c r="AC307" t="s">
        <v>92</v>
      </c>
      <c r="AD307" t="s">
        <v>92</v>
      </c>
      <c r="AE307" t="s">
        <v>91</v>
      </c>
      <c r="AF307" t="s">
        <v>113</v>
      </c>
      <c r="AG307">
        <v>2</v>
      </c>
      <c r="AH307" t="s">
        <v>90</v>
      </c>
      <c r="AI307" t="s">
        <v>95</v>
      </c>
      <c r="AS307" t="s">
        <v>91</v>
      </c>
      <c r="AT307" t="s">
        <v>91</v>
      </c>
      <c r="AU307" t="s">
        <v>92</v>
      </c>
      <c r="AV307" t="s">
        <v>168</v>
      </c>
      <c r="BD307" t="s">
        <v>92</v>
      </c>
      <c r="BE307" t="s">
        <v>92</v>
      </c>
      <c r="BF307" t="s">
        <v>92</v>
      </c>
      <c r="BH307" t="s">
        <v>92</v>
      </c>
      <c r="BI307" t="s">
        <v>92</v>
      </c>
      <c r="BJ307" t="s">
        <v>92</v>
      </c>
      <c r="BK307" t="s">
        <v>92</v>
      </c>
      <c r="BN307" t="s">
        <v>92</v>
      </c>
      <c r="BO307" t="s">
        <v>92</v>
      </c>
      <c r="BP307" t="s">
        <v>92</v>
      </c>
      <c r="BR307" t="s">
        <v>92</v>
      </c>
      <c r="BS307" t="s">
        <v>92</v>
      </c>
      <c r="BT307" t="s">
        <v>91</v>
      </c>
      <c r="BU307" t="s">
        <v>91</v>
      </c>
      <c r="BV307" t="s">
        <v>91</v>
      </c>
      <c r="BW307">
        <v>55199</v>
      </c>
      <c r="BX307">
        <v>9797527</v>
      </c>
      <c r="BY307">
        <v>836575</v>
      </c>
      <c r="BZ307">
        <v>11711.4747631712</v>
      </c>
      <c r="CA307">
        <v>29.1558333322293</v>
      </c>
      <c r="CD307">
        <v>2030</v>
      </c>
      <c r="CE307">
        <v>9</v>
      </c>
      <c r="CF307">
        <f t="shared" si="4"/>
        <v>55199</v>
      </c>
    </row>
    <row r="308" spans="1:84" hidden="1">
      <c r="A308">
        <v>306</v>
      </c>
      <c r="B308">
        <v>5259</v>
      </c>
      <c r="C308" t="s">
        <v>283</v>
      </c>
      <c r="D308">
        <v>55199</v>
      </c>
      <c r="E308" t="s">
        <v>283</v>
      </c>
      <c r="F308" t="s">
        <v>116</v>
      </c>
      <c r="G308" t="s">
        <v>241</v>
      </c>
      <c r="H308" t="s">
        <v>104</v>
      </c>
      <c r="I308" t="s">
        <v>87</v>
      </c>
      <c r="J308" t="s">
        <v>88</v>
      </c>
      <c r="L308" t="s">
        <v>112</v>
      </c>
      <c r="M308" t="s">
        <v>90</v>
      </c>
      <c r="N308" t="s">
        <v>90</v>
      </c>
      <c r="Q308">
        <v>192</v>
      </c>
      <c r="R308">
        <v>0.85</v>
      </c>
      <c r="S308">
        <v>150</v>
      </c>
      <c r="T308">
        <v>192</v>
      </c>
      <c r="U308">
        <v>100</v>
      </c>
      <c r="V308" t="s">
        <v>91</v>
      </c>
      <c r="W308" t="s">
        <v>92</v>
      </c>
      <c r="X308" t="s">
        <v>92</v>
      </c>
      <c r="Y308" t="s">
        <v>93</v>
      </c>
      <c r="Z308" t="s">
        <v>90</v>
      </c>
      <c r="AA308">
        <v>7</v>
      </c>
      <c r="AB308">
        <v>2001</v>
      </c>
      <c r="AC308" t="s">
        <v>92</v>
      </c>
      <c r="AD308" t="s">
        <v>92</v>
      </c>
      <c r="AE308" t="s">
        <v>91</v>
      </c>
      <c r="AF308" t="s">
        <v>113</v>
      </c>
      <c r="AG308">
        <v>2</v>
      </c>
      <c r="AH308" t="s">
        <v>90</v>
      </c>
      <c r="AI308" t="s">
        <v>95</v>
      </c>
      <c r="AS308" t="s">
        <v>91</v>
      </c>
      <c r="AT308" t="s">
        <v>91</v>
      </c>
      <c r="AU308" t="s">
        <v>92</v>
      </c>
      <c r="AV308" t="s">
        <v>168</v>
      </c>
      <c r="BD308" t="s">
        <v>92</v>
      </c>
      <c r="BE308" t="s">
        <v>92</v>
      </c>
      <c r="BF308" t="s">
        <v>92</v>
      </c>
      <c r="BH308" t="s">
        <v>92</v>
      </c>
      <c r="BI308" t="s">
        <v>92</v>
      </c>
      <c r="BJ308" t="s">
        <v>92</v>
      </c>
      <c r="BK308" t="s">
        <v>92</v>
      </c>
      <c r="BN308" t="s">
        <v>92</v>
      </c>
      <c r="BO308" t="s">
        <v>92</v>
      </c>
      <c r="BP308" t="s">
        <v>92</v>
      </c>
      <c r="BR308" t="s">
        <v>92</v>
      </c>
      <c r="BS308" t="s">
        <v>92</v>
      </c>
      <c r="BT308" t="s">
        <v>91</v>
      </c>
      <c r="BU308" t="s">
        <v>91</v>
      </c>
      <c r="BV308" t="s">
        <v>91</v>
      </c>
      <c r="BW308">
        <v>55199</v>
      </c>
      <c r="BX308">
        <v>9797527</v>
      </c>
      <c r="BY308">
        <v>836575</v>
      </c>
      <c r="BZ308">
        <v>11711.4747631712</v>
      </c>
      <c r="CA308">
        <v>29.1558333322293</v>
      </c>
      <c r="CD308">
        <v>2030</v>
      </c>
      <c r="CE308">
        <v>9</v>
      </c>
      <c r="CF308">
        <f t="shared" si="4"/>
        <v>55199</v>
      </c>
    </row>
    <row r="309" spans="1:84" hidden="1">
      <c r="A309">
        <v>307</v>
      </c>
      <c r="B309">
        <v>5259</v>
      </c>
      <c r="C309" t="s">
        <v>283</v>
      </c>
      <c r="D309">
        <v>55199</v>
      </c>
      <c r="E309" t="s">
        <v>283</v>
      </c>
      <c r="F309" t="s">
        <v>116</v>
      </c>
      <c r="G309" t="s">
        <v>241</v>
      </c>
      <c r="H309" t="s">
        <v>105</v>
      </c>
      <c r="I309" t="s">
        <v>87</v>
      </c>
      <c r="J309" t="s">
        <v>88</v>
      </c>
      <c r="L309" t="s">
        <v>112</v>
      </c>
      <c r="M309" t="s">
        <v>90</v>
      </c>
      <c r="N309" t="s">
        <v>90</v>
      </c>
      <c r="Q309">
        <v>192</v>
      </c>
      <c r="R309">
        <v>0.85</v>
      </c>
      <c r="S309">
        <v>150</v>
      </c>
      <c r="T309">
        <v>192</v>
      </c>
      <c r="U309">
        <v>100</v>
      </c>
      <c r="V309" t="s">
        <v>91</v>
      </c>
      <c r="W309" t="s">
        <v>92</v>
      </c>
      <c r="X309" t="s">
        <v>92</v>
      </c>
      <c r="Y309" t="s">
        <v>93</v>
      </c>
      <c r="Z309" t="s">
        <v>90</v>
      </c>
      <c r="AA309">
        <v>8</v>
      </c>
      <c r="AB309">
        <v>2001</v>
      </c>
      <c r="AC309" t="s">
        <v>92</v>
      </c>
      <c r="AD309" t="s">
        <v>92</v>
      </c>
      <c r="AE309" t="s">
        <v>91</v>
      </c>
      <c r="AF309" t="s">
        <v>113</v>
      </c>
      <c r="AG309">
        <v>2</v>
      </c>
      <c r="AH309" t="s">
        <v>90</v>
      </c>
      <c r="AI309" t="s">
        <v>95</v>
      </c>
      <c r="AS309" t="s">
        <v>91</v>
      </c>
      <c r="AT309" t="s">
        <v>91</v>
      </c>
      <c r="AU309" t="s">
        <v>92</v>
      </c>
      <c r="AV309" t="s">
        <v>168</v>
      </c>
      <c r="BD309" t="s">
        <v>92</v>
      </c>
      <c r="BE309" t="s">
        <v>92</v>
      </c>
      <c r="BF309" t="s">
        <v>92</v>
      </c>
      <c r="BH309" t="s">
        <v>92</v>
      </c>
      <c r="BI309" t="s">
        <v>92</v>
      </c>
      <c r="BJ309" t="s">
        <v>92</v>
      </c>
      <c r="BK309" t="s">
        <v>92</v>
      </c>
      <c r="BN309" t="s">
        <v>92</v>
      </c>
      <c r="BO309" t="s">
        <v>92</v>
      </c>
      <c r="BP309" t="s">
        <v>92</v>
      </c>
      <c r="BR309" t="s">
        <v>92</v>
      </c>
      <c r="BS309" t="s">
        <v>92</v>
      </c>
      <c r="BT309" t="s">
        <v>91</v>
      </c>
      <c r="BU309" t="s">
        <v>91</v>
      </c>
      <c r="BV309" t="s">
        <v>91</v>
      </c>
      <c r="BW309">
        <v>55199</v>
      </c>
      <c r="BX309">
        <v>9797527</v>
      </c>
      <c r="BY309">
        <v>836575</v>
      </c>
      <c r="BZ309">
        <v>11711.4747631712</v>
      </c>
      <c r="CA309">
        <v>29.1558333322293</v>
      </c>
      <c r="CD309">
        <v>2030</v>
      </c>
      <c r="CE309">
        <v>10</v>
      </c>
      <c r="CF309">
        <f t="shared" si="4"/>
        <v>55199</v>
      </c>
    </row>
    <row r="310" spans="1:84" hidden="1">
      <c r="A310">
        <v>308</v>
      </c>
      <c r="B310">
        <v>5259</v>
      </c>
      <c r="C310" t="s">
        <v>283</v>
      </c>
      <c r="D310">
        <v>55199</v>
      </c>
      <c r="E310" t="s">
        <v>283</v>
      </c>
      <c r="F310" t="s">
        <v>116</v>
      </c>
      <c r="G310" t="s">
        <v>241</v>
      </c>
      <c r="H310" t="s">
        <v>284</v>
      </c>
      <c r="I310" t="s">
        <v>87</v>
      </c>
      <c r="J310" t="s">
        <v>88</v>
      </c>
      <c r="L310" t="s">
        <v>112</v>
      </c>
      <c r="M310" t="s">
        <v>90</v>
      </c>
      <c r="N310" t="s">
        <v>90</v>
      </c>
      <c r="Q310">
        <v>192</v>
      </c>
      <c r="R310">
        <v>0.85</v>
      </c>
      <c r="S310">
        <v>150</v>
      </c>
      <c r="T310">
        <v>192</v>
      </c>
      <c r="U310">
        <v>100</v>
      </c>
      <c r="V310" t="s">
        <v>91</v>
      </c>
      <c r="W310" t="s">
        <v>92</v>
      </c>
      <c r="X310" t="s">
        <v>92</v>
      </c>
      <c r="Y310" t="s">
        <v>93</v>
      </c>
      <c r="Z310" t="s">
        <v>90</v>
      </c>
      <c r="AA310">
        <v>8</v>
      </c>
      <c r="AB310">
        <v>2001</v>
      </c>
      <c r="AC310" t="s">
        <v>92</v>
      </c>
      <c r="AD310" t="s">
        <v>92</v>
      </c>
      <c r="AE310" t="s">
        <v>91</v>
      </c>
      <c r="AF310" t="s">
        <v>113</v>
      </c>
      <c r="AG310">
        <v>2</v>
      </c>
      <c r="AH310" t="s">
        <v>90</v>
      </c>
      <c r="AI310" t="s">
        <v>95</v>
      </c>
      <c r="AS310" t="s">
        <v>91</v>
      </c>
      <c r="AT310" t="s">
        <v>91</v>
      </c>
      <c r="AU310" t="s">
        <v>92</v>
      </c>
      <c r="AV310" t="s">
        <v>168</v>
      </c>
      <c r="BD310" t="s">
        <v>92</v>
      </c>
      <c r="BE310" t="s">
        <v>92</v>
      </c>
      <c r="BF310" t="s">
        <v>92</v>
      </c>
      <c r="BH310" t="s">
        <v>92</v>
      </c>
      <c r="BI310" t="s">
        <v>92</v>
      </c>
      <c r="BJ310" t="s">
        <v>92</v>
      </c>
      <c r="BK310" t="s">
        <v>92</v>
      </c>
      <c r="BN310" t="s">
        <v>92</v>
      </c>
      <c r="BO310" t="s">
        <v>92</v>
      </c>
      <c r="BP310" t="s">
        <v>92</v>
      </c>
      <c r="BR310" t="s">
        <v>92</v>
      </c>
      <c r="BS310" t="s">
        <v>92</v>
      </c>
      <c r="BT310" t="s">
        <v>91</v>
      </c>
      <c r="BU310" t="s">
        <v>91</v>
      </c>
      <c r="BV310" t="s">
        <v>91</v>
      </c>
      <c r="BW310">
        <v>55199</v>
      </c>
      <c r="BX310">
        <v>9797527</v>
      </c>
      <c r="BY310">
        <v>836575</v>
      </c>
      <c r="BZ310">
        <v>11711.4747631712</v>
      </c>
      <c r="CA310">
        <v>29.1558333322293</v>
      </c>
      <c r="CD310">
        <v>2030</v>
      </c>
      <c r="CE310">
        <v>10</v>
      </c>
      <c r="CF310">
        <f t="shared" si="4"/>
        <v>55199</v>
      </c>
    </row>
    <row r="311" spans="1:84" hidden="1">
      <c r="A311">
        <v>309</v>
      </c>
      <c r="B311">
        <v>5259</v>
      </c>
      <c r="C311" t="s">
        <v>283</v>
      </c>
      <c r="D311">
        <v>55199</v>
      </c>
      <c r="E311" t="s">
        <v>283</v>
      </c>
      <c r="F311" t="s">
        <v>116</v>
      </c>
      <c r="G311" t="s">
        <v>241</v>
      </c>
      <c r="H311" t="s">
        <v>106</v>
      </c>
      <c r="I311" t="s">
        <v>87</v>
      </c>
      <c r="J311" t="s">
        <v>88</v>
      </c>
      <c r="L311" t="s">
        <v>112</v>
      </c>
      <c r="M311" t="s">
        <v>90</v>
      </c>
      <c r="N311" t="s">
        <v>90</v>
      </c>
      <c r="Q311">
        <v>192</v>
      </c>
      <c r="R311">
        <v>0.85</v>
      </c>
      <c r="S311">
        <v>150</v>
      </c>
      <c r="T311">
        <v>192</v>
      </c>
      <c r="U311">
        <v>100</v>
      </c>
      <c r="V311" t="s">
        <v>91</v>
      </c>
      <c r="W311" t="s">
        <v>92</v>
      </c>
      <c r="X311" t="s">
        <v>92</v>
      </c>
      <c r="Y311" t="s">
        <v>93</v>
      </c>
      <c r="Z311" t="s">
        <v>90</v>
      </c>
      <c r="AA311">
        <v>7</v>
      </c>
      <c r="AB311">
        <v>2001</v>
      </c>
      <c r="AC311" t="s">
        <v>92</v>
      </c>
      <c r="AD311" t="s">
        <v>92</v>
      </c>
      <c r="AE311" t="s">
        <v>91</v>
      </c>
      <c r="AF311" t="s">
        <v>113</v>
      </c>
      <c r="AG311">
        <v>2</v>
      </c>
      <c r="AH311" t="s">
        <v>90</v>
      </c>
      <c r="AI311" t="s">
        <v>95</v>
      </c>
      <c r="AS311" t="s">
        <v>91</v>
      </c>
      <c r="AT311" t="s">
        <v>91</v>
      </c>
      <c r="AU311" t="s">
        <v>92</v>
      </c>
      <c r="AV311" t="s">
        <v>168</v>
      </c>
      <c r="BD311" t="s">
        <v>92</v>
      </c>
      <c r="BE311" t="s">
        <v>92</v>
      </c>
      <c r="BF311" t="s">
        <v>92</v>
      </c>
      <c r="BH311" t="s">
        <v>92</v>
      </c>
      <c r="BI311" t="s">
        <v>92</v>
      </c>
      <c r="BJ311" t="s">
        <v>92</v>
      </c>
      <c r="BK311" t="s">
        <v>92</v>
      </c>
      <c r="BN311" t="s">
        <v>92</v>
      </c>
      <c r="BO311" t="s">
        <v>92</v>
      </c>
      <c r="BP311" t="s">
        <v>92</v>
      </c>
      <c r="BR311" t="s">
        <v>92</v>
      </c>
      <c r="BS311" t="s">
        <v>92</v>
      </c>
      <c r="BT311" t="s">
        <v>91</v>
      </c>
      <c r="BU311" t="s">
        <v>91</v>
      </c>
      <c r="BV311" t="s">
        <v>91</v>
      </c>
      <c r="BW311">
        <v>55199</v>
      </c>
      <c r="BX311">
        <v>9797527</v>
      </c>
      <c r="BY311">
        <v>836575</v>
      </c>
      <c r="BZ311">
        <v>11711.4747631712</v>
      </c>
      <c r="CA311">
        <v>29.1558333322293</v>
      </c>
      <c r="CD311">
        <v>2030</v>
      </c>
      <c r="CE311">
        <v>9</v>
      </c>
      <c r="CF311">
        <f t="shared" si="4"/>
        <v>55199</v>
      </c>
    </row>
    <row r="312" spans="1:84">
      <c r="A312">
        <v>310</v>
      </c>
      <c r="B312">
        <v>65379</v>
      </c>
      <c r="C312" t="s">
        <v>644</v>
      </c>
      <c r="D312">
        <v>55222</v>
      </c>
      <c r="E312" t="s">
        <v>645</v>
      </c>
      <c r="F312" t="s">
        <v>116</v>
      </c>
      <c r="G312" t="s">
        <v>241</v>
      </c>
      <c r="H312" t="s">
        <v>173</v>
      </c>
      <c r="I312" t="s">
        <v>87</v>
      </c>
      <c r="J312" t="s">
        <v>88</v>
      </c>
      <c r="L312" t="s">
        <v>89</v>
      </c>
      <c r="M312" t="s">
        <v>90</v>
      </c>
      <c r="N312" t="s">
        <v>90</v>
      </c>
      <c r="Q312">
        <v>86.5</v>
      </c>
      <c r="R312">
        <v>0.85</v>
      </c>
      <c r="S312">
        <v>77.5</v>
      </c>
      <c r="T312">
        <v>93.3</v>
      </c>
      <c r="U312">
        <v>45</v>
      </c>
      <c r="V312" t="s">
        <v>91</v>
      </c>
      <c r="W312" t="s">
        <v>92</v>
      </c>
      <c r="X312" t="s">
        <v>92</v>
      </c>
      <c r="Y312" t="s">
        <v>93</v>
      </c>
      <c r="Z312" t="s">
        <v>90</v>
      </c>
      <c r="AA312">
        <v>6</v>
      </c>
      <c r="AB312">
        <v>2000</v>
      </c>
      <c r="AC312" t="s">
        <v>92</v>
      </c>
      <c r="AD312" t="s">
        <v>92</v>
      </c>
      <c r="AE312" t="s">
        <v>91</v>
      </c>
      <c r="AF312" t="s">
        <v>113</v>
      </c>
      <c r="AG312">
        <v>2</v>
      </c>
      <c r="AH312" t="s">
        <v>90</v>
      </c>
      <c r="AI312" t="s">
        <v>95</v>
      </c>
      <c r="AS312" t="s">
        <v>91</v>
      </c>
      <c r="AT312" t="s">
        <v>91</v>
      </c>
      <c r="AU312" t="s">
        <v>92</v>
      </c>
      <c r="AV312" t="s">
        <v>97</v>
      </c>
      <c r="BD312" t="s">
        <v>92</v>
      </c>
      <c r="BE312" t="s">
        <v>92</v>
      </c>
      <c r="BF312" t="s">
        <v>92</v>
      </c>
      <c r="BH312" t="s">
        <v>92</v>
      </c>
      <c r="BI312" t="s">
        <v>92</v>
      </c>
      <c r="BJ312" t="s">
        <v>92</v>
      </c>
      <c r="BK312" t="s">
        <v>92</v>
      </c>
      <c r="BN312" t="s">
        <v>92</v>
      </c>
      <c r="BO312" t="s">
        <v>92</v>
      </c>
      <c r="BP312" t="s">
        <v>92</v>
      </c>
      <c r="BR312" t="s">
        <v>92</v>
      </c>
      <c r="BS312" t="s">
        <v>92</v>
      </c>
      <c r="BT312" t="s">
        <v>91</v>
      </c>
      <c r="BU312" t="s">
        <v>91</v>
      </c>
      <c r="BV312" t="s">
        <v>91</v>
      </c>
      <c r="BW312">
        <v>55222</v>
      </c>
      <c r="BX312">
        <v>220669</v>
      </c>
      <c r="BY312">
        <v>16637</v>
      </c>
      <c r="BZ312">
        <v>13263.749474063799</v>
      </c>
      <c r="CA312">
        <v>38.065833332099999</v>
      </c>
      <c r="CD312">
        <v>2038</v>
      </c>
      <c r="CE312">
        <v>7</v>
      </c>
      <c r="CF312">
        <f t="shared" si="4"/>
        <v>55222</v>
      </c>
    </row>
    <row r="313" spans="1:84">
      <c r="A313">
        <v>311</v>
      </c>
      <c r="B313">
        <v>65379</v>
      </c>
      <c r="C313" t="s">
        <v>644</v>
      </c>
      <c r="D313">
        <v>55222</v>
      </c>
      <c r="E313" t="s">
        <v>645</v>
      </c>
      <c r="F313" t="s">
        <v>116</v>
      </c>
      <c r="G313" t="s">
        <v>241</v>
      </c>
      <c r="H313" t="s">
        <v>174</v>
      </c>
      <c r="I313" t="s">
        <v>87</v>
      </c>
      <c r="J313" t="s">
        <v>88</v>
      </c>
      <c r="L313" t="s">
        <v>89</v>
      </c>
      <c r="M313" t="s">
        <v>90</v>
      </c>
      <c r="N313" t="s">
        <v>90</v>
      </c>
      <c r="Q313">
        <v>86.5</v>
      </c>
      <c r="R313">
        <v>0.85</v>
      </c>
      <c r="S313">
        <v>77.8</v>
      </c>
      <c r="T313">
        <v>93.4</v>
      </c>
      <c r="U313">
        <v>45</v>
      </c>
      <c r="V313" t="s">
        <v>91</v>
      </c>
      <c r="W313" t="s">
        <v>92</v>
      </c>
      <c r="X313" t="s">
        <v>92</v>
      </c>
      <c r="Y313" t="s">
        <v>93</v>
      </c>
      <c r="Z313" t="s">
        <v>90</v>
      </c>
      <c r="AA313">
        <v>6</v>
      </c>
      <c r="AB313">
        <v>2000</v>
      </c>
      <c r="AC313" t="s">
        <v>92</v>
      </c>
      <c r="AD313" t="s">
        <v>92</v>
      </c>
      <c r="AE313" t="s">
        <v>91</v>
      </c>
      <c r="AF313" t="s">
        <v>113</v>
      </c>
      <c r="AG313">
        <v>2</v>
      </c>
      <c r="AH313" t="s">
        <v>90</v>
      </c>
      <c r="AI313" t="s">
        <v>95</v>
      </c>
      <c r="AS313" t="s">
        <v>91</v>
      </c>
      <c r="AT313" t="s">
        <v>91</v>
      </c>
      <c r="AU313" t="s">
        <v>92</v>
      </c>
      <c r="AV313" t="s">
        <v>97</v>
      </c>
      <c r="BD313" t="s">
        <v>92</v>
      </c>
      <c r="BE313" t="s">
        <v>92</v>
      </c>
      <c r="BF313" t="s">
        <v>92</v>
      </c>
      <c r="BH313" t="s">
        <v>92</v>
      </c>
      <c r="BI313" t="s">
        <v>92</v>
      </c>
      <c r="BJ313" t="s">
        <v>92</v>
      </c>
      <c r="BK313" t="s">
        <v>92</v>
      </c>
      <c r="BN313" t="s">
        <v>92</v>
      </c>
      <c r="BO313" t="s">
        <v>92</v>
      </c>
      <c r="BP313" t="s">
        <v>92</v>
      </c>
      <c r="BR313" t="s">
        <v>92</v>
      </c>
      <c r="BS313" t="s">
        <v>92</v>
      </c>
      <c r="BT313" t="s">
        <v>91</v>
      </c>
      <c r="BU313" t="s">
        <v>91</v>
      </c>
      <c r="BV313" t="s">
        <v>91</v>
      </c>
      <c r="BW313">
        <v>55222</v>
      </c>
      <c r="BX313">
        <v>220669</v>
      </c>
      <c r="BY313">
        <v>16637</v>
      </c>
      <c r="BZ313">
        <v>13263.749474063799</v>
      </c>
      <c r="CA313">
        <v>38.065833332099999</v>
      </c>
      <c r="CD313">
        <v>2038</v>
      </c>
      <c r="CE313">
        <v>7</v>
      </c>
      <c r="CF313">
        <f t="shared" si="4"/>
        <v>55222</v>
      </c>
    </row>
    <row r="314" spans="1:84">
      <c r="A314">
        <v>312</v>
      </c>
      <c r="B314">
        <v>65379</v>
      </c>
      <c r="C314" t="s">
        <v>644</v>
      </c>
      <c r="D314">
        <v>55222</v>
      </c>
      <c r="E314" t="s">
        <v>645</v>
      </c>
      <c r="F314" t="s">
        <v>116</v>
      </c>
      <c r="G314" t="s">
        <v>241</v>
      </c>
      <c r="H314" t="s">
        <v>292</v>
      </c>
      <c r="I314" t="s">
        <v>87</v>
      </c>
      <c r="J314" t="s">
        <v>88</v>
      </c>
      <c r="L314" t="s">
        <v>89</v>
      </c>
      <c r="M314" t="s">
        <v>90</v>
      </c>
      <c r="N314" t="s">
        <v>90</v>
      </c>
      <c r="Q314">
        <v>86.5</v>
      </c>
      <c r="R314">
        <v>0.85</v>
      </c>
      <c r="S314">
        <v>78</v>
      </c>
      <c r="T314">
        <v>94.7</v>
      </c>
      <c r="U314">
        <v>45</v>
      </c>
      <c r="V314" t="s">
        <v>91</v>
      </c>
      <c r="W314" t="s">
        <v>92</v>
      </c>
      <c r="X314" t="s">
        <v>92</v>
      </c>
      <c r="Y314" t="s">
        <v>93</v>
      </c>
      <c r="Z314" t="s">
        <v>90</v>
      </c>
      <c r="AA314">
        <v>6</v>
      </c>
      <c r="AB314">
        <v>2000</v>
      </c>
      <c r="AC314" t="s">
        <v>92</v>
      </c>
      <c r="AD314" t="s">
        <v>92</v>
      </c>
      <c r="AE314" t="s">
        <v>91</v>
      </c>
      <c r="AF314" t="s">
        <v>113</v>
      </c>
      <c r="AG314">
        <v>2</v>
      </c>
      <c r="AH314" t="s">
        <v>90</v>
      </c>
      <c r="AI314" t="s">
        <v>95</v>
      </c>
      <c r="AS314" t="s">
        <v>91</v>
      </c>
      <c r="AT314" t="s">
        <v>91</v>
      </c>
      <c r="AU314" t="s">
        <v>92</v>
      </c>
      <c r="AV314" t="s">
        <v>97</v>
      </c>
      <c r="BD314" t="s">
        <v>92</v>
      </c>
      <c r="BE314" t="s">
        <v>92</v>
      </c>
      <c r="BF314" t="s">
        <v>92</v>
      </c>
      <c r="BH314" t="s">
        <v>92</v>
      </c>
      <c r="BI314" t="s">
        <v>92</v>
      </c>
      <c r="BJ314" t="s">
        <v>92</v>
      </c>
      <c r="BK314" t="s">
        <v>92</v>
      </c>
      <c r="BN314" t="s">
        <v>92</v>
      </c>
      <c r="BO314" t="s">
        <v>92</v>
      </c>
      <c r="BP314" t="s">
        <v>92</v>
      </c>
      <c r="BR314" t="s">
        <v>92</v>
      </c>
      <c r="BS314" t="s">
        <v>92</v>
      </c>
      <c r="BT314" t="s">
        <v>91</v>
      </c>
      <c r="BU314" t="s">
        <v>91</v>
      </c>
      <c r="BV314" t="s">
        <v>91</v>
      </c>
      <c r="BW314">
        <v>55222</v>
      </c>
      <c r="BX314">
        <v>220669</v>
      </c>
      <c r="BY314">
        <v>16637</v>
      </c>
      <c r="BZ314">
        <v>13263.749474063799</v>
      </c>
      <c r="CA314">
        <v>38.065833332099999</v>
      </c>
      <c r="CD314">
        <v>2038</v>
      </c>
      <c r="CE314">
        <v>7</v>
      </c>
      <c r="CF314">
        <f t="shared" si="4"/>
        <v>55222</v>
      </c>
    </row>
    <row r="315" spans="1:84">
      <c r="A315">
        <v>313</v>
      </c>
      <c r="B315">
        <v>65379</v>
      </c>
      <c r="C315" t="s">
        <v>644</v>
      </c>
      <c r="D315">
        <v>55222</v>
      </c>
      <c r="E315" t="s">
        <v>645</v>
      </c>
      <c r="F315" t="s">
        <v>116</v>
      </c>
      <c r="G315" t="s">
        <v>241</v>
      </c>
      <c r="H315" t="s">
        <v>175</v>
      </c>
      <c r="I315" t="s">
        <v>87</v>
      </c>
      <c r="J315" t="s">
        <v>88</v>
      </c>
      <c r="L315" t="s">
        <v>89</v>
      </c>
      <c r="M315" t="s">
        <v>90</v>
      </c>
      <c r="N315" t="s">
        <v>90</v>
      </c>
      <c r="Q315">
        <v>86.5</v>
      </c>
      <c r="R315">
        <v>0.85</v>
      </c>
      <c r="S315">
        <v>78</v>
      </c>
      <c r="T315">
        <v>93.8</v>
      </c>
      <c r="U315">
        <v>45</v>
      </c>
      <c r="V315" t="s">
        <v>91</v>
      </c>
      <c r="W315" t="s">
        <v>92</v>
      </c>
      <c r="X315" t="s">
        <v>92</v>
      </c>
      <c r="Y315" t="s">
        <v>93</v>
      </c>
      <c r="Z315" t="s">
        <v>90</v>
      </c>
      <c r="AA315">
        <v>6</v>
      </c>
      <c r="AB315">
        <v>2000</v>
      </c>
      <c r="AC315" t="s">
        <v>92</v>
      </c>
      <c r="AD315" t="s">
        <v>92</v>
      </c>
      <c r="AE315" t="s">
        <v>91</v>
      </c>
      <c r="AF315" t="s">
        <v>113</v>
      </c>
      <c r="AG315">
        <v>2</v>
      </c>
      <c r="AH315" t="s">
        <v>90</v>
      </c>
      <c r="AI315" t="s">
        <v>95</v>
      </c>
      <c r="AS315" t="s">
        <v>91</v>
      </c>
      <c r="AT315" t="s">
        <v>91</v>
      </c>
      <c r="AU315" t="s">
        <v>92</v>
      </c>
      <c r="AV315" t="s">
        <v>97</v>
      </c>
      <c r="BD315" t="s">
        <v>92</v>
      </c>
      <c r="BE315" t="s">
        <v>92</v>
      </c>
      <c r="BF315" t="s">
        <v>92</v>
      </c>
      <c r="BH315" t="s">
        <v>92</v>
      </c>
      <c r="BI315" t="s">
        <v>92</v>
      </c>
      <c r="BJ315" t="s">
        <v>92</v>
      </c>
      <c r="BK315" t="s">
        <v>92</v>
      </c>
      <c r="BN315" t="s">
        <v>92</v>
      </c>
      <c r="BO315" t="s">
        <v>92</v>
      </c>
      <c r="BP315" t="s">
        <v>92</v>
      </c>
      <c r="BR315" t="s">
        <v>92</v>
      </c>
      <c r="BS315" t="s">
        <v>92</v>
      </c>
      <c r="BT315" t="s">
        <v>91</v>
      </c>
      <c r="BU315" t="s">
        <v>91</v>
      </c>
      <c r="BV315" t="s">
        <v>91</v>
      </c>
      <c r="BW315">
        <v>55222</v>
      </c>
      <c r="BX315">
        <v>220669</v>
      </c>
      <c r="BY315">
        <v>16637</v>
      </c>
      <c r="BZ315">
        <v>13263.749474063799</v>
      </c>
      <c r="CA315">
        <v>38.065833332099999</v>
      </c>
      <c r="CD315">
        <v>2038</v>
      </c>
      <c r="CE315">
        <v>7</v>
      </c>
      <c r="CF315">
        <f t="shared" si="4"/>
        <v>55222</v>
      </c>
    </row>
    <row r="316" spans="1:84">
      <c r="A316">
        <v>314</v>
      </c>
      <c r="B316">
        <v>65379</v>
      </c>
      <c r="C316" t="s">
        <v>644</v>
      </c>
      <c r="D316">
        <v>55222</v>
      </c>
      <c r="E316" t="s">
        <v>645</v>
      </c>
      <c r="F316" t="s">
        <v>116</v>
      </c>
      <c r="G316" t="s">
        <v>241</v>
      </c>
      <c r="H316" t="s">
        <v>293</v>
      </c>
      <c r="I316" t="s">
        <v>87</v>
      </c>
      <c r="J316" t="s">
        <v>88</v>
      </c>
      <c r="L316" t="s">
        <v>89</v>
      </c>
      <c r="M316" t="s">
        <v>90</v>
      </c>
      <c r="N316" t="s">
        <v>90</v>
      </c>
      <c r="Q316">
        <v>86.5</v>
      </c>
      <c r="R316">
        <v>0.85</v>
      </c>
      <c r="S316">
        <v>77.5</v>
      </c>
      <c r="T316">
        <v>92.2</v>
      </c>
      <c r="U316">
        <v>45</v>
      </c>
      <c r="V316" t="s">
        <v>91</v>
      </c>
      <c r="W316" t="s">
        <v>92</v>
      </c>
      <c r="X316" t="s">
        <v>92</v>
      </c>
      <c r="Y316" t="s">
        <v>93</v>
      </c>
      <c r="Z316" t="s">
        <v>90</v>
      </c>
      <c r="AA316">
        <v>6</v>
      </c>
      <c r="AB316">
        <v>2000</v>
      </c>
      <c r="AC316" t="s">
        <v>92</v>
      </c>
      <c r="AD316" t="s">
        <v>92</v>
      </c>
      <c r="AE316" t="s">
        <v>91</v>
      </c>
      <c r="AF316" t="s">
        <v>113</v>
      </c>
      <c r="AG316">
        <v>2</v>
      </c>
      <c r="AH316" t="s">
        <v>90</v>
      </c>
      <c r="AI316" t="s">
        <v>95</v>
      </c>
      <c r="AS316" t="s">
        <v>91</v>
      </c>
      <c r="AT316" t="s">
        <v>91</v>
      </c>
      <c r="AU316" t="s">
        <v>92</v>
      </c>
      <c r="AV316" t="s">
        <v>97</v>
      </c>
      <c r="BD316" t="s">
        <v>92</v>
      </c>
      <c r="BE316" t="s">
        <v>92</v>
      </c>
      <c r="BF316" t="s">
        <v>92</v>
      </c>
      <c r="BH316" t="s">
        <v>92</v>
      </c>
      <c r="BI316" t="s">
        <v>92</v>
      </c>
      <c r="BJ316" t="s">
        <v>92</v>
      </c>
      <c r="BK316" t="s">
        <v>92</v>
      </c>
      <c r="BN316" t="s">
        <v>92</v>
      </c>
      <c r="BO316" t="s">
        <v>92</v>
      </c>
      <c r="BP316" t="s">
        <v>92</v>
      </c>
      <c r="BR316" t="s">
        <v>92</v>
      </c>
      <c r="BS316" t="s">
        <v>92</v>
      </c>
      <c r="BT316" t="s">
        <v>91</v>
      </c>
      <c r="BU316" t="s">
        <v>91</v>
      </c>
      <c r="BV316" t="s">
        <v>91</v>
      </c>
      <c r="BW316">
        <v>55222</v>
      </c>
      <c r="BX316">
        <v>220669</v>
      </c>
      <c r="BY316">
        <v>16637</v>
      </c>
      <c r="BZ316">
        <v>13263.749474063799</v>
      </c>
      <c r="CA316">
        <v>38.065833332099999</v>
      </c>
      <c r="CD316">
        <v>2038</v>
      </c>
      <c r="CE316">
        <v>7</v>
      </c>
      <c r="CF316">
        <f t="shared" si="4"/>
        <v>55222</v>
      </c>
    </row>
    <row r="317" spans="1:84">
      <c r="A317">
        <v>315</v>
      </c>
      <c r="B317">
        <v>65379</v>
      </c>
      <c r="C317" t="s">
        <v>644</v>
      </c>
      <c r="D317">
        <v>55222</v>
      </c>
      <c r="E317" t="s">
        <v>645</v>
      </c>
      <c r="F317" t="s">
        <v>116</v>
      </c>
      <c r="G317" t="s">
        <v>241</v>
      </c>
      <c r="H317" t="s">
        <v>294</v>
      </c>
      <c r="I317" t="s">
        <v>87</v>
      </c>
      <c r="J317" t="s">
        <v>88</v>
      </c>
      <c r="L317" t="s">
        <v>89</v>
      </c>
      <c r="M317" t="s">
        <v>90</v>
      </c>
      <c r="N317" t="s">
        <v>90</v>
      </c>
      <c r="Q317">
        <v>86.5</v>
      </c>
      <c r="R317">
        <v>0.85</v>
      </c>
      <c r="S317">
        <v>77.3</v>
      </c>
      <c r="T317">
        <v>92.8</v>
      </c>
      <c r="U317">
        <v>45</v>
      </c>
      <c r="V317" t="s">
        <v>91</v>
      </c>
      <c r="W317" t="s">
        <v>92</v>
      </c>
      <c r="X317" t="s">
        <v>92</v>
      </c>
      <c r="Y317" t="s">
        <v>93</v>
      </c>
      <c r="Z317" t="s">
        <v>90</v>
      </c>
      <c r="AA317">
        <v>6</v>
      </c>
      <c r="AB317">
        <v>2000</v>
      </c>
      <c r="AC317" t="s">
        <v>92</v>
      </c>
      <c r="AD317" t="s">
        <v>92</v>
      </c>
      <c r="AE317" t="s">
        <v>91</v>
      </c>
      <c r="AF317" t="s">
        <v>113</v>
      </c>
      <c r="AG317">
        <v>2</v>
      </c>
      <c r="AH317" t="s">
        <v>90</v>
      </c>
      <c r="AI317" t="s">
        <v>95</v>
      </c>
      <c r="AS317" t="s">
        <v>91</v>
      </c>
      <c r="AT317" t="s">
        <v>91</v>
      </c>
      <c r="AU317" t="s">
        <v>92</v>
      </c>
      <c r="AV317" t="s">
        <v>97</v>
      </c>
      <c r="BD317" t="s">
        <v>92</v>
      </c>
      <c r="BE317" t="s">
        <v>92</v>
      </c>
      <c r="BF317" t="s">
        <v>92</v>
      </c>
      <c r="BH317" t="s">
        <v>92</v>
      </c>
      <c r="BI317" t="s">
        <v>92</v>
      </c>
      <c r="BJ317" t="s">
        <v>92</v>
      </c>
      <c r="BK317" t="s">
        <v>92</v>
      </c>
      <c r="BN317" t="s">
        <v>92</v>
      </c>
      <c r="BO317" t="s">
        <v>92</v>
      </c>
      <c r="BP317" t="s">
        <v>92</v>
      </c>
      <c r="BR317" t="s">
        <v>92</v>
      </c>
      <c r="BS317" t="s">
        <v>92</v>
      </c>
      <c r="BT317" t="s">
        <v>91</v>
      </c>
      <c r="BU317" t="s">
        <v>91</v>
      </c>
      <c r="BV317" t="s">
        <v>91</v>
      </c>
      <c r="BW317">
        <v>55222</v>
      </c>
      <c r="BX317">
        <v>220669</v>
      </c>
      <c r="BY317">
        <v>16637</v>
      </c>
      <c r="BZ317">
        <v>13263.749474063799</v>
      </c>
      <c r="CA317">
        <v>38.065833332099999</v>
      </c>
      <c r="CD317">
        <v>2038</v>
      </c>
      <c r="CE317">
        <v>7</v>
      </c>
      <c r="CF317">
        <f t="shared" si="4"/>
        <v>55222</v>
      </c>
    </row>
    <row r="318" spans="1:84">
      <c r="A318">
        <v>316</v>
      </c>
      <c r="B318">
        <v>65379</v>
      </c>
      <c r="C318" t="s">
        <v>644</v>
      </c>
      <c r="D318">
        <v>55222</v>
      </c>
      <c r="E318" t="s">
        <v>645</v>
      </c>
      <c r="F318" t="s">
        <v>116</v>
      </c>
      <c r="G318" t="s">
        <v>241</v>
      </c>
      <c r="H318" t="s">
        <v>295</v>
      </c>
      <c r="I318" t="s">
        <v>87</v>
      </c>
      <c r="J318" t="s">
        <v>88</v>
      </c>
      <c r="L318" t="s">
        <v>89</v>
      </c>
      <c r="M318" t="s">
        <v>90</v>
      </c>
      <c r="N318" t="s">
        <v>90</v>
      </c>
      <c r="Q318">
        <v>86.5</v>
      </c>
      <c r="R318">
        <v>0.85</v>
      </c>
      <c r="S318">
        <v>78.2</v>
      </c>
      <c r="T318">
        <v>92.8</v>
      </c>
      <c r="U318">
        <v>45</v>
      </c>
      <c r="V318" t="s">
        <v>91</v>
      </c>
      <c r="W318" t="s">
        <v>92</v>
      </c>
      <c r="X318" t="s">
        <v>92</v>
      </c>
      <c r="Y318" t="s">
        <v>93</v>
      </c>
      <c r="Z318" t="s">
        <v>90</v>
      </c>
      <c r="AA318">
        <v>6</v>
      </c>
      <c r="AB318">
        <v>2000</v>
      </c>
      <c r="AC318" t="s">
        <v>92</v>
      </c>
      <c r="AD318" t="s">
        <v>92</v>
      </c>
      <c r="AE318" t="s">
        <v>91</v>
      </c>
      <c r="AF318" t="s">
        <v>113</v>
      </c>
      <c r="AG318">
        <v>2</v>
      </c>
      <c r="AH318" t="s">
        <v>90</v>
      </c>
      <c r="AI318" t="s">
        <v>95</v>
      </c>
      <c r="AS318" t="s">
        <v>91</v>
      </c>
      <c r="AT318" t="s">
        <v>91</v>
      </c>
      <c r="AU318" t="s">
        <v>92</v>
      </c>
      <c r="AV318" t="s">
        <v>97</v>
      </c>
      <c r="BD318" t="s">
        <v>92</v>
      </c>
      <c r="BE318" t="s">
        <v>92</v>
      </c>
      <c r="BF318" t="s">
        <v>92</v>
      </c>
      <c r="BH318" t="s">
        <v>92</v>
      </c>
      <c r="BI318" t="s">
        <v>92</v>
      </c>
      <c r="BJ318" t="s">
        <v>92</v>
      </c>
      <c r="BK318" t="s">
        <v>92</v>
      </c>
      <c r="BN318" t="s">
        <v>92</v>
      </c>
      <c r="BO318" t="s">
        <v>92</v>
      </c>
      <c r="BP318" t="s">
        <v>92</v>
      </c>
      <c r="BR318" t="s">
        <v>92</v>
      </c>
      <c r="BS318" t="s">
        <v>92</v>
      </c>
      <c r="BT318" t="s">
        <v>91</v>
      </c>
      <c r="BU318" t="s">
        <v>91</v>
      </c>
      <c r="BV318" t="s">
        <v>91</v>
      </c>
      <c r="BW318">
        <v>55222</v>
      </c>
      <c r="BX318">
        <v>220669</v>
      </c>
      <c r="BY318">
        <v>16637</v>
      </c>
      <c r="BZ318">
        <v>13263.749474063799</v>
      </c>
      <c r="CA318">
        <v>38.065833332099999</v>
      </c>
      <c r="CD318">
        <v>2038</v>
      </c>
      <c r="CE318">
        <v>7</v>
      </c>
      <c r="CF318">
        <f t="shared" si="4"/>
        <v>55222</v>
      </c>
    </row>
    <row r="319" spans="1:84">
      <c r="A319">
        <v>317</v>
      </c>
      <c r="B319">
        <v>65379</v>
      </c>
      <c r="C319" t="s">
        <v>644</v>
      </c>
      <c r="D319">
        <v>55222</v>
      </c>
      <c r="E319" t="s">
        <v>645</v>
      </c>
      <c r="F319" t="s">
        <v>116</v>
      </c>
      <c r="G319" t="s">
        <v>241</v>
      </c>
      <c r="H319" t="s">
        <v>296</v>
      </c>
      <c r="I319" t="s">
        <v>87</v>
      </c>
      <c r="J319" t="s">
        <v>88</v>
      </c>
      <c r="L319" t="s">
        <v>89</v>
      </c>
      <c r="M319" t="s">
        <v>90</v>
      </c>
      <c r="N319" t="s">
        <v>90</v>
      </c>
      <c r="Q319">
        <v>86.5</v>
      </c>
      <c r="R319">
        <v>0.85</v>
      </c>
      <c r="S319">
        <v>78.599999999999994</v>
      </c>
      <c r="T319">
        <v>94.1</v>
      </c>
      <c r="U319">
        <v>45</v>
      </c>
      <c r="V319" t="s">
        <v>91</v>
      </c>
      <c r="W319" t="s">
        <v>92</v>
      </c>
      <c r="X319" t="s">
        <v>92</v>
      </c>
      <c r="Y319" t="s">
        <v>93</v>
      </c>
      <c r="Z319" t="s">
        <v>90</v>
      </c>
      <c r="AA319">
        <v>6</v>
      </c>
      <c r="AB319">
        <v>2000</v>
      </c>
      <c r="AC319" t="s">
        <v>92</v>
      </c>
      <c r="AD319" t="s">
        <v>92</v>
      </c>
      <c r="AE319" t="s">
        <v>91</v>
      </c>
      <c r="AF319" t="s">
        <v>113</v>
      </c>
      <c r="AG319">
        <v>2</v>
      </c>
      <c r="AH319" t="s">
        <v>90</v>
      </c>
      <c r="AI319" t="s">
        <v>95</v>
      </c>
      <c r="AS319" t="s">
        <v>91</v>
      </c>
      <c r="AT319" t="s">
        <v>91</v>
      </c>
      <c r="AU319" t="s">
        <v>92</v>
      </c>
      <c r="AV319" t="s">
        <v>97</v>
      </c>
      <c r="BD319" t="s">
        <v>92</v>
      </c>
      <c r="BE319" t="s">
        <v>92</v>
      </c>
      <c r="BF319" t="s">
        <v>92</v>
      </c>
      <c r="BH319" t="s">
        <v>92</v>
      </c>
      <c r="BI319" t="s">
        <v>92</v>
      </c>
      <c r="BJ319" t="s">
        <v>92</v>
      </c>
      <c r="BK319" t="s">
        <v>92</v>
      </c>
      <c r="BN319" t="s">
        <v>92</v>
      </c>
      <c r="BO319" t="s">
        <v>92</v>
      </c>
      <c r="BP319" t="s">
        <v>92</v>
      </c>
      <c r="BR319" t="s">
        <v>92</v>
      </c>
      <c r="BS319" t="s">
        <v>92</v>
      </c>
      <c r="BT319" t="s">
        <v>91</v>
      </c>
      <c r="BU319" t="s">
        <v>91</v>
      </c>
      <c r="BV319" t="s">
        <v>91</v>
      </c>
      <c r="BW319">
        <v>55222</v>
      </c>
      <c r="BX319">
        <v>220669</v>
      </c>
      <c r="BY319">
        <v>16637</v>
      </c>
      <c r="BZ319">
        <v>13263.749474063799</v>
      </c>
      <c r="CA319">
        <v>38.065833332099999</v>
      </c>
      <c r="CD319">
        <v>2038</v>
      </c>
      <c r="CE319">
        <v>7</v>
      </c>
      <c r="CF319">
        <f t="shared" si="4"/>
        <v>55222</v>
      </c>
    </row>
    <row r="320" spans="1:84">
      <c r="A320">
        <v>318</v>
      </c>
      <c r="B320">
        <v>7004</v>
      </c>
      <c r="C320" t="s">
        <v>583</v>
      </c>
      <c r="D320">
        <v>55228</v>
      </c>
      <c r="E320" t="s">
        <v>646</v>
      </c>
      <c r="F320" t="s">
        <v>166</v>
      </c>
      <c r="G320" t="s">
        <v>647</v>
      </c>
      <c r="H320" t="s">
        <v>86</v>
      </c>
      <c r="I320" t="s">
        <v>87</v>
      </c>
      <c r="J320" t="s">
        <v>88</v>
      </c>
      <c r="L320" t="s">
        <v>89</v>
      </c>
      <c r="M320" t="s">
        <v>90</v>
      </c>
      <c r="N320" t="s">
        <v>90</v>
      </c>
      <c r="O320">
        <v>40243881</v>
      </c>
      <c r="P320">
        <v>40243881</v>
      </c>
      <c r="Q320">
        <v>59</v>
      </c>
      <c r="R320">
        <v>0.85</v>
      </c>
      <c r="S320">
        <v>49</v>
      </c>
      <c r="T320">
        <v>59</v>
      </c>
      <c r="U320">
        <v>30</v>
      </c>
      <c r="V320" t="s">
        <v>91</v>
      </c>
      <c r="W320" t="s">
        <v>92</v>
      </c>
      <c r="X320" t="s">
        <v>92</v>
      </c>
      <c r="Y320" t="s">
        <v>93</v>
      </c>
      <c r="Z320" t="s">
        <v>90</v>
      </c>
      <c r="AA320">
        <v>6</v>
      </c>
      <c r="AB320">
        <v>2000</v>
      </c>
      <c r="AC320" t="s">
        <v>92</v>
      </c>
      <c r="AD320" t="s">
        <v>92</v>
      </c>
      <c r="AE320" t="s">
        <v>91</v>
      </c>
      <c r="AF320" t="s">
        <v>94</v>
      </c>
      <c r="AG320">
        <v>1</v>
      </c>
      <c r="AH320" t="s">
        <v>90</v>
      </c>
      <c r="AI320" t="s">
        <v>95</v>
      </c>
      <c r="AJ320" t="s">
        <v>96</v>
      </c>
      <c r="AS320" t="s">
        <v>91</v>
      </c>
      <c r="AT320" t="s">
        <v>91</v>
      </c>
      <c r="AU320" t="s">
        <v>92</v>
      </c>
      <c r="AV320" t="s">
        <v>97</v>
      </c>
      <c r="BD320" t="s">
        <v>92</v>
      </c>
      <c r="BE320" t="s">
        <v>92</v>
      </c>
      <c r="BF320" t="s">
        <v>92</v>
      </c>
      <c r="BH320" t="s">
        <v>92</v>
      </c>
      <c r="BI320" t="s">
        <v>92</v>
      </c>
      <c r="BJ320" t="s">
        <v>92</v>
      </c>
      <c r="BK320" t="s">
        <v>92</v>
      </c>
      <c r="BN320" t="s">
        <v>92</v>
      </c>
      <c r="BO320" t="s">
        <v>92</v>
      </c>
      <c r="BP320" t="s">
        <v>92</v>
      </c>
      <c r="BR320" t="s">
        <v>92</v>
      </c>
      <c r="BS320" t="s">
        <v>92</v>
      </c>
      <c r="BT320" t="s">
        <v>98</v>
      </c>
      <c r="BU320" t="s">
        <v>91</v>
      </c>
      <c r="BV320" t="s">
        <v>98</v>
      </c>
      <c r="BW320">
        <v>55228</v>
      </c>
      <c r="BX320">
        <v>1779524</v>
      </c>
      <c r="BY320">
        <v>185584.00099999999</v>
      </c>
      <c r="BZ320">
        <v>9588.7791534357493</v>
      </c>
      <c r="CA320">
        <v>23.535000001114899</v>
      </c>
      <c r="CD320">
        <v>2023</v>
      </c>
      <c r="CE320">
        <v>12</v>
      </c>
      <c r="CF320">
        <f t="shared" si="4"/>
        <v>55228</v>
      </c>
    </row>
    <row r="321" spans="1:84">
      <c r="A321">
        <v>319</v>
      </c>
      <c r="B321">
        <v>7004</v>
      </c>
      <c r="C321" t="s">
        <v>583</v>
      </c>
      <c r="D321">
        <v>55228</v>
      </c>
      <c r="E321" t="s">
        <v>646</v>
      </c>
      <c r="F321" t="s">
        <v>166</v>
      </c>
      <c r="G321" t="s">
        <v>647</v>
      </c>
      <c r="H321" t="s">
        <v>100</v>
      </c>
      <c r="I321" t="s">
        <v>87</v>
      </c>
      <c r="J321" t="s">
        <v>88</v>
      </c>
      <c r="L321" t="s">
        <v>89</v>
      </c>
      <c r="M321" t="s">
        <v>90</v>
      </c>
      <c r="N321" t="s">
        <v>90</v>
      </c>
      <c r="O321">
        <v>40243883</v>
      </c>
      <c r="P321">
        <v>40243883</v>
      </c>
      <c r="Q321">
        <v>59</v>
      </c>
      <c r="R321">
        <v>0.85</v>
      </c>
      <c r="S321">
        <v>49</v>
      </c>
      <c r="T321">
        <v>59</v>
      </c>
      <c r="U321">
        <v>30</v>
      </c>
      <c r="V321" t="s">
        <v>91</v>
      </c>
      <c r="W321" t="s">
        <v>92</v>
      </c>
      <c r="X321" t="s">
        <v>92</v>
      </c>
      <c r="Y321" t="s">
        <v>93</v>
      </c>
      <c r="Z321" t="s">
        <v>90</v>
      </c>
      <c r="AA321">
        <v>6</v>
      </c>
      <c r="AB321">
        <v>2000</v>
      </c>
      <c r="AC321" t="s">
        <v>92</v>
      </c>
      <c r="AD321" t="s">
        <v>92</v>
      </c>
      <c r="AE321" t="s">
        <v>91</v>
      </c>
      <c r="AF321" t="s">
        <v>94</v>
      </c>
      <c r="AG321">
        <v>1</v>
      </c>
      <c r="AH321" t="s">
        <v>90</v>
      </c>
      <c r="AI321" t="s">
        <v>95</v>
      </c>
      <c r="AJ321" t="s">
        <v>96</v>
      </c>
      <c r="AS321" t="s">
        <v>91</v>
      </c>
      <c r="AT321" t="s">
        <v>91</v>
      </c>
      <c r="AU321" t="s">
        <v>92</v>
      </c>
      <c r="AV321" t="s">
        <v>97</v>
      </c>
      <c r="BD321" t="s">
        <v>92</v>
      </c>
      <c r="BE321" t="s">
        <v>92</v>
      </c>
      <c r="BF321" t="s">
        <v>92</v>
      </c>
      <c r="BH321" t="s">
        <v>92</v>
      </c>
      <c r="BI321" t="s">
        <v>92</v>
      </c>
      <c r="BJ321" t="s">
        <v>92</v>
      </c>
      <c r="BK321" t="s">
        <v>92</v>
      </c>
      <c r="BN321" t="s">
        <v>92</v>
      </c>
      <c r="BO321" t="s">
        <v>92</v>
      </c>
      <c r="BP321" t="s">
        <v>92</v>
      </c>
      <c r="BR321" t="s">
        <v>92</v>
      </c>
      <c r="BS321" t="s">
        <v>92</v>
      </c>
      <c r="BT321" t="s">
        <v>98</v>
      </c>
      <c r="BU321" t="s">
        <v>91</v>
      </c>
      <c r="BV321" t="s">
        <v>98</v>
      </c>
      <c r="BW321">
        <v>55228</v>
      </c>
      <c r="BX321">
        <v>1779524</v>
      </c>
      <c r="BY321">
        <v>185584.00099999999</v>
      </c>
      <c r="BZ321">
        <v>9588.7791534357493</v>
      </c>
      <c r="CA321">
        <v>23.535000001114899</v>
      </c>
      <c r="CD321">
        <v>2023</v>
      </c>
      <c r="CE321">
        <v>12</v>
      </c>
      <c r="CF321">
        <f t="shared" si="4"/>
        <v>55228</v>
      </c>
    </row>
    <row r="322" spans="1:84">
      <c r="A322">
        <v>320</v>
      </c>
      <c r="B322">
        <v>7004</v>
      </c>
      <c r="C322" t="s">
        <v>583</v>
      </c>
      <c r="D322">
        <v>55228</v>
      </c>
      <c r="E322" t="s">
        <v>646</v>
      </c>
      <c r="F322" t="s">
        <v>166</v>
      </c>
      <c r="G322" t="s">
        <v>647</v>
      </c>
      <c r="H322" t="s">
        <v>101</v>
      </c>
      <c r="I322" t="s">
        <v>87</v>
      </c>
      <c r="J322" t="s">
        <v>88</v>
      </c>
      <c r="L322" t="s">
        <v>89</v>
      </c>
      <c r="M322" t="s">
        <v>90</v>
      </c>
      <c r="N322" t="s">
        <v>90</v>
      </c>
      <c r="O322">
        <v>40243885</v>
      </c>
      <c r="P322">
        <v>40243885</v>
      </c>
      <c r="Q322">
        <v>59</v>
      </c>
      <c r="R322">
        <v>0.85</v>
      </c>
      <c r="S322">
        <v>49</v>
      </c>
      <c r="T322">
        <v>59</v>
      </c>
      <c r="U322">
        <v>30</v>
      </c>
      <c r="V322" t="s">
        <v>91</v>
      </c>
      <c r="W322" t="s">
        <v>92</v>
      </c>
      <c r="X322" t="s">
        <v>92</v>
      </c>
      <c r="Y322" t="s">
        <v>93</v>
      </c>
      <c r="Z322" t="s">
        <v>90</v>
      </c>
      <c r="AA322">
        <v>6</v>
      </c>
      <c r="AB322">
        <v>2000</v>
      </c>
      <c r="AC322" t="s">
        <v>92</v>
      </c>
      <c r="AD322" t="s">
        <v>92</v>
      </c>
      <c r="AE322" t="s">
        <v>91</v>
      </c>
      <c r="AF322" t="s">
        <v>94</v>
      </c>
      <c r="AG322">
        <v>1</v>
      </c>
      <c r="AH322" t="s">
        <v>90</v>
      </c>
      <c r="AI322" t="s">
        <v>95</v>
      </c>
      <c r="AJ322" t="s">
        <v>96</v>
      </c>
      <c r="AS322" t="s">
        <v>91</v>
      </c>
      <c r="AT322" t="s">
        <v>91</v>
      </c>
      <c r="AU322" t="s">
        <v>92</v>
      </c>
      <c r="AV322" t="s">
        <v>97</v>
      </c>
      <c r="BD322" t="s">
        <v>92</v>
      </c>
      <c r="BE322" t="s">
        <v>92</v>
      </c>
      <c r="BF322" t="s">
        <v>92</v>
      </c>
      <c r="BH322" t="s">
        <v>92</v>
      </c>
      <c r="BI322" t="s">
        <v>92</v>
      </c>
      <c r="BJ322" t="s">
        <v>92</v>
      </c>
      <c r="BK322" t="s">
        <v>92</v>
      </c>
      <c r="BN322" t="s">
        <v>92</v>
      </c>
      <c r="BO322" t="s">
        <v>92</v>
      </c>
      <c r="BP322" t="s">
        <v>92</v>
      </c>
      <c r="BR322" t="s">
        <v>92</v>
      </c>
      <c r="BS322" t="s">
        <v>92</v>
      </c>
      <c r="BT322" t="s">
        <v>98</v>
      </c>
      <c r="BU322" t="s">
        <v>91</v>
      </c>
      <c r="BV322" t="s">
        <v>98</v>
      </c>
      <c r="BW322">
        <v>55228</v>
      </c>
      <c r="BX322">
        <v>1779524</v>
      </c>
      <c r="BY322">
        <v>185584.00099999999</v>
      </c>
      <c r="BZ322">
        <v>9588.7791534357493</v>
      </c>
      <c r="CA322">
        <v>23.535000001114899</v>
      </c>
      <c r="CD322">
        <v>2023</v>
      </c>
      <c r="CE322">
        <v>12</v>
      </c>
      <c r="CF322">
        <f t="shared" ref="CF322:CF385" si="5">VLOOKUP(D322,retire_2023,1,FALSE)</f>
        <v>55228</v>
      </c>
    </row>
    <row r="323" spans="1:84">
      <c r="A323">
        <v>321</v>
      </c>
      <c r="B323">
        <v>7004</v>
      </c>
      <c r="C323" t="s">
        <v>583</v>
      </c>
      <c r="D323">
        <v>55228</v>
      </c>
      <c r="E323" t="s">
        <v>646</v>
      </c>
      <c r="F323" t="s">
        <v>166</v>
      </c>
      <c r="G323" t="s">
        <v>647</v>
      </c>
      <c r="H323" t="s">
        <v>102</v>
      </c>
      <c r="I323" t="s">
        <v>87</v>
      </c>
      <c r="J323" t="s">
        <v>88</v>
      </c>
      <c r="L323" t="s">
        <v>89</v>
      </c>
      <c r="M323" t="s">
        <v>90</v>
      </c>
      <c r="N323" t="s">
        <v>90</v>
      </c>
      <c r="O323">
        <v>40243887</v>
      </c>
      <c r="P323">
        <v>40243887</v>
      </c>
      <c r="Q323">
        <v>59</v>
      </c>
      <c r="R323">
        <v>0.85</v>
      </c>
      <c r="S323">
        <v>49</v>
      </c>
      <c r="T323">
        <v>59</v>
      </c>
      <c r="U323">
        <v>30</v>
      </c>
      <c r="V323" t="s">
        <v>91</v>
      </c>
      <c r="W323" t="s">
        <v>92</v>
      </c>
      <c r="X323" t="s">
        <v>92</v>
      </c>
      <c r="Y323" t="s">
        <v>93</v>
      </c>
      <c r="Z323" t="s">
        <v>90</v>
      </c>
      <c r="AA323">
        <v>6</v>
      </c>
      <c r="AB323">
        <v>2000</v>
      </c>
      <c r="AC323" t="s">
        <v>92</v>
      </c>
      <c r="AD323" t="s">
        <v>92</v>
      </c>
      <c r="AE323" t="s">
        <v>91</v>
      </c>
      <c r="AF323" t="s">
        <v>94</v>
      </c>
      <c r="AG323">
        <v>1</v>
      </c>
      <c r="AH323" t="s">
        <v>90</v>
      </c>
      <c r="AI323" t="s">
        <v>95</v>
      </c>
      <c r="AJ323" t="s">
        <v>96</v>
      </c>
      <c r="AS323" t="s">
        <v>91</v>
      </c>
      <c r="AT323" t="s">
        <v>91</v>
      </c>
      <c r="AU323">
        <v>0</v>
      </c>
      <c r="AV323" t="s">
        <v>97</v>
      </c>
      <c r="BD323" t="s">
        <v>92</v>
      </c>
      <c r="BE323" t="s">
        <v>92</v>
      </c>
      <c r="BF323" t="s">
        <v>92</v>
      </c>
      <c r="BH323" t="s">
        <v>92</v>
      </c>
      <c r="BI323" t="s">
        <v>92</v>
      </c>
      <c r="BJ323" t="s">
        <v>92</v>
      </c>
      <c r="BK323" t="s">
        <v>92</v>
      </c>
      <c r="BN323" t="s">
        <v>92</v>
      </c>
      <c r="BO323" t="s">
        <v>92</v>
      </c>
      <c r="BP323" t="s">
        <v>92</v>
      </c>
      <c r="BR323" t="s">
        <v>92</v>
      </c>
      <c r="BS323" t="s">
        <v>92</v>
      </c>
      <c r="BT323" t="s">
        <v>98</v>
      </c>
      <c r="BU323" t="s">
        <v>91</v>
      </c>
      <c r="BV323" t="s">
        <v>98</v>
      </c>
      <c r="BW323">
        <v>55228</v>
      </c>
      <c r="BX323">
        <v>1779524</v>
      </c>
      <c r="BY323">
        <v>185584.00099999999</v>
      </c>
      <c r="BZ323">
        <v>9588.7791534357493</v>
      </c>
      <c r="CA323">
        <v>23.535000001114899</v>
      </c>
      <c r="CD323">
        <v>2023</v>
      </c>
      <c r="CE323">
        <v>12</v>
      </c>
      <c r="CF323">
        <f t="shared" si="5"/>
        <v>55228</v>
      </c>
    </row>
    <row r="324" spans="1:84">
      <c r="A324">
        <v>322</v>
      </c>
      <c r="B324">
        <v>8027</v>
      </c>
      <c r="C324" t="s">
        <v>648</v>
      </c>
      <c r="D324">
        <v>55233</v>
      </c>
      <c r="E324" t="s">
        <v>648</v>
      </c>
      <c r="F324" t="s">
        <v>171</v>
      </c>
      <c r="G324" t="s">
        <v>649</v>
      </c>
      <c r="H324" t="s">
        <v>650</v>
      </c>
      <c r="I324" t="s">
        <v>87</v>
      </c>
      <c r="J324" t="s">
        <v>88</v>
      </c>
      <c r="L324" t="s">
        <v>89</v>
      </c>
      <c r="M324" t="s">
        <v>90</v>
      </c>
      <c r="N324" t="s">
        <v>90</v>
      </c>
      <c r="O324" t="s">
        <v>651</v>
      </c>
      <c r="P324" t="s">
        <v>651</v>
      </c>
      <c r="Q324">
        <v>58.9</v>
      </c>
      <c r="R324">
        <v>0.85</v>
      </c>
      <c r="S324">
        <v>53.5</v>
      </c>
      <c r="T324">
        <v>53.5</v>
      </c>
      <c r="U324">
        <v>22</v>
      </c>
      <c r="V324" t="s">
        <v>91</v>
      </c>
      <c r="W324" t="s">
        <v>92</v>
      </c>
      <c r="X324" t="s">
        <v>92</v>
      </c>
      <c r="Y324" t="s">
        <v>93</v>
      </c>
      <c r="Z324" t="s">
        <v>90</v>
      </c>
      <c r="AA324">
        <v>8</v>
      </c>
      <c r="AB324">
        <v>2001</v>
      </c>
      <c r="AC324" t="s">
        <v>92</v>
      </c>
      <c r="AD324" t="s">
        <v>92</v>
      </c>
      <c r="AE324" t="s">
        <v>91</v>
      </c>
      <c r="AF324" t="s">
        <v>113</v>
      </c>
      <c r="AG324">
        <v>2</v>
      </c>
      <c r="AH324" t="s">
        <v>90</v>
      </c>
      <c r="AI324" t="s">
        <v>95</v>
      </c>
      <c r="AS324" t="s">
        <v>91</v>
      </c>
      <c r="AT324" t="s">
        <v>91</v>
      </c>
      <c r="AU324" t="s">
        <v>92</v>
      </c>
      <c r="AV324" t="s">
        <v>97</v>
      </c>
      <c r="BD324" t="s">
        <v>92</v>
      </c>
      <c r="BE324" t="s">
        <v>92</v>
      </c>
      <c r="BF324" t="s">
        <v>92</v>
      </c>
      <c r="BH324" t="s">
        <v>92</v>
      </c>
      <c r="BI324" t="s">
        <v>92</v>
      </c>
      <c r="BJ324" t="s">
        <v>92</v>
      </c>
      <c r="BK324" t="s">
        <v>92</v>
      </c>
      <c r="BN324" t="s">
        <v>92</v>
      </c>
      <c r="BO324" t="s">
        <v>92</v>
      </c>
      <c r="BP324" t="s">
        <v>92</v>
      </c>
      <c r="BR324" t="s">
        <v>92</v>
      </c>
      <c r="BS324" t="s">
        <v>92</v>
      </c>
      <c r="BT324" t="s">
        <v>91</v>
      </c>
      <c r="BV324" t="s">
        <v>91</v>
      </c>
      <c r="BW324">
        <v>55233</v>
      </c>
      <c r="BX324">
        <v>772905</v>
      </c>
      <c r="BY324">
        <v>30642.999</v>
      </c>
      <c r="BZ324">
        <v>25222.890226899701</v>
      </c>
      <c r="CA324">
        <v>36.649621030575901</v>
      </c>
      <c r="CD324">
        <v>2038</v>
      </c>
      <c r="CE324">
        <v>4</v>
      </c>
      <c r="CF324">
        <f t="shared" si="5"/>
        <v>55233</v>
      </c>
    </row>
    <row r="325" spans="1:84">
      <c r="A325">
        <v>323</v>
      </c>
      <c r="B325">
        <v>8027</v>
      </c>
      <c r="C325" t="s">
        <v>648</v>
      </c>
      <c r="D325">
        <v>55233</v>
      </c>
      <c r="E325" t="s">
        <v>648</v>
      </c>
      <c r="F325" t="s">
        <v>171</v>
      </c>
      <c r="G325" t="s">
        <v>649</v>
      </c>
      <c r="H325" t="s">
        <v>652</v>
      </c>
      <c r="I325" t="s">
        <v>87</v>
      </c>
      <c r="J325" t="s">
        <v>88</v>
      </c>
      <c r="L325" t="s">
        <v>89</v>
      </c>
      <c r="M325" t="s">
        <v>90</v>
      </c>
      <c r="N325" t="s">
        <v>90</v>
      </c>
      <c r="O325" t="s">
        <v>653</v>
      </c>
      <c r="P325" t="s">
        <v>653</v>
      </c>
      <c r="Q325">
        <v>58.9</v>
      </c>
      <c r="R325">
        <v>0.85</v>
      </c>
      <c r="S325">
        <v>53.5</v>
      </c>
      <c r="T325">
        <v>53.5</v>
      </c>
      <c r="U325">
        <v>22</v>
      </c>
      <c r="V325" t="s">
        <v>91</v>
      </c>
      <c r="W325" t="s">
        <v>92</v>
      </c>
      <c r="X325" t="s">
        <v>92</v>
      </c>
      <c r="Y325" t="s">
        <v>93</v>
      </c>
      <c r="Z325" t="s">
        <v>90</v>
      </c>
      <c r="AA325">
        <v>8</v>
      </c>
      <c r="AB325">
        <v>2001</v>
      </c>
      <c r="AC325" t="s">
        <v>92</v>
      </c>
      <c r="AD325" t="s">
        <v>92</v>
      </c>
      <c r="AE325" t="s">
        <v>91</v>
      </c>
      <c r="AF325" t="s">
        <v>113</v>
      </c>
      <c r="AG325">
        <v>2</v>
      </c>
      <c r="AH325" t="s">
        <v>90</v>
      </c>
      <c r="AI325" t="s">
        <v>95</v>
      </c>
      <c r="AS325" t="s">
        <v>91</v>
      </c>
      <c r="AT325" t="s">
        <v>91</v>
      </c>
      <c r="AU325" t="s">
        <v>92</v>
      </c>
      <c r="AV325" t="s">
        <v>97</v>
      </c>
      <c r="BD325" t="s">
        <v>92</v>
      </c>
      <c r="BE325" t="s">
        <v>92</v>
      </c>
      <c r="BF325" t="s">
        <v>92</v>
      </c>
      <c r="BH325" t="s">
        <v>92</v>
      </c>
      <c r="BI325" t="s">
        <v>92</v>
      </c>
      <c r="BJ325" t="s">
        <v>92</v>
      </c>
      <c r="BK325" t="s">
        <v>92</v>
      </c>
      <c r="BN325" t="s">
        <v>92</v>
      </c>
      <c r="BO325" t="s">
        <v>92</v>
      </c>
      <c r="BP325" t="s">
        <v>92</v>
      </c>
      <c r="BR325" t="s">
        <v>92</v>
      </c>
      <c r="BS325" t="s">
        <v>92</v>
      </c>
      <c r="BT325" t="s">
        <v>91</v>
      </c>
      <c r="BV325" t="s">
        <v>91</v>
      </c>
      <c r="BW325">
        <v>55233</v>
      </c>
      <c r="BX325">
        <v>772905</v>
      </c>
      <c r="BY325">
        <v>30642.999</v>
      </c>
      <c r="BZ325">
        <v>25222.890226899701</v>
      </c>
      <c r="CA325">
        <v>36.649621030575901</v>
      </c>
      <c r="CD325">
        <v>2038</v>
      </c>
      <c r="CE325">
        <v>4</v>
      </c>
      <c r="CF325">
        <f t="shared" si="5"/>
        <v>55233</v>
      </c>
    </row>
    <row r="326" spans="1:84">
      <c r="A326">
        <v>324</v>
      </c>
      <c r="B326">
        <v>8027</v>
      </c>
      <c r="C326" t="s">
        <v>648</v>
      </c>
      <c r="D326">
        <v>55233</v>
      </c>
      <c r="E326" t="s">
        <v>648</v>
      </c>
      <c r="F326" t="s">
        <v>171</v>
      </c>
      <c r="G326" t="s">
        <v>649</v>
      </c>
      <c r="H326" t="s">
        <v>654</v>
      </c>
      <c r="I326" t="s">
        <v>87</v>
      </c>
      <c r="J326" t="s">
        <v>88</v>
      </c>
      <c r="L326" t="s">
        <v>89</v>
      </c>
      <c r="M326" t="s">
        <v>90</v>
      </c>
      <c r="N326" t="s">
        <v>90</v>
      </c>
      <c r="O326" t="s">
        <v>655</v>
      </c>
      <c r="P326" t="s">
        <v>655</v>
      </c>
      <c r="Q326">
        <v>58.9</v>
      </c>
      <c r="R326">
        <v>0.85</v>
      </c>
      <c r="S326">
        <v>53.5</v>
      </c>
      <c r="T326">
        <v>53.5</v>
      </c>
      <c r="U326">
        <v>22</v>
      </c>
      <c r="V326" t="s">
        <v>91</v>
      </c>
      <c r="W326" t="s">
        <v>92</v>
      </c>
      <c r="X326" t="s">
        <v>92</v>
      </c>
      <c r="Y326" t="s">
        <v>93</v>
      </c>
      <c r="Z326" t="s">
        <v>90</v>
      </c>
      <c r="AA326">
        <v>7</v>
      </c>
      <c r="AB326">
        <v>2001</v>
      </c>
      <c r="AC326" t="s">
        <v>92</v>
      </c>
      <c r="AD326" t="s">
        <v>92</v>
      </c>
      <c r="AE326" t="s">
        <v>91</v>
      </c>
      <c r="AF326" t="s">
        <v>113</v>
      </c>
      <c r="AG326">
        <v>2</v>
      </c>
      <c r="AH326" t="s">
        <v>90</v>
      </c>
      <c r="AI326" t="s">
        <v>95</v>
      </c>
      <c r="AS326" t="s">
        <v>91</v>
      </c>
      <c r="AT326" t="s">
        <v>91</v>
      </c>
      <c r="AU326" t="s">
        <v>92</v>
      </c>
      <c r="AV326" t="s">
        <v>97</v>
      </c>
      <c r="BD326" t="s">
        <v>92</v>
      </c>
      <c r="BE326" t="s">
        <v>92</v>
      </c>
      <c r="BF326" t="s">
        <v>92</v>
      </c>
      <c r="BH326" t="s">
        <v>92</v>
      </c>
      <c r="BI326" t="s">
        <v>92</v>
      </c>
      <c r="BJ326" t="s">
        <v>92</v>
      </c>
      <c r="BK326" t="s">
        <v>92</v>
      </c>
      <c r="BN326" t="s">
        <v>92</v>
      </c>
      <c r="BO326" t="s">
        <v>92</v>
      </c>
      <c r="BP326" t="s">
        <v>92</v>
      </c>
      <c r="BR326" t="s">
        <v>92</v>
      </c>
      <c r="BS326" t="s">
        <v>92</v>
      </c>
      <c r="BT326" t="s">
        <v>91</v>
      </c>
      <c r="BV326" t="s">
        <v>91</v>
      </c>
      <c r="BW326">
        <v>55233</v>
      </c>
      <c r="BX326">
        <v>772905</v>
      </c>
      <c r="BY326">
        <v>30642.999</v>
      </c>
      <c r="BZ326">
        <v>25222.890226899701</v>
      </c>
      <c r="CA326">
        <v>36.649621030575901</v>
      </c>
      <c r="CD326">
        <v>2038</v>
      </c>
      <c r="CE326">
        <v>3</v>
      </c>
      <c r="CF326">
        <f t="shared" si="5"/>
        <v>55233</v>
      </c>
    </row>
    <row r="327" spans="1:84">
      <c r="A327">
        <v>325</v>
      </c>
      <c r="B327">
        <v>8027</v>
      </c>
      <c r="C327" t="s">
        <v>648</v>
      </c>
      <c r="D327">
        <v>55233</v>
      </c>
      <c r="E327" t="s">
        <v>648</v>
      </c>
      <c r="F327" t="s">
        <v>171</v>
      </c>
      <c r="G327" t="s">
        <v>649</v>
      </c>
      <c r="H327" t="s">
        <v>656</v>
      </c>
      <c r="I327" t="s">
        <v>87</v>
      </c>
      <c r="J327" t="s">
        <v>88</v>
      </c>
      <c r="L327" t="s">
        <v>89</v>
      </c>
      <c r="M327" t="s">
        <v>90</v>
      </c>
      <c r="N327" t="s">
        <v>90</v>
      </c>
      <c r="O327" t="s">
        <v>657</v>
      </c>
      <c r="P327" t="s">
        <v>657</v>
      </c>
      <c r="Q327">
        <v>58.9</v>
      </c>
      <c r="R327">
        <v>0.85</v>
      </c>
      <c r="S327">
        <v>53.5</v>
      </c>
      <c r="T327">
        <v>53.5</v>
      </c>
      <c r="U327">
        <v>22</v>
      </c>
      <c r="V327" t="s">
        <v>91</v>
      </c>
      <c r="W327" t="s">
        <v>92</v>
      </c>
      <c r="X327" t="s">
        <v>92</v>
      </c>
      <c r="Y327" t="s">
        <v>93</v>
      </c>
      <c r="Z327" t="s">
        <v>90</v>
      </c>
      <c r="AA327">
        <v>7</v>
      </c>
      <c r="AB327">
        <v>2001</v>
      </c>
      <c r="AC327" t="s">
        <v>92</v>
      </c>
      <c r="AD327" t="s">
        <v>92</v>
      </c>
      <c r="AE327" t="s">
        <v>91</v>
      </c>
      <c r="AF327" t="s">
        <v>113</v>
      </c>
      <c r="AG327">
        <v>2</v>
      </c>
      <c r="AH327" t="s">
        <v>90</v>
      </c>
      <c r="AI327" t="s">
        <v>95</v>
      </c>
      <c r="AS327" t="s">
        <v>91</v>
      </c>
      <c r="AT327" t="s">
        <v>91</v>
      </c>
      <c r="AU327" t="s">
        <v>92</v>
      </c>
      <c r="AV327" t="s">
        <v>97</v>
      </c>
      <c r="BD327" t="s">
        <v>92</v>
      </c>
      <c r="BE327" t="s">
        <v>92</v>
      </c>
      <c r="BF327" t="s">
        <v>92</v>
      </c>
      <c r="BH327" t="s">
        <v>92</v>
      </c>
      <c r="BI327" t="s">
        <v>92</v>
      </c>
      <c r="BJ327" t="s">
        <v>92</v>
      </c>
      <c r="BK327" t="s">
        <v>92</v>
      </c>
      <c r="BN327" t="s">
        <v>92</v>
      </c>
      <c r="BO327" t="s">
        <v>92</v>
      </c>
      <c r="BP327" t="s">
        <v>92</v>
      </c>
      <c r="BR327" t="s">
        <v>92</v>
      </c>
      <c r="BS327" t="s">
        <v>92</v>
      </c>
      <c r="BT327" t="s">
        <v>91</v>
      </c>
      <c r="BU327" t="s">
        <v>91</v>
      </c>
      <c r="BV327" t="s">
        <v>91</v>
      </c>
      <c r="BW327">
        <v>55233</v>
      </c>
      <c r="BX327">
        <v>772905</v>
      </c>
      <c r="BY327">
        <v>30642.999</v>
      </c>
      <c r="BZ327">
        <v>25222.890226899701</v>
      </c>
      <c r="CA327">
        <v>36.649621030575901</v>
      </c>
      <c r="CD327">
        <v>2038</v>
      </c>
      <c r="CE327">
        <v>3</v>
      </c>
      <c r="CF327">
        <f t="shared" si="5"/>
        <v>55233</v>
      </c>
    </row>
    <row r="328" spans="1:84">
      <c r="A328">
        <v>326</v>
      </c>
      <c r="B328">
        <v>8027</v>
      </c>
      <c r="C328" t="s">
        <v>648</v>
      </c>
      <c r="D328">
        <v>55233</v>
      </c>
      <c r="E328" t="s">
        <v>648</v>
      </c>
      <c r="F328" t="s">
        <v>171</v>
      </c>
      <c r="G328" t="s">
        <v>649</v>
      </c>
      <c r="H328" t="s">
        <v>658</v>
      </c>
      <c r="I328" t="s">
        <v>87</v>
      </c>
      <c r="J328" t="s">
        <v>88</v>
      </c>
      <c r="L328" t="s">
        <v>89</v>
      </c>
      <c r="M328" t="s">
        <v>90</v>
      </c>
      <c r="N328" t="s">
        <v>90</v>
      </c>
      <c r="O328" t="s">
        <v>659</v>
      </c>
      <c r="P328" t="s">
        <v>659</v>
      </c>
      <c r="Q328">
        <v>58.9</v>
      </c>
      <c r="R328">
        <v>0.85</v>
      </c>
      <c r="S328">
        <v>53.5</v>
      </c>
      <c r="T328">
        <v>53.5</v>
      </c>
      <c r="U328">
        <v>22</v>
      </c>
      <c r="V328" t="s">
        <v>91</v>
      </c>
      <c r="W328" t="s">
        <v>92</v>
      </c>
      <c r="X328" t="s">
        <v>92</v>
      </c>
      <c r="Y328" t="s">
        <v>93</v>
      </c>
      <c r="Z328" t="s">
        <v>90</v>
      </c>
      <c r="AA328">
        <v>7</v>
      </c>
      <c r="AB328">
        <v>2001</v>
      </c>
      <c r="AC328" t="s">
        <v>92</v>
      </c>
      <c r="AD328" t="s">
        <v>92</v>
      </c>
      <c r="AE328" t="s">
        <v>91</v>
      </c>
      <c r="AF328" t="s">
        <v>113</v>
      </c>
      <c r="AG328">
        <v>2</v>
      </c>
      <c r="AH328" t="s">
        <v>90</v>
      </c>
      <c r="AI328" t="s">
        <v>95</v>
      </c>
      <c r="AS328" t="s">
        <v>91</v>
      </c>
      <c r="AT328" t="s">
        <v>91</v>
      </c>
      <c r="AU328" t="s">
        <v>92</v>
      </c>
      <c r="AV328" t="s">
        <v>97</v>
      </c>
      <c r="BD328" t="s">
        <v>92</v>
      </c>
      <c r="BE328" t="s">
        <v>92</v>
      </c>
      <c r="BF328" t="s">
        <v>92</v>
      </c>
      <c r="BH328" t="s">
        <v>92</v>
      </c>
      <c r="BI328" t="s">
        <v>92</v>
      </c>
      <c r="BJ328" t="s">
        <v>92</v>
      </c>
      <c r="BK328" t="s">
        <v>92</v>
      </c>
      <c r="BN328" t="s">
        <v>92</v>
      </c>
      <c r="BO328" t="s">
        <v>92</v>
      </c>
      <c r="BP328" t="s">
        <v>92</v>
      </c>
      <c r="BR328" t="s">
        <v>92</v>
      </c>
      <c r="BS328" t="s">
        <v>92</v>
      </c>
      <c r="BT328" t="s">
        <v>91</v>
      </c>
      <c r="BU328" t="s">
        <v>91</v>
      </c>
      <c r="BV328" t="s">
        <v>91</v>
      </c>
      <c r="BW328">
        <v>55233</v>
      </c>
      <c r="BX328">
        <v>772905</v>
      </c>
      <c r="BY328">
        <v>30642.999</v>
      </c>
      <c r="BZ328">
        <v>25222.890226899701</v>
      </c>
      <c r="CA328">
        <v>36.649621030575901</v>
      </c>
      <c r="CD328">
        <v>2038</v>
      </c>
      <c r="CE328">
        <v>3</v>
      </c>
      <c r="CF328">
        <f t="shared" si="5"/>
        <v>55233</v>
      </c>
    </row>
    <row r="329" spans="1:84">
      <c r="A329">
        <v>327</v>
      </c>
      <c r="B329">
        <v>59921</v>
      </c>
      <c r="C329" t="s">
        <v>660</v>
      </c>
      <c r="D329">
        <v>55236</v>
      </c>
      <c r="E329" t="s">
        <v>661</v>
      </c>
      <c r="F329" t="s">
        <v>116</v>
      </c>
      <c r="G329" t="s">
        <v>662</v>
      </c>
      <c r="H329" t="s">
        <v>261</v>
      </c>
      <c r="I329" t="s">
        <v>87</v>
      </c>
      <c r="J329" t="s">
        <v>88</v>
      </c>
      <c r="L329" t="s">
        <v>89</v>
      </c>
      <c r="M329" t="s">
        <v>90</v>
      </c>
      <c r="N329" t="s">
        <v>90</v>
      </c>
      <c r="O329" t="s">
        <v>663</v>
      </c>
      <c r="P329" t="s">
        <v>663</v>
      </c>
      <c r="Q329">
        <v>86.5</v>
      </c>
      <c r="R329">
        <v>0.85</v>
      </c>
      <c r="S329">
        <v>84.9</v>
      </c>
      <c r="T329">
        <v>89.5</v>
      </c>
      <c r="U329">
        <v>45</v>
      </c>
      <c r="V329" t="s">
        <v>91</v>
      </c>
      <c r="W329" t="s">
        <v>92</v>
      </c>
      <c r="X329" t="s">
        <v>92</v>
      </c>
      <c r="Y329" t="s">
        <v>93</v>
      </c>
      <c r="Z329" t="s">
        <v>90</v>
      </c>
      <c r="AA329">
        <v>6</v>
      </c>
      <c r="AB329">
        <v>2001</v>
      </c>
      <c r="AC329" t="s">
        <v>92</v>
      </c>
      <c r="AD329" t="s">
        <v>92</v>
      </c>
      <c r="AE329" t="s">
        <v>91</v>
      </c>
      <c r="AF329" t="s">
        <v>113</v>
      </c>
      <c r="AG329">
        <v>2</v>
      </c>
      <c r="AH329" t="s">
        <v>90</v>
      </c>
      <c r="AI329" t="s">
        <v>95</v>
      </c>
      <c r="AO329" t="s">
        <v>95</v>
      </c>
      <c r="AS329" t="s">
        <v>91</v>
      </c>
      <c r="AT329" t="s">
        <v>91</v>
      </c>
      <c r="AU329" t="s">
        <v>92</v>
      </c>
      <c r="AV329" t="s">
        <v>97</v>
      </c>
      <c r="BD329" t="s">
        <v>92</v>
      </c>
      <c r="BE329" t="s">
        <v>92</v>
      </c>
      <c r="BF329" t="s">
        <v>92</v>
      </c>
      <c r="BH329" t="s">
        <v>92</v>
      </c>
      <c r="BI329" t="s">
        <v>92</v>
      </c>
      <c r="BJ329" t="s">
        <v>92</v>
      </c>
      <c r="BK329" t="s">
        <v>92</v>
      </c>
      <c r="BN329" t="s">
        <v>92</v>
      </c>
      <c r="BO329" t="s">
        <v>92</v>
      </c>
      <c r="BP329" t="s">
        <v>92</v>
      </c>
      <c r="BR329" t="s">
        <v>92</v>
      </c>
      <c r="BS329" t="s">
        <v>92</v>
      </c>
      <c r="BT329" t="s">
        <v>91</v>
      </c>
      <c r="BU329" t="s">
        <v>91</v>
      </c>
      <c r="BV329" t="s">
        <v>91</v>
      </c>
      <c r="BW329">
        <v>55236</v>
      </c>
      <c r="BX329">
        <v>4456895</v>
      </c>
      <c r="BY329">
        <v>328567</v>
      </c>
      <c r="BZ329">
        <v>13564.6458713139</v>
      </c>
      <c r="CA329">
        <v>36.258333332100001</v>
      </c>
      <c r="CD329">
        <v>2037</v>
      </c>
      <c r="CE329">
        <v>9</v>
      </c>
      <c r="CF329">
        <f t="shared" si="5"/>
        <v>55236</v>
      </c>
    </row>
    <row r="330" spans="1:84">
      <c r="A330">
        <v>328</v>
      </c>
      <c r="B330">
        <v>59921</v>
      </c>
      <c r="C330" t="s">
        <v>660</v>
      </c>
      <c r="D330">
        <v>55236</v>
      </c>
      <c r="E330" t="s">
        <v>661</v>
      </c>
      <c r="F330" t="s">
        <v>116</v>
      </c>
      <c r="G330" t="s">
        <v>662</v>
      </c>
      <c r="H330" t="s">
        <v>263</v>
      </c>
      <c r="I330" t="s">
        <v>87</v>
      </c>
      <c r="J330" t="s">
        <v>88</v>
      </c>
      <c r="L330" t="s">
        <v>112</v>
      </c>
      <c r="M330" t="s">
        <v>90</v>
      </c>
      <c r="N330" t="s">
        <v>90</v>
      </c>
      <c r="O330" t="s">
        <v>664</v>
      </c>
      <c r="P330" t="s">
        <v>664</v>
      </c>
      <c r="Q330">
        <v>86.5</v>
      </c>
      <c r="R330">
        <v>0.85</v>
      </c>
      <c r="S330">
        <v>84.9</v>
      </c>
      <c r="T330">
        <v>89.5</v>
      </c>
      <c r="U330">
        <v>45</v>
      </c>
      <c r="V330" t="s">
        <v>91</v>
      </c>
      <c r="W330" t="s">
        <v>92</v>
      </c>
      <c r="X330" t="s">
        <v>92</v>
      </c>
      <c r="Y330" t="s">
        <v>93</v>
      </c>
      <c r="Z330" t="s">
        <v>90</v>
      </c>
      <c r="AA330">
        <v>6</v>
      </c>
      <c r="AB330">
        <v>2001</v>
      </c>
      <c r="AC330" t="s">
        <v>92</v>
      </c>
      <c r="AD330" t="s">
        <v>92</v>
      </c>
      <c r="AE330" t="s">
        <v>91</v>
      </c>
      <c r="AF330" t="s">
        <v>113</v>
      </c>
      <c r="AG330">
        <v>2</v>
      </c>
      <c r="AH330" t="s">
        <v>90</v>
      </c>
      <c r="AI330" t="s">
        <v>95</v>
      </c>
      <c r="AO330" t="s">
        <v>95</v>
      </c>
      <c r="AS330" t="s">
        <v>91</v>
      </c>
      <c r="AT330" t="s">
        <v>91</v>
      </c>
      <c r="AU330" t="s">
        <v>92</v>
      </c>
      <c r="AV330" t="s">
        <v>97</v>
      </c>
      <c r="BD330" t="s">
        <v>92</v>
      </c>
      <c r="BE330" t="s">
        <v>92</v>
      </c>
      <c r="BF330" t="s">
        <v>92</v>
      </c>
      <c r="BH330" t="s">
        <v>92</v>
      </c>
      <c r="BI330" t="s">
        <v>92</v>
      </c>
      <c r="BJ330" t="s">
        <v>92</v>
      </c>
      <c r="BK330" t="s">
        <v>92</v>
      </c>
      <c r="BN330" t="s">
        <v>92</v>
      </c>
      <c r="BO330" t="s">
        <v>92</v>
      </c>
      <c r="BP330" t="s">
        <v>92</v>
      </c>
      <c r="BR330" t="s">
        <v>92</v>
      </c>
      <c r="BS330" t="s">
        <v>92</v>
      </c>
      <c r="BT330" t="s">
        <v>91</v>
      </c>
      <c r="BU330" t="s">
        <v>91</v>
      </c>
      <c r="BV330" t="s">
        <v>91</v>
      </c>
      <c r="BW330">
        <v>55236</v>
      </c>
      <c r="BX330">
        <v>4456895</v>
      </c>
      <c r="BY330">
        <v>328567</v>
      </c>
      <c r="BZ330">
        <v>13564.6458713139</v>
      </c>
      <c r="CA330">
        <v>36.258333332100001</v>
      </c>
      <c r="CD330">
        <v>2037</v>
      </c>
      <c r="CE330">
        <v>9</v>
      </c>
      <c r="CF330">
        <f t="shared" si="5"/>
        <v>55236</v>
      </c>
    </row>
    <row r="331" spans="1:84">
      <c r="A331">
        <v>329</v>
      </c>
      <c r="B331">
        <v>59921</v>
      </c>
      <c r="C331" t="s">
        <v>660</v>
      </c>
      <c r="D331">
        <v>55236</v>
      </c>
      <c r="E331" t="s">
        <v>661</v>
      </c>
      <c r="F331" t="s">
        <v>116</v>
      </c>
      <c r="G331" t="s">
        <v>662</v>
      </c>
      <c r="H331" t="s">
        <v>267</v>
      </c>
      <c r="I331" t="s">
        <v>87</v>
      </c>
      <c r="J331" t="s">
        <v>88</v>
      </c>
      <c r="L331" t="s">
        <v>112</v>
      </c>
      <c r="M331" t="s">
        <v>90</v>
      </c>
      <c r="N331" t="s">
        <v>90</v>
      </c>
      <c r="O331" t="s">
        <v>665</v>
      </c>
      <c r="P331" t="s">
        <v>665</v>
      </c>
      <c r="Q331">
        <v>86.5</v>
      </c>
      <c r="R331">
        <v>0.85</v>
      </c>
      <c r="S331">
        <v>84.9</v>
      </c>
      <c r="T331">
        <v>89.5</v>
      </c>
      <c r="U331">
        <v>45</v>
      </c>
      <c r="V331" t="s">
        <v>91</v>
      </c>
      <c r="W331" t="s">
        <v>92</v>
      </c>
      <c r="X331" t="s">
        <v>92</v>
      </c>
      <c r="Y331" t="s">
        <v>93</v>
      </c>
      <c r="Z331" t="s">
        <v>90</v>
      </c>
      <c r="AA331">
        <v>6</v>
      </c>
      <c r="AB331">
        <v>2001</v>
      </c>
      <c r="AC331" t="s">
        <v>92</v>
      </c>
      <c r="AD331" t="s">
        <v>92</v>
      </c>
      <c r="AE331" t="s">
        <v>91</v>
      </c>
      <c r="AF331" t="s">
        <v>113</v>
      </c>
      <c r="AG331">
        <v>2</v>
      </c>
      <c r="AH331" t="s">
        <v>90</v>
      </c>
      <c r="AI331" t="s">
        <v>95</v>
      </c>
      <c r="AO331" t="s">
        <v>95</v>
      </c>
      <c r="AS331" t="s">
        <v>91</v>
      </c>
      <c r="AT331" t="s">
        <v>91</v>
      </c>
      <c r="AU331" t="s">
        <v>92</v>
      </c>
      <c r="AV331" t="s">
        <v>97</v>
      </c>
      <c r="BD331" t="s">
        <v>92</v>
      </c>
      <c r="BE331" t="s">
        <v>92</v>
      </c>
      <c r="BF331" t="s">
        <v>92</v>
      </c>
      <c r="BH331" t="s">
        <v>92</v>
      </c>
      <c r="BI331" t="s">
        <v>92</v>
      </c>
      <c r="BJ331" t="s">
        <v>92</v>
      </c>
      <c r="BK331" t="s">
        <v>92</v>
      </c>
      <c r="BN331" t="s">
        <v>92</v>
      </c>
      <c r="BO331" t="s">
        <v>92</v>
      </c>
      <c r="BP331" t="s">
        <v>92</v>
      </c>
      <c r="BR331" t="s">
        <v>92</v>
      </c>
      <c r="BS331" t="s">
        <v>92</v>
      </c>
      <c r="BT331" t="s">
        <v>91</v>
      </c>
      <c r="BU331" t="s">
        <v>91</v>
      </c>
      <c r="BV331" t="s">
        <v>91</v>
      </c>
      <c r="BW331">
        <v>55236</v>
      </c>
      <c r="BX331">
        <v>4456895</v>
      </c>
      <c r="BY331">
        <v>328567</v>
      </c>
      <c r="BZ331">
        <v>13564.6458713139</v>
      </c>
      <c r="CA331">
        <v>36.258333332100001</v>
      </c>
      <c r="CD331">
        <v>2037</v>
      </c>
      <c r="CE331">
        <v>9</v>
      </c>
      <c r="CF331">
        <f t="shared" si="5"/>
        <v>55236</v>
      </c>
    </row>
    <row r="332" spans="1:84">
      <c r="A332">
        <v>330</v>
      </c>
      <c r="B332">
        <v>59921</v>
      </c>
      <c r="C332" t="s">
        <v>660</v>
      </c>
      <c r="D332">
        <v>55236</v>
      </c>
      <c r="E332" t="s">
        <v>661</v>
      </c>
      <c r="F332" t="s">
        <v>116</v>
      </c>
      <c r="G332" t="s">
        <v>662</v>
      </c>
      <c r="H332" t="s">
        <v>636</v>
      </c>
      <c r="I332" t="s">
        <v>87</v>
      </c>
      <c r="J332" t="s">
        <v>88</v>
      </c>
      <c r="L332" t="s">
        <v>112</v>
      </c>
      <c r="M332" t="s">
        <v>90</v>
      </c>
      <c r="N332" t="s">
        <v>90</v>
      </c>
      <c r="O332" t="s">
        <v>666</v>
      </c>
      <c r="P332" t="s">
        <v>667</v>
      </c>
      <c r="Q332">
        <v>86.5</v>
      </c>
      <c r="R332">
        <v>0.85</v>
      </c>
      <c r="S332">
        <v>84.1</v>
      </c>
      <c r="T332">
        <v>89.5</v>
      </c>
      <c r="U332">
        <v>45</v>
      </c>
      <c r="V332" t="s">
        <v>91</v>
      </c>
      <c r="W332" t="s">
        <v>92</v>
      </c>
      <c r="X332" t="s">
        <v>92</v>
      </c>
      <c r="Y332" t="s">
        <v>93</v>
      </c>
      <c r="Z332" t="s">
        <v>90</v>
      </c>
      <c r="AA332">
        <v>6</v>
      </c>
      <c r="AB332">
        <v>2001</v>
      </c>
      <c r="AC332" t="s">
        <v>92</v>
      </c>
      <c r="AD332" t="s">
        <v>92</v>
      </c>
      <c r="AE332" t="s">
        <v>91</v>
      </c>
      <c r="AF332" t="s">
        <v>113</v>
      </c>
      <c r="AG332">
        <v>2</v>
      </c>
      <c r="AH332" t="s">
        <v>90</v>
      </c>
      <c r="AI332" t="s">
        <v>95</v>
      </c>
      <c r="AO332" t="s">
        <v>95</v>
      </c>
      <c r="AS332" t="s">
        <v>91</v>
      </c>
      <c r="AT332" t="s">
        <v>91</v>
      </c>
      <c r="AU332" t="s">
        <v>92</v>
      </c>
      <c r="AV332" t="s">
        <v>97</v>
      </c>
      <c r="BD332" t="s">
        <v>92</v>
      </c>
      <c r="BE332" t="s">
        <v>92</v>
      </c>
      <c r="BF332" t="s">
        <v>92</v>
      </c>
      <c r="BH332" t="s">
        <v>92</v>
      </c>
      <c r="BI332" t="s">
        <v>92</v>
      </c>
      <c r="BJ332" t="s">
        <v>92</v>
      </c>
      <c r="BK332" t="s">
        <v>92</v>
      </c>
      <c r="BN332" t="s">
        <v>92</v>
      </c>
      <c r="BO332" t="s">
        <v>92</v>
      </c>
      <c r="BP332" t="s">
        <v>92</v>
      </c>
      <c r="BR332" t="s">
        <v>92</v>
      </c>
      <c r="BS332" t="s">
        <v>92</v>
      </c>
      <c r="BT332" t="s">
        <v>91</v>
      </c>
      <c r="BU332" t="s">
        <v>91</v>
      </c>
      <c r="BV332" t="s">
        <v>91</v>
      </c>
      <c r="BW332">
        <v>55236</v>
      </c>
      <c r="BX332">
        <v>4456895</v>
      </c>
      <c r="BY332">
        <v>328567</v>
      </c>
      <c r="BZ332">
        <v>13564.6458713139</v>
      </c>
      <c r="CA332">
        <v>36.258333332100001</v>
      </c>
      <c r="CD332">
        <v>2037</v>
      </c>
      <c r="CE332">
        <v>9</v>
      </c>
      <c r="CF332">
        <f t="shared" si="5"/>
        <v>55236</v>
      </c>
    </row>
    <row r="333" spans="1:84">
      <c r="A333">
        <v>331</v>
      </c>
      <c r="B333">
        <v>59921</v>
      </c>
      <c r="C333" t="s">
        <v>660</v>
      </c>
      <c r="D333">
        <v>55236</v>
      </c>
      <c r="E333" t="s">
        <v>661</v>
      </c>
      <c r="F333" t="s">
        <v>116</v>
      </c>
      <c r="G333" t="s">
        <v>662</v>
      </c>
      <c r="H333" t="s">
        <v>637</v>
      </c>
      <c r="I333" t="s">
        <v>87</v>
      </c>
      <c r="J333" t="s">
        <v>88</v>
      </c>
      <c r="L333" t="s">
        <v>112</v>
      </c>
      <c r="M333" t="s">
        <v>90</v>
      </c>
      <c r="N333" t="s">
        <v>90</v>
      </c>
      <c r="O333" t="s">
        <v>668</v>
      </c>
      <c r="P333" t="s">
        <v>668</v>
      </c>
      <c r="Q333">
        <v>86.5</v>
      </c>
      <c r="R333">
        <v>0.85</v>
      </c>
      <c r="S333">
        <v>85.1</v>
      </c>
      <c r="T333">
        <v>89.5</v>
      </c>
      <c r="U333">
        <v>45</v>
      </c>
      <c r="V333" t="s">
        <v>91</v>
      </c>
      <c r="W333" t="s">
        <v>92</v>
      </c>
      <c r="X333" t="s">
        <v>92</v>
      </c>
      <c r="Y333" t="s">
        <v>93</v>
      </c>
      <c r="Z333" t="s">
        <v>90</v>
      </c>
      <c r="AA333">
        <v>5</v>
      </c>
      <c r="AB333">
        <v>2001</v>
      </c>
      <c r="AC333" t="s">
        <v>92</v>
      </c>
      <c r="AD333" t="s">
        <v>92</v>
      </c>
      <c r="AE333" t="s">
        <v>91</v>
      </c>
      <c r="AF333" t="s">
        <v>113</v>
      </c>
      <c r="AG333">
        <v>2</v>
      </c>
      <c r="AH333" t="s">
        <v>90</v>
      </c>
      <c r="AI333" t="s">
        <v>95</v>
      </c>
      <c r="AO333" t="s">
        <v>95</v>
      </c>
      <c r="AS333" t="s">
        <v>91</v>
      </c>
      <c r="AT333" t="s">
        <v>91</v>
      </c>
      <c r="AU333" t="s">
        <v>92</v>
      </c>
      <c r="AV333" t="s">
        <v>97</v>
      </c>
      <c r="BD333" t="s">
        <v>92</v>
      </c>
      <c r="BE333" t="s">
        <v>92</v>
      </c>
      <c r="BF333" t="s">
        <v>92</v>
      </c>
      <c r="BH333" t="s">
        <v>92</v>
      </c>
      <c r="BI333" t="s">
        <v>92</v>
      </c>
      <c r="BJ333" t="s">
        <v>92</v>
      </c>
      <c r="BK333" t="s">
        <v>92</v>
      </c>
      <c r="BN333" t="s">
        <v>92</v>
      </c>
      <c r="BO333" t="s">
        <v>92</v>
      </c>
      <c r="BP333" t="s">
        <v>92</v>
      </c>
      <c r="BR333" t="s">
        <v>92</v>
      </c>
      <c r="BS333" t="s">
        <v>92</v>
      </c>
      <c r="BT333" t="s">
        <v>91</v>
      </c>
      <c r="BU333" t="s">
        <v>91</v>
      </c>
      <c r="BV333" t="s">
        <v>91</v>
      </c>
      <c r="BW333">
        <v>55236</v>
      </c>
      <c r="BX333">
        <v>4456895</v>
      </c>
      <c r="BY333">
        <v>328567</v>
      </c>
      <c r="BZ333">
        <v>13564.6458713139</v>
      </c>
      <c r="CA333">
        <v>36.258333332100001</v>
      </c>
      <c r="CD333">
        <v>2037</v>
      </c>
      <c r="CE333">
        <v>8</v>
      </c>
      <c r="CF333">
        <f t="shared" si="5"/>
        <v>55236</v>
      </c>
    </row>
    <row r="334" spans="1:84">
      <c r="A334">
        <v>332</v>
      </c>
      <c r="B334">
        <v>59921</v>
      </c>
      <c r="C334" t="s">
        <v>660</v>
      </c>
      <c r="D334">
        <v>55236</v>
      </c>
      <c r="E334" t="s">
        <v>661</v>
      </c>
      <c r="F334" t="s">
        <v>116</v>
      </c>
      <c r="G334" t="s">
        <v>662</v>
      </c>
      <c r="H334" t="s">
        <v>638</v>
      </c>
      <c r="I334" t="s">
        <v>87</v>
      </c>
      <c r="J334" t="s">
        <v>88</v>
      </c>
      <c r="L334" t="s">
        <v>112</v>
      </c>
      <c r="M334" t="s">
        <v>90</v>
      </c>
      <c r="N334" t="s">
        <v>90</v>
      </c>
      <c r="O334" t="s">
        <v>669</v>
      </c>
      <c r="P334" t="s">
        <v>669</v>
      </c>
      <c r="Q334">
        <v>86.5</v>
      </c>
      <c r="R334">
        <v>0.85</v>
      </c>
      <c r="S334">
        <v>85.1</v>
      </c>
      <c r="T334">
        <v>89.5</v>
      </c>
      <c r="U334">
        <v>45</v>
      </c>
      <c r="V334" t="s">
        <v>91</v>
      </c>
      <c r="W334" t="s">
        <v>92</v>
      </c>
      <c r="X334" t="s">
        <v>92</v>
      </c>
      <c r="Y334" t="s">
        <v>93</v>
      </c>
      <c r="Z334" t="s">
        <v>90</v>
      </c>
      <c r="AA334">
        <v>5</v>
      </c>
      <c r="AB334">
        <v>2001</v>
      </c>
      <c r="AC334" t="s">
        <v>92</v>
      </c>
      <c r="AD334" t="s">
        <v>92</v>
      </c>
      <c r="AE334" t="s">
        <v>91</v>
      </c>
      <c r="AF334" t="s">
        <v>113</v>
      </c>
      <c r="AG334">
        <v>2</v>
      </c>
      <c r="AH334" t="s">
        <v>90</v>
      </c>
      <c r="AI334" t="s">
        <v>95</v>
      </c>
      <c r="AO334" t="s">
        <v>95</v>
      </c>
      <c r="AS334" t="s">
        <v>91</v>
      </c>
      <c r="AT334" t="s">
        <v>91</v>
      </c>
      <c r="AU334" t="s">
        <v>92</v>
      </c>
      <c r="AV334" t="s">
        <v>97</v>
      </c>
      <c r="BD334" t="s">
        <v>92</v>
      </c>
      <c r="BE334" t="s">
        <v>92</v>
      </c>
      <c r="BF334" t="s">
        <v>92</v>
      </c>
      <c r="BH334" t="s">
        <v>92</v>
      </c>
      <c r="BI334" t="s">
        <v>92</v>
      </c>
      <c r="BJ334" t="s">
        <v>92</v>
      </c>
      <c r="BK334" t="s">
        <v>92</v>
      </c>
      <c r="BN334" t="s">
        <v>92</v>
      </c>
      <c r="BO334" t="s">
        <v>92</v>
      </c>
      <c r="BP334" t="s">
        <v>92</v>
      </c>
      <c r="BR334" t="s">
        <v>92</v>
      </c>
      <c r="BS334" t="s">
        <v>92</v>
      </c>
      <c r="BT334" t="s">
        <v>91</v>
      </c>
      <c r="BU334" t="s">
        <v>91</v>
      </c>
      <c r="BV334" t="s">
        <v>91</v>
      </c>
      <c r="BW334">
        <v>55236</v>
      </c>
      <c r="BX334">
        <v>4456895</v>
      </c>
      <c r="BY334">
        <v>328567</v>
      </c>
      <c r="BZ334">
        <v>13564.6458713139</v>
      </c>
      <c r="CA334">
        <v>36.258333332100001</v>
      </c>
      <c r="CD334">
        <v>2037</v>
      </c>
      <c r="CE334">
        <v>8</v>
      </c>
      <c r="CF334">
        <f t="shared" si="5"/>
        <v>55236</v>
      </c>
    </row>
    <row r="335" spans="1:84">
      <c r="A335">
        <v>333</v>
      </c>
      <c r="B335">
        <v>59921</v>
      </c>
      <c r="C335" t="s">
        <v>660</v>
      </c>
      <c r="D335">
        <v>55236</v>
      </c>
      <c r="E335" t="s">
        <v>661</v>
      </c>
      <c r="F335" t="s">
        <v>116</v>
      </c>
      <c r="G335" t="s">
        <v>662</v>
      </c>
      <c r="H335" t="s">
        <v>639</v>
      </c>
      <c r="I335" t="s">
        <v>87</v>
      </c>
      <c r="J335" t="s">
        <v>88</v>
      </c>
      <c r="L335" t="s">
        <v>112</v>
      </c>
      <c r="M335" t="s">
        <v>90</v>
      </c>
      <c r="N335" t="s">
        <v>90</v>
      </c>
      <c r="O335" t="s">
        <v>670</v>
      </c>
      <c r="P335" t="s">
        <v>670</v>
      </c>
      <c r="Q335">
        <v>86.5</v>
      </c>
      <c r="R335">
        <v>0.85</v>
      </c>
      <c r="S335">
        <v>83.9</v>
      </c>
      <c r="T335">
        <v>89.5</v>
      </c>
      <c r="U335">
        <v>45</v>
      </c>
      <c r="V335" t="s">
        <v>91</v>
      </c>
      <c r="W335" t="s">
        <v>92</v>
      </c>
      <c r="X335" t="s">
        <v>92</v>
      </c>
      <c r="Y335" t="s">
        <v>93</v>
      </c>
      <c r="Z335" t="s">
        <v>90</v>
      </c>
      <c r="AA335">
        <v>6</v>
      </c>
      <c r="AB335">
        <v>2001</v>
      </c>
      <c r="AC335" t="s">
        <v>92</v>
      </c>
      <c r="AD335" t="s">
        <v>92</v>
      </c>
      <c r="AE335" t="s">
        <v>91</v>
      </c>
      <c r="AF335" t="s">
        <v>113</v>
      </c>
      <c r="AG335">
        <v>2</v>
      </c>
      <c r="AH335" t="s">
        <v>90</v>
      </c>
      <c r="AI335" t="s">
        <v>95</v>
      </c>
      <c r="AO335" t="s">
        <v>95</v>
      </c>
      <c r="AS335" t="s">
        <v>91</v>
      </c>
      <c r="AT335" t="s">
        <v>91</v>
      </c>
      <c r="AU335" t="s">
        <v>92</v>
      </c>
      <c r="AV335" t="s">
        <v>97</v>
      </c>
      <c r="BD335" t="s">
        <v>92</v>
      </c>
      <c r="BE335" t="s">
        <v>92</v>
      </c>
      <c r="BF335" t="s">
        <v>92</v>
      </c>
      <c r="BH335" t="s">
        <v>92</v>
      </c>
      <c r="BI335" t="s">
        <v>92</v>
      </c>
      <c r="BJ335" t="s">
        <v>92</v>
      </c>
      <c r="BK335" t="s">
        <v>92</v>
      </c>
      <c r="BN335" t="s">
        <v>92</v>
      </c>
      <c r="BO335" t="s">
        <v>92</v>
      </c>
      <c r="BP335" t="s">
        <v>92</v>
      </c>
      <c r="BR335" t="s">
        <v>92</v>
      </c>
      <c r="BS335" t="s">
        <v>92</v>
      </c>
      <c r="BT335" t="s">
        <v>91</v>
      </c>
      <c r="BU335" t="s">
        <v>91</v>
      </c>
      <c r="BV335" t="s">
        <v>91</v>
      </c>
      <c r="BW335">
        <v>55236</v>
      </c>
      <c r="BX335">
        <v>4456895</v>
      </c>
      <c r="BY335">
        <v>328567</v>
      </c>
      <c r="BZ335">
        <v>13564.6458713139</v>
      </c>
      <c r="CA335">
        <v>36.258333332100001</v>
      </c>
      <c r="CD335">
        <v>2037</v>
      </c>
      <c r="CE335">
        <v>9</v>
      </c>
      <c r="CF335">
        <f t="shared" si="5"/>
        <v>55236</v>
      </c>
    </row>
    <row r="336" spans="1:84">
      <c r="A336">
        <v>334</v>
      </c>
      <c r="B336">
        <v>59921</v>
      </c>
      <c r="C336" t="s">
        <v>660</v>
      </c>
      <c r="D336">
        <v>55236</v>
      </c>
      <c r="E336" t="s">
        <v>661</v>
      </c>
      <c r="F336" t="s">
        <v>116</v>
      </c>
      <c r="G336" t="s">
        <v>662</v>
      </c>
      <c r="H336" t="s">
        <v>640</v>
      </c>
      <c r="I336" t="s">
        <v>87</v>
      </c>
      <c r="J336" t="s">
        <v>88</v>
      </c>
      <c r="L336" t="s">
        <v>112</v>
      </c>
      <c r="M336" t="s">
        <v>90</v>
      </c>
      <c r="N336" t="s">
        <v>90</v>
      </c>
      <c r="O336" t="s">
        <v>671</v>
      </c>
      <c r="P336" t="s">
        <v>671</v>
      </c>
      <c r="Q336">
        <v>86.5</v>
      </c>
      <c r="R336">
        <v>0.85</v>
      </c>
      <c r="S336">
        <v>83.9</v>
      </c>
      <c r="T336">
        <v>89.5</v>
      </c>
      <c r="U336">
        <v>45</v>
      </c>
      <c r="V336" t="s">
        <v>91</v>
      </c>
      <c r="W336" t="s">
        <v>92</v>
      </c>
      <c r="X336" t="s">
        <v>92</v>
      </c>
      <c r="Y336" t="s">
        <v>93</v>
      </c>
      <c r="Z336" t="s">
        <v>90</v>
      </c>
      <c r="AA336">
        <v>6</v>
      </c>
      <c r="AB336">
        <v>2001</v>
      </c>
      <c r="AC336" t="s">
        <v>92</v>
      </c>
      <c r="AD336" t="s">
        <v>92</v>
      </c>
      <c r="AE336" t="s">
        <v>91</v>
      </c>
      <c r="AF336" t="s">
        <v>113</v>
      </c>
      <c r="AG336">
        <v>2</v>
      </c>
      <c r="AH336" t="s">
        <v>90</v>
      </c>
      <c r="AI336" t="s">
        <v>95</v>
      </c>
      <c r="AO336" t="s">
        <v>95</v>
      </c>
      <c r="AS336" t="s">
        <v>91</v>
      </c>
      <c r="AT336" t="s">
        <v>91</v>
      </c>
      <c r="AU336" t="s">
        <v>92</v>
      </c>
      <c r="AV336" t="s">
        <v>97</v>
      </c>
      <c r="BD336" t="s">
        <v>92</v>
      </c>
      <c r="BE336" t="s">
        <v>92</v>
      </c>
      <c r="BF336" t="s">
        <v>92</v>
      </c>
      <c r="BH336" t="s">
        <v>92</v>
      </c>
      <c r="BI336" t="s">
        <v>92</v>
      </c>
      <c r="BJ336" t="s">
        <v>92</v>
      </c>
      <c r="BK336" t="s">
        <v>92</v>
      </c>
      <c r="BN336" t="s">
        <v>92</v>
      </c>
      <c r="BO336" t="s">
        <v>92</v>
      </c>
      <c r="BP336" t="s">
        <v>92</v>
      </c>
      <c r="BR336" t="s">
        <v>92</v>
      </c>
      <c r="BS336" t="s">
        <v>92</v>
      </c>
      <c r="BT336" t="s">
        <v>91</v>
      </c>
      <c r="BU336" t="s">
        <v>91</v>
      </c>
      <c r="BV336" t="s">
        <v>91</v>
      </c>
      <c r="BW336">
        <v>55236</v>
      </c>
      <c r="BX336">
        <v>4456895</v>
      </c>
      <c r="BY336">
        <v>328567</v>
      </c>
      <c r="BZ336">
        <v>13564.6458713139</v>
      </c>
      <c r="CA336">
        <v>36.258333332100001</v>
      </c>
      <c r="CD336">
        <v>2037</v>
      </c>
      <c r="CE336">
        <v>9</v>
      </c>
      <c r="CF336">
        <f t="shared" si="5"/>
        <v>55236</v>
      </c>
    </row>
    <row r="337" spans="1:84">
      <c r="A337">
        <v>335</v>
      </c>
      <c r="B337">
        <v>60504</v>
      </c>
      <c r="C337" t="s">
        <v>672</v>
      </c>
      <c r="D337">
        <v>55238</v>
      </c>
      <c r="E337" t="s">
        <v>673</v>
      </c>
      <c r="F337" t="s">
        <v>116</v>
      </c>
      <c r="G337" t="s">
        <v>674</v>
      </c>
      <c r="H337">
        <v>1</v>
      </c>
      <c r="I337" t="s">
        <v>87</v>
      </c>
      <c r="J337" t="s">
        <v>88</v>
      </c>
      <c r="L337" t="s">
        <v>89</v>
      </c>
      <c r="M337" t="s">
        <v>90</v>
      </c>
      <c r="N337" t="s">
        <v>90</v>
      </c>
      <c r="Q337">
        <v>158</v>
      </c>
      <c r="R337">
        <v>0.85</v>
      </c>
      <c r="S337">
        <v>184.3</v>
      </c>
      <c r="T337">
        <v>188</v>
      </c>
      <c r="U337">
        <v>115</v>
      </c>
      <c r="V337" t="s">
        <v>91</v>
      </c>
      <c r="W337" t="s">
        <v>92</v>
      </c>
      <c r="X337" t="s">
        <v>92</v>
      </c>
      <c r="Y337" t="s">
        <v>93</v>
      </c>
      <c r="Z337" t="s">
        <v>90</v>
      </c>
      <c r="AA337">
        <v>6</v>
      </c>
      <c r="AB337">
        <v>2000</v>
      </c>
      <c r="AC337" t="s">
        <v>92</v>
      </c>
      <c r="AD337" t="s">
        <v>92</v>
      </c>
      <c r="AE337" t="s">
        <v>91</v>
      </c>
      <c r="AF337" t="s">
        <v>113</v>
      </c>
      <c r="AG337">
        <v>2</v>
      </c>
      <c r="AH337" t="s">
        <v>90</v>
      </c>
      <c r="AI337" t="s">
        <v>95</v>
      </c>
      <c r="AS337" t="s">
        <v>91</v>
      </c>
      <c r="AT337" t="s">
        <v>91</v>
      </c>
      <c r="AU337" t="s">
        <v>92</v>
      </c>
      <c r="AV337" t="s">
        <v>97</v>
      </c>
      <c r="BD337" t="s">
        <v>92</v>
      </c>
      <c r="BE337" t="s">
        <v>92</v>
      </c>
      <c r="BF337" t="s">
        <v>92</v>
      </c>
      <c r="BH337" t="s">
        <v>92</v>
      </c>
      <c r="BI337" t="s">
        <v>92</v>
      </c>
      <c r="BJ337" t="s">
        <v>92</v>
      </c>
      <c r="BK337" t="s">
        <v>92</v>
      </c>
      <c r="BN337" t="s">
        <v>92</v>
      </c>
      <c r="BO337" t="s">
        <v>92</v>
      </c>
      <c r="BP337" t="s">
        <v>92</v>
      </c>
      <c r="BR337" t="s">
        <v>92</v>
      </c>
      <c r="BS337" t="s">
        <v>92</v>
      </c>
      <c r="BT337" t="s">
        <v>91</v>
      </c>
      <c r="BU337" t="s">
        <v>91</v>
      </c>
      <c r="BV337" t="s">
        <v>91</v>
      </c>
      <c r="BW337">
        <v>55238</v>
      </c>
      <c r="BX337">
        <v>2763678</v>
      </c>
      <c r="BY337">
        <v>264296</v>
      </c>
      <c r="BZ337">
        <v>10456.7530344764</v>
      </c>
      <c r="CA337">
        <v>38.586527776499899</v>
      </c>
      <c r="CD337">
        <v>2039</v>
      </c>
      <c r="CE337">
        <v>1</v>
      </c>
      <c r="CF337">
        <f t="shared" si="5"/>
        <v>55238</v>
      </c>
    </row>
    <row r="338" spans="1:84">
      <c r="A338">
        <v>336</v>
      </c>
      <c r="B338">
        <v>60504</v>
      </c>
      <c r="C338" t="s">
        <v>672</v>
      </c>
      <c r="D338">
        <v>55238</v>
      </c>
      <c r="E338" t="s">
        <v>673</v>
      </c>
      <c r="F338" t="s">
        <v>116</v>
      </c>
      <c r="G338" t="s">
        <v>674</v>
      </c>
      <c r="H338">
        <v>2</v>
      </c>
      <c r="I338" t="s">
        <v>87</v>
      </c>
      <c r="J338" t="s">
        <v>88</v>
      </c>
      <c r="L338" t="s">
        <v>89</v>
      </c>
      <c r="M338" t="s">
        <v>90</v>
      </c>
      <c r="N338" t="s">
        <v>90</v>
      </c>
      <c r="Q338">
        <v>158</v>
      </c>
      <c r="R338">
        <v>0.85</v>
      </c>
      <c r="S338">
        <v>181.6</v>
      </c>
      <c r="T338">
        <v>188</v>
      </c>
      <c r="U338">
        <v>115</v>
      </c>
      <c r="V338" t="s">
        <v>91</v>
      </c>
      <c r="W338" t="s">
        <v>92</v>
      </c>
      <c r="X338" t="s">
        <v>92</v>
      </c>
      <c r="Y338" t="s">
        <v>93</v>
      </c>
      <c r="Z338" t="s">
        <v>90</v>
      </c>
      <c r="AA338">
        <v>6</v>
      </c>
      <c r="AB338">
        <v>2000</v>
      </c>
      <c r="AC338" t="s">
        <v>92</v>
      </c>
      <c r="AD338" t="s">
        <v>92</v>
      </c>
      <c r="AE338" t="s">
        <v>91</v>
      </c>
      <c r="AF338" t="s">
        <v>113</v>
      </c>
      <c r="AG338">
        <v>2</v>
      </c>
      <c r="AH338" t="s">
        <v>90</v>
      </c>
      <c r="AI338" t="s">
        <v>95</v>
      </c>
      <c r="AS338" t="s">
        <v>91</v>
      </c>
      <c r="AT338" t="s">
        <v>91</v>
      </c>
      <c r="AU338" t="s">
        <v>92</v>
      </c>
      <c r="AV338" t="s">
        <v>97</v>
      </c>
      <c r="BD338" t="s">
        <v>92</v>
      </c>
      <c r="BE338" t="s">
        <v>92</v>
      </c>
      <c r="BF338" t="s">
        <v>92</v>
      </c>
      <c r="BH338" t="s">
        <v>92</v>
      </c>
      <c r="BI338" t="s">
        <v>92</v>
      </c>
      <c r="BJ338" t="s">
        <v>92</v>
      </c>
      <c r="BK338" t="s">
        <v>92</v>
      </c>
      <c r="BN338" t="s">
        <v>92</v>
      </c>
      <c r="BO338" t="s">
        <v>92</v>
      </c>
      <c r="BP338" t="s">
        <v>92</v>
      </c>
      <c r="BR338" t="s">
        <v>92</v>
      </c>
      <c r="BS338" t="s">
        <v>92</v>
      </c>
      <c r="BT338" t="s">
        <v>91</v>
      </c>
      <c r="BU338" t="s">
        <v>91</v>
      </c>
      <c r="BV338" t="s">
        <v>91</v>
      </c>
      <c r="BW338">
        <v>55238</v>
      </c>
      <c r="BX338">
        <v>2763678</v>
      </c>
      <c r="BY338">
        <v>264296</v>
      </c>
      <c r="BZ338">
        <v>10456.7530344764</v>
      </c>
      <c r="CA338">
        <v>38.586527776499899</v>
      </c>
      <c r="CD338">
        <v>2039</v>
      </c>
      <c r="CE338">
        <v>1</v>
      </c>
      <c r="CF338">
        <f t="shared" si="5"/>
        <v>55238</v>
      </c>
    </row>
    <row r="339" spans="1:84">
      <c r="A339">
        <v>337</v>
      </c>
      <c r="B339">
        <v>61134</v>
      </c>
      <c r="C339" t="s">
        <v>675</v>
      </c>
      <c r="D339">
        <v>55247</v>
      </c>
      <c r="E339" t="s">
        <v>675</v>
      </c>
      <c r="F339" t="s">
        <v>166</v>
      </c>
      <c r="G339" t="s">
        <v>676</v>
      </c>
      <c r="H339" t="s">
        <v>86</v>
      </c>
      <c r="I339" t="s">
        <v>87</v>
      </c>
      <c r="J339" t="s">
        <v>88</v>
      </c>
      <c r="L339" t="s">
        <v>112</v>
      </c>
      <c r="M339" t="s">
        <v>90</v>
      </c>
      <c r="N339" t="s">
        <v>90</v>
      </c>
      <c r="O339" t="s">
        <v>677</v>
      </c>
      <c r="P339" t="s">
        <v>677</v>
      </c>
      <c r="Q339">
        <v>94</v>
      </c>
      <c r="R339">
        <v>0.85</v>
      </c>
      <c r="S339">
        <v>80</v>
      </c>
      <c r="T339">
        <v>90</v>
      </c>
      <c r="U339">
        <v>45</v>
      </c>
      <c r="V339" t="s">
        <v>91</v>
      </c>
      <c r="W339" t="s">
        <v>92</v>
      </c>
      <c r="X339" t="s">
        <v>92</v>
      </c>
      <c r="Y339" t="s">
        <v>93</v>
      </c>
      <c r="Z339" t="s">
        <v>90</v>
      </c>
      <c r="AA339">
        <v>5</v>
      </c>
      <c r="AB339">
        <v>2001</v>
      </c>
      <c r="AC339" t="s">
        <v>92</v>
      </c>
      <c r="AD339" t="s">
        <v>92</v>
      </c>
      <c r="AE339" t="s">
        <v>91</v>
      </c>
      <c r="AF339" t="s">
        <v>113</v>
      </c>
      <c r="AG339">
        <v>2</v>
      </c>
      <c r="AH339" t="s">
        <v>90</v>
      </c>
      <c r="AI339" t="s">
        <v>95</v>
      </c>
      <c r="AJ339" t="s">
        <v>96</v>
      </c>
      <c r="AS339" t="s">
        <v>91</v>
      </c>
      <c r="AT339" t="s">
        <v>91</v>
      </c>
      <c r="AU339" t="s">
        <v>92</v>
      </c>
      <c r="AV339" t="s">
        <v>97</v>
      </c>
      <c r="BD339" t="s">
        <v>92</v>
      </c>
      <c r="BE339" t="s">
        <v>92</v>
      </c>
      <c r="BF339" t="s">
        <v>92</v>
      </c>
      <c r="BH339" t="s">
        <v>92</v>
      </c>
      <c r="BI339" t="s">
        <v>92</v>
      </c>
      <c r="BJ339" t="s">
        <v>92</v>
      </c>
      <c r="BK339" t="s">
        <v>92</v>
      </c>
      <c r="BN339" t="s">
        <v>92</v>
      </c>
      <c r="BO339" t="s">
        <v>92</v>
      </c>
      <c r="BP339" t="s">
        <v>92</v>
      </c>
      <c r="BR339" t="s">
        <v>92</v>
      </c>
      <c r="BS339" t="s">
        <v>92</v>
      </c>
      <c r="BT339" t="s">
        <v>98</v>
      </c>
      <c r="BU339" t="s">
        <v>91</v>
      </c>
      <c r="BV339" t="s">
        <v>98</v>
      </c>
      <c r="BW339">
        <v>55247</v>
      </c>
      <c r="BX339">
        <v>4715916</v>
      </c>
      <c r="BY339">
        <v>359135.99599999998</v>
      </c>
      <c r="BZ339">
        <v>13131.2818891036</v>
      </c>
      <c r="CA339">
        <v>36.994166666300003</v>
      </c>
      <c r="CD339">
        <v>2038</v>
      </c>
      <c r="CE339">
        <v>5</v>
      </c>
      <c r="CF339">
        <f t="shared" si="5"/>
        <v>55247</v>
      </c>
    </row>
    <row r="340" spans="1:84">
      <c r="A340">
        <v>338</v>
      </c>
      <c r="B340">
        <v>61134</v>
      </c>
      <c r="C340" t="s">
        <v>675</v>
      </c>
      <c r="D340">
        <v>55247</v>
      </c>
      <c r="E340" t="s">
        <v>675</v>
      </c>
      <c r="F340" t="s">
        <v>166</v>
      </c>
      <c r="G340" t="s">
        <v>676</v>
      </c>
      <c r="H340" t="s">
        <v>100</v>
      </c>
      <c r="I340" t="s">
        <v>87</v>
      </c>
      <c r="J340" t="s">
        <v>88</v>
      </c>
      <c r="L340" t="s">
        <v>112</v>
      </c>
      <c r="M340" t="s">
        <v>90</v>
      </c>
      <c r="N340" t="s">
        <v>90</v>
      </c>
      <c r="O340" t="s">
        <v>677</v>
      </c>
      <c r="P340" t="s">
        <v>677</v>
      </c>
      <c r="Q340">
        <v>94</v>
      </c>
      <c r="R340">
        <v>0.85</v>
      </c>
      <c r="S340">
        <v>80</v>
      </c>
      <c r="T340">
        <v>90</v>
      </c>
      <c r="U340">
        <v>45</v>
      </c>
      <c r="V340" t="s">
        <v>91</v>
      </c>
      <c r="W340" t="s">
        <v>92</v>
      </c>
      <c r="X340" t="s">
        <v>92</v>
      </c>
      <c r="Y340" t="s">
        <v>93</v>
      </c>
      <c r="Z340" t="s">
        <v>90</v>
      </c>
      <c r="AA340">
        <v>5</v>
      </c>
      <c r="AB340">
        <v>2001</v>
      </c>
      <c r="AC340" t="s">
        <v>92</v>
      </c>
      <c r="AD340" t="s">
        <v>92</v>
      </c>
      <c r="AE340" t="s">
        <v>91</v>
      </c>
      <c r="AF340" t="s">
        <v>113</v>
      </c>
      <c r="AG340">
        <v>2</v>
      </c>
      <c r="AH340" t="s">
        <v>90</v>
      </c>
      <c r="AI340" t="s">
        <v>95</v>
      </c>
      <c r="AJ340" t="s">
        <v>96</v>
      </c>
      <c r="AS340" t="s">
        <v>91</v>
      </c>
      <c r="AT340" t="s">
        <v>91</v>
      </c>
      <c r="AU340" t="s">
        <v>92</v>
      </c>
      <c r="AV340" t="s">
        <v>97</v>
      </c>
      <c r="BD340" t="s">
        <v>92</v>
      </c>
      <c r="BE340" t="s">
        <v>92</v>
      </c>
      <c r="BF340" t="s">
        <v>92</v>
      </c>
      <c r="BH340" t="s">
        <v>92</v>
      </c>
      <c r="BI340" t="s">
        <v>92</v>
      </c>
      <c r="BJ340" t="s">
        <v>92</v>
      </c>
      <c r="BK340" t="s">
        <v>92</v>
      </c>
      <c r="BN340" t="s">
        <v>92</v>
      </c>
      <c r="BO340" t="s">
        <v>92</v>
      </c>
      <c r="BP340" t="s">
        <v>92</v>
      </c>
      <c r="BR340" t="s">
        <v>92</v>
      </c>
      <c r="BS340" t="s">
        <v>92</v>
      </c>
      <c r="BT340" t="s">
        <v>98</v>
      </c>
      <c r="BU340" t="s">
        <v>91</v>
      </c>
      <c r="BV340" t="s">
        <v>98</v>
      </c>
      <c r="BW340">
        <v>55247</v>
      </c>
      <c r="BX340">
        <v>4715916</v>
      </c>
      <c r="BY340">
        <v>359135.99599999998</v>
      </c>
      <c r="BZ340">
        <v>13131.2818891036</v>
      </c>
      <c r="CA340">
        <v>36.994166666300003</v>
      </c>
      <c r="CD340">
        <v>2038</v>
      </c>
      <c r="CE340">
        <v>5</v>
      </c>
      <c r="CF340">
        <f t="shared" si="5"/>
        <v>55247</v>
      </c>
    </row>
    <row r="341" spans="1:84">
      <c r="A341">
        <v>339</v>
      </c>
      <c r="B341">
        <v>61134</v>
      </c>
      <c r="C341" t="s">
        <v>675</v>
      </c>
      <c r="D341">
        <v>55247</v>
      </c>
      <c r="E341" t="s">
        <v>675</v>
      </c>
      <c r="F341" t="s">
        <v>166</v>
      </c>
      <c r="G341" t="s">
        <v>676</v>
      </c>
      <c r="H341" t="s">
        <v>101</v>
      </c>
      <c r="I341" t="s">
        <v>87</v>
      </c>
      <c r="J341" t="s">
        <v>88</v>
      </c>
      <c r="L341" t="s">
        <v>112</v>
      </c>
      <c r="M341" t="s">
        <v>90</v>
      </c>
      <c r="N341" t="s">
        <v>90</v>
      </c>
      <c r="O341" t="s">
        <v>677</v>
      </c>
      <c r="P341" t="s">
        <v>677</v>
      </c>
      <c r="Q341">
        <v>94</v>
      </c>
      <c r="R341">
        <v>0.85</v>
      </c>
      <c r="S341">
        <v>80</v>
      </c>
      <c r="T341">
        <v>90</v>
      </c>
      <c r="U341">
        <v>45</v>
      </c>
      <c r="V341" t="s">
        <v>91</v>
      </c>
      <c r="W341" t="s">
        <v>92</v>
      </c>
      <c r="X341" t="s">
        <v>92</v>
      </c>
      <c r="Y341" t="s">
        <v>93</v>
      </c>
      <c r="Z341" t="s">
        <v>90</v>
      </c>
      <c r="AA341">
        <v>5</v>
      </c>
      <c r="AB341">
        <v>2001</v>
      </c>
      <c r="AC341" t="s">
        <v>92</v>
      </c>
      <c r="AD341" t="s">
        <v>92</v>
      </c>
      <c r="AE341" t="s">
        <v>91</v>
      </c>
      <c r="AF341" t="s">
        <v>113</v>
      </c>
      <c r="AG341">
        <v>2</v>
      </c>
      <c r="AH341" t="s">
        <v>90</v>
      </c>
      <c r="AI341" t="s">
        <v>95</v>
      </c>
      <c r="AJ341" t="s">
        <v>96</v>
      </c>
      <c r="AS341" t="s">
        <v>91</v>
      </c>
      <c r="AT341" t="s">
        <v>91</v>
      </c>
      <c r="AU341" t="s">
        <v>92</v>
      </c>
      <c r="AV341" t="s">
        <v>97</v>
      </c>
      <c r="BD341" t="s">
        <v>92</v>
      </c>
      <c r="BE341" t="s">
        <v>92</v>
      </c>
      <c r="BF341" t="s">
        <v>92</v>
      </c>
      <c r="BH341" t="s">
        <v>92</v>
      </c>
      <c r="BI341" t="s">
        <v>92</v>
      </c>
      <c r="BJ341" t="s">
        <v>92</v>
      </c>
      <c r="BK341" t="s">
        <v>92</v>
      </c>
      <c r="BN341" t="s">
        <v>92</v>
      </c>
      <c r="BO341" t="s">
        <v>92</v>
      </c>
      <c r="BP341" t="s">
        <v>92</v>
      </c>
      <c r="BR341" t="s">
        <v>92</v>
      </c>
      <c r="BS341" t="s">
        <v>92</v>
      </c>
      <c r="BT341" t="s">
        <v>98</v>
      </c>
      <c r="BU341" t="s">
        <v>91</v>
      </c>
      <c r="BV341" t="s">
        <v>98</v>
      </c>
      <c r="BW341">
        <v>55247</v>
      </c>
      <c r="BX341">
        <v>4715916</v>
      </c>
      <c r="BY341">
        <v>359135.99599999998</v>
      </c>
      <c r="BZ341">
        <v>13131.2818891036</v>
      </c>
      <c r="CA341">
        <v>36.994166666300003</v>
      </c>
      <c r="CD341">
        <v>2038</v>
      </c>
      <c r="CE341">
        <v>5</v>
      </c>
      <c r="CF341">
        <f t="shared" si="5"/>
        <v>55247</v>
      </c>
    </row>
    <row r="342" spans="1:84">
      <c r="A342">
        <v>340</v>
      </c>
      <c r="B342">
        <v>61134</v>
      </c>
      <c r="C342" t="s">
        <v>675</v>
      </c>
      <c r="D342">
        <v>55247</v>
      </c>
      <c r="E342" t="s">
        <v>675</v>
      </c>
      <c r="F342" t="s">
        <v>166</v>
      </c>
      <c r="G342" t="s">
        <v>676</v>
      </c>
      <c r="H342" t="s">
        <v>102</v>
      </c>
      <c r="I342" t="s">
        <v>87</v>
      </c>
      <c r="J342" t="s">
        <v>88</v>
      </c>
      <c r="L342" t="s">
        <v>112</v>
      </c>
      <c r="M342" t="s">
        <v>90</v>
      </c>
      <c r="N342" t="s">
        <v>90</v>
      </c>
      <c r="O342" t="s">
        <v>677</v>
      </c>
      <c r="P342" t="s">
        <v>677</v>
      </c>
      <c r="Q342">
        <v>94</v>
      </c>
      <c r="R342">
        <v>0.85</v>
      </c>
      <c r="S342">
        <v>80</v>
      </c>
      <c r="T342">
        <v>90</v>
      </c>
      <c r="U342">
        <v>45</v>
      </c>
      <c r="V342" t="s">
        <v>91</v>
      </c>
      <c r="W342" t="s">
        <v>92</v>
      </c>
      <c r="X342" t="s">
        <v>92</v>
      </c>
      <c r="Y342" t="s">
        <v>93</v>
      </c>
      <c r="Z342" t="s">
        <v>90</v>
      </c>
      <c r="AA342">
        <v>5</v>
      </c>
      <c r="AB342">
        <v>2001</v>
      </c>
      <c r="AC342" t="s">
        <v>92</v>
      </c>
      <c r="AD342" t="s">
        <v>92</v>
      </c>
      <c r="AE342" t="s">
        <v>91</v>
      </c>
      <c r="AF342" t="s">
        <v>113</v>
      </c>
      <c r="AG342">
        <v>2</v>
      </c>
      <c r="AH342" t="s">
        <v>90</v>
      </c>
      <c r="AI342" t="s">
        <v>95</v>
      </c>
      <c r="AJ342" t="s">
        <v>96</v>
      </c>
      <c r="AS342" t="s">
        <v>91</v>
      </c>
      <c r="AT342" t="s">
        <v>91</v>
      </c>
      <c r="AU342" t="s">
        <v>92</v>
      </c>
      <c r="AV342" t="s">
        <v>97</v>
      </c>
      <c r="BD342" t="s">
        <v>92</v>
      </c>
      <c r="BE342" t="s">
        <v>92</v>
      </c>
      <c r="BF342" t="s">
        <v>92</v>
      </c>
      <c r="BH342" t="s">
        <v>92</v>
      </c>
      <c r="BI342" t="s">
        <v>92</v>
      </c>
      <c r="BJ342" t="s">
        <v>92</v>
      </c>
      <c r="BK342" t="s">
        <v>92</v>
      </c>
      <c r="BN342" t="s">
        <v>92</v>
      </c>
      <c r="BO342" t="s">
        <v>92</v>
      </c>
      <c r="BP342" t="s">
        <v>92</v>
      </c>
      <c r="BR342" t="s">
        <v>92</v>
      </c>
      <c r="BS342" t="s">
        <v>92</v>
      </c>
      <c r="BT342" t="s">
        <v>98</v>
      </c>
      <c r="BU342" t="s">
        <v>91</v>
      </c>
      <c r="BV342" t="s">
        <v>98</v>
      </c>
      <c r="BW342">
        <v>55247</v>
      </c>
      <c r="BX342">
        <v>4715916</v>
      </c>
      <c r="BY342">
        <v>359135.99599999998</v>
      </c>
      <c r="BZ342">
        <v>13131.2818891036</v>
      </c>
      <c r="CA342">
        <v>36.994166666300003</v>
      </c>
      <c r="CD342">
        <v>2038</v>
      </c>
      <c r="CE342">
        <v>5</v>
      </c>
      <c r="CF342">
        <f t="shared" si="5"/>
        <v>55247</v>
      </c>
    </row>
    <row r="343" spans="1:84">
      <c r="A343">
        <v>341</v>
      </c>
      <c r="B343">
        <v>61134</v>
      </c>
      <c r="C343" t="s">
        <v>675</v>
      </c>
      <c r="D343">
        <v>55247</v>
      </c>
      <c r="E343" t="s">
        <v>675</v>
      </c>
      <c r="F343" t="s">
        <v>166</v>
      </c>
      <c r="G343" t="s">
        <v>676</v>
      </c>
      <c r="H343" t="s">
        <v>103</v>
      </c>
      <c r="I343" t="s">
        <v>87</v>
      </c>
      <c r="J343" t="s">
        <v>88</v>
      </c>
      <c r="L343" t="s">
        <v>112</v>
      </c>
      <c r="M343" t="s">
        <v>90</v>
      </c>
      <c r="N343" t="s">
        <v>90</v>
      </c>
      <c r="O343" t="s">
        <v>677</v>
      </c>
      <c r="P343" t="s">
        <v>677</v>
      </c>
      <c r="Q343">
        <v>94</v>
      </c>
      <c r="R343">
        <v>0.85</v>
      </c>
      <c r="S343">
        <v>80</v>
      </c>
      <c r="T343">
        <v>90</v>
      </c>
      <c r="U343">
        <v>45</v>
      </c>
      <c r="V343" t="s">
        <v>91</v>
      </c>
      <c r="W343" t="s">
        <v>92</v>
      </c>
      <c r="X343" t="s">
        <v>92</v>
      </c>
      <c r="Y343" t="s">
        <v>93</v>
      </c>
      <c r="Z343" t="s">
        <v>90</v>
      </c>
      <c r="AA343">
        <v>5</v>
      </c>
      <c r="AB343">
        <v>2002</v>
      </c>
      <c r="AC343" t="s">
        <v>92</v>
      </c>
      <c r="AD343" t="s">
        <v>92</v>
      </c>
      <c r="AE343" t="s">
        <v>91</v>
      </c>
      <c r="AF343" t="s">
        <v>113</v>
      </c>
      <c r="AG343">
        <v>2</v>
      </c>
      <c r="AH343" t="s">
        <v>90</v>
      </c>
      <c r="AI343" t="s">
        <v>95</v>
      </c>
      <c r="AJ343" t="s">
        <v>96</v>
      </c>
      <c r="AS343" t="s">
        <v>91</v>
      </c>
      <c r="AT343" t="s">
        <v>91</v>
      </c>
      <c r="AU343" t="s">
        <v>92</v>
      </c>
      <c r="AV343" t="s">
        <v>97</v>
      </c>
      <c r="BD343" t="s">
        <v>92</v>
      </c>
      <c r="BE343" t="s">
        <v>92</v>
      </c>
      <c r="BF343" t="s">
        <v>92</v>
      </c>
      <c r="BH343" t="s">
        <v>92</v>
      </c>
      <c r="BI343" t="s">
        <v>92</v>
      </c>
      <c r="BJ343" t="s">
        <v>92</v>
      </c>
      <c r="BK343" t="s">
        <v>92</v>
      </c>
      <c r="BN343" t="s">
        <v>92</v>
      </c>
      <c r="BO343" t="s">
        <v>92</v>
      </c>
      <c r="BP343" t="s">
        <v>92</v>
      </c>
      <c r="BR343" t="s">
        <v>92</v>
      </c>
      <c r="BS343" t="s">
        <v>92</v>
      </c>
      <c r="BT343" t="s">
        <v>98</v>
      </c>
      <c r="BU343" t="s">
        <v>91</v>
      </c>
      <c r="BV343" t="s">
        <v>98</v>
      </c>
      <c r="BW343">
        <v>55247</v>
      </c>
      <c r="BX343">
        <v>4715916</v>
      </c>
      <c r="BY343">
        <v>359135.99599999998</v>
      </c>
      <c r="BZ343">
        <v>13131.2818891036</v>
      </c>
      <c r="CA343">
        <v>36.994166666300003</v>
      </c>
      <c r="CD343">
        <v>2039</v>
      </c>
      <c r="CE343">
        <v>5</v>
      </c>
      <c r="CF343">
        <f t="shared" si="5"/>
        <v>55247</v>
      </c>
    </row>
    <row r="344" spans="1:84">
      <c r="A344">
        <v>342</v>
      </c>
      <c r="B344">
        <v>61134</v>
      </c>
      <c r="C344" t="s">
        <v>675</v>
      </c>
      <c r="D344">
        <v>55247</v>
      </c>
      <c r="E344" t="s">
        <v>675</v>
      </c>
      <c r="F344" t="s">
        <v>166</v>
      </c>
      <c r="G344" t="s">
        <v>676</v>
      </c>
      <c r="H344" t="s">
        <v>104</v>
      </c>
      <c r="I344" t="s">
        <v>87</v>
      </c>
      <c r="J344" t="s">
        <v>88</v>
      </c>
      <c r="L344" t="s">
        <v>112</v>
      </c>
      <c r="M344" t="s">
        <v>90</v>
      </c>
      <c r="N344" t="s">
        <v>90</v>
      </c>
      <c r="O344" t="s">
        <v>677</v>
      </c>
      <c r="P344" t="s">
        <v>677</v>
      </c>
      <c r="Q344">
        <v>94</v>
      </c>
      <c r="R344">
        <v>0.85</v>
      </c>
      <c r="S344">
        <v>80</v>
      </c>
      <c r="T344">
        <v>90</v>
      </c>
      <c r="U344">
        <v>45</v>
      </c>
      <c r="V344" t="s">
        <v>91</v>
      </c>
      <c r="W344" t="s">
        <v>92</v>
      </c>
      <c r="X344" t="s">
        <v>92</v>
      </c>
      <c r="Y344" t="s">
        <v>93</v>
      </c>
      <c r="Z344" t="s">
        <v>90</v>
      </c>
      <c r="AA344">
        <v>5</v>
      </c>
      <c r="AB344">
        <v>2002</v>
      </c>
      <c r="AC344" t="s">
        <v>92</v>
      </c>
      <c r="AD344" t="s">
        <v>92</v>
      </c>
      <c r="AE344" t="s">
        <v>91</v>
      </c>
      <c r="AF344" t="s">
        <v>113</v>
      </c>
      <c r="AG344">
        <v>2</v>
      </c>
      <c r="AH344" t="s">
        <v>90</v>
      </c>
      <c r="AI344" t="s">
        <v>95</v>
      </c>
      <c r="AJ344" t="s">
        <v>96</v>
      </c>
      <c r="AS344" t="s">
        <v>91</v>
      </c>
      <c r="AT344" t="s">
        <v>91</v>
      </c>
      <c r="AU344" t="s">
        <v>92</v>
      </c>
      <c r="AV344" t="s">
        <v>97</v>
      </c>
      <c r="BD344" t="s">
        <v>92</v>
      </c>
      <c r="BE344" t="s">
        <v>92</v>
      </c>
      <c r="BF344" t="s">
        <v>92</v>
      </c>
      <c r="BH344" t="s">
        <v>92</v>
      </c>
      <c r="BI344" t="s">
        <v>92</v>
      </c>
      <c r="BJ344" t="s">
        <v>92</v>
      </c>
      <c r="BK344" t="s">
        <v>92</v>
      </c>
      <c r="BN344" t="s">
        <v>92</v>
      </c>
      <c r="BO344" t="s">
        <v>92</v>
      </c>
      <c r="BP344" t="s">
        <v>92</v>
      </c>
      <c r="BR344" t="s">
        <v>92</v>
      </c>
      <c r="BS344" t="s">
        <v>92</v>
      </c>
      <c r="BT344" t="s">
        <v>98</v>
      </c>
      <c r="BU344" t="s">
        <v>91</v>
      </c>
      <c r="BV344" t="s">
        <v>98</v>
      </c>
      <c r="BW344">
        <v>55247</v>
      </c>
      <c r="BX344">
        <v>4715916</v>
      </c>
      <c r="BY344">
        <v>359135.99599999998</v>
      </c>
      <c r="BZ344">
        <v>13131.2818891036</v>
      </c>
      <c r="CA344">
        <v>36.994166666300003</v>
      </c>
      <c r="CD344">
        <v>2039</v>
      </c>
      <c r="CE344">
        <v>5</v>
      </c>
      <c r="CF344">
        <f t="shared" si="5"/>
        <v>55247</v>
      </c>
    </row>
    <row r="345" spans="1:84">
      <c r="A345">
        <v>343</v>
      </c>
      <c r="B345">
        <v>57043</v>
      </c>
      <c r="C345" t="s">
        <v>678</v>
      </c>
      <c r="D345">
        <v>55250</v>
      </c>
      <c r="E345" t="s">
        <v>679</v>
      </c>
      <c r="F345" t="s">
        <v>116</v>
      </c>
      <c r="G345" t="s">
        <v>241</v>
      </c>
      <c r="H345" t="s">
        <v>680</v>
      </c>
      <c r="I345" t="s">
        <v>87</v>
      </c>
      <c r="J345" t="s">
        <v>88</v>
      </c>
      <c r="L345" t="s">
        <v>89</v>
      </c>
      <c r="M345" t="s">
        <v>90</v>
      </c>
      <c r="N345" t="s">
        <v>90</v>
      </c>
      <c r="O345" t="s">
        <v>681</v>
      </c>
      <c r="P345" t="s">
        <v>681</v>
      </c>
      <c r="Q345">
        <v>58.9</v>
      </c>
      <c r="R345">
        <v>0.85</v>
      </c>
      <c r="S345">
        <v>50</v>
      </c>
      <c r="T345">
        <v>56</v>
      </c>
      <c r="U345">
        <v>12.5</v>
      </c>
      <c r="V345" t="s">
        <v>91</v>
      </c>
      <c r="W345" t="s">
        <v>92</v>
      </c>
      <c r="X345" t="s">
        <v>92</v>
      </c>
      <c r="Y345" t="s">
        <v>93</v>
      </c>
      <c r="Z345" t="s">
        <v>90</v>
      </c>
      <c r="AA345">
        <v>6</v>
      </c>
      <c r="AB345">
        <v>2001</v>
      </c>
      <c r="AC345" t="s">
        <v>92</v>
      </c>
      <c r="AD345" t="s">
        <v>92</v>
      </c>
      <c r="AE345" t="s">
        <v>91</v>
      </c>
      <c r="AF345" t="s">
        <v>113</v>
      </c>
      <c r="AG345">
        <v>2</v>
      </c>
      <c r="AH345" t="s">
        <v>90</v>
      </c>
      <c r="AI345" t="s">
        <v>95</v>
      </c>
      <c r="AO345" t="s">
        <v>95</v>
      </c>
      <c r="AS345" t="s">
        <v>91</v>
      </c>
      <c r="AT345" t="s">
        <v>91</v>
      </c>
      <c r="AU345" t="s">
        <v>92</v>
      </c>
      <c r="AV345" t="s">
        <v>97</v>
      </c>
      <c r="BD345" t="s">
        <v>92</v>
      </c>
      <c r="BE345" t="s">
        <v>92</v>
      </c>
      <c r="BF345" t="s">
        <v>92</v>
      </c>
      <c r="BH345" t="s">
        <v>92</v>
      </c>
      <c r="BI345" t="s">
        <v>92</v>
      </c>
      <c r="BJ345" t="s">
        <v>92</v>
      </c>
      <c r="BK345" t="s">
        <v>92</v>
      </c>
      <c r="BN345" t="s">
        <v>92</v>
      </c>
      <c r="BO345" t="s">
        <v>92</v>
      </c>
      <c r="BP345" t="s">
        <v>92</v>
      </c>
      <c r="BR345" t="s">
        <v>92</v>
      </c>
      <c r="BS345" t="s">
        <v>92</v>
      </c>
      <c r="BT345" t="s">
        <v>91</v>
      </c>
      <c r="BU345" t="s">
        <v>91</v>
      </c>
      <c r="BV345" t="s">
        <v>91</v>
      </c>
      <c r="BW345">
        <v>55250</v>
      </c>
      <c r="BX345">
        <v>2928463</v>
      </c>
      <c r="BY345">
        <v>226635</v>
      </c>
      <c r="BZ345">
        <v>12921.4949147307</v>
      </c>
      <c r="CA345">
        <v>34.688450398686399</v>
      </c>
      <c r="CD345">
        <v>2036</v>
      </c>
      <c r="CE345">
        <v>2</v>
      </c>
      <c r="CF345">
        <f t="shared" si="5"/>
        <v>55250</v>
      </c>
    </row>
    <row r="346" spans="1:84">
      <c r="A346">
        <v>344</v>
      </c>
      <c r="B346">
        <v>57043</v>
      </c>
      <c r="C346" t="s">
        <v>678</v>
      </c>
      <c r="D346">
        <v>55250</v>
      </c>
      <c r="E346" t="s">
        <v>679</v>
      </c>
      <c r="F346" t="s">
        <v>116</v>
      </c>
      <c r="G346" t="s">
        <v>241</v>
      </c>
      <c r="H346" t="s">
        <v>682</v>
      </c>
      <c r="I346" t="s">
        <v>87</v>
      </c>
      <c r="J346" t="s">
        <v>88</v>
      </c>
      <c r="L346" t="s">
        <v>89</v>
      </c>
      <c r="M346" t="s">
        <v>90</v>
      </c>
      <c r="N346" t="s">
        <v>90</v>
      </c>
      <c r="O346" t="s">
        <v>683</v>
      </c>
      <c r="P346" t="s">
        <v>683</v>
      </c>
      <c r="Q346">
        <v>58.9</v>
      </c>
      <c r="R346">
        <v>0.85</v>
      </c>
      <c r="S346">
        <v>50</v>
      </c>
      <c r="T346">
        <v>56</v>
      </c>
      <c r="U346">
        <v>12.5</v>
      </c>
      <c r="V346" t="s">
        <v>91</v>
      </c>
      <c r="W346" t="s">
        <v>92</v>
      </c>
      <c r="X346" t="s">
        <v>92</v>
      </c>
      <c r="Y346" t="s">
        <v>93</v>
      </c>
      <c r="Z346" t="s">
        <v>90</v>
      </c>
      <c r="AA346">
        <v>6</v>
      </c>
      <c r="AB346">
        <v>2001</v>
      </c>
      <c r="AC346" t="s">
        <v>92</v>
      </c>
      <c r="AD346" t="s">
        <v>92</v>
      </c>
      <c r="AE346" t="s">
        <v>91</v>
      </c>
      <c r="AF346" t="s">
        <v>113</v>
      </c>
      <c r="AG346">
        <v>2</v>
      </c>
      <c r="AH346" t="s">
        <v>90</v>
      </c>
      <c r="AI346" t="s">
        <v>95</v>
      </c>
      <c r="AO346" t="s">
        <v>95</v>
      </c>
      <c r="AS346" t="s">
        <v>91</v>
      </c>
      <c r="AT346" t="s">
        <v>91</v>
      </c>
      <c r="AU346" t="s">
        <v>92</v>
      </c>
      <c r="AV346" t="s">
        <v>97</v>
      </c>
      <c r="BD346" t="s">
        <v>92</v>
      </c>
      <c r="BE346" t="s">
        <v>92</v>
      </c>
      <c r="BF346" t="s">
        <v>92</v>
      </c>
      <c r="BH346" t="s">
        <v>92</v>
      </c>
      <c r="BI346" t="s">
        <v>92</v>
      </c>
      <c r="BJ346" t="s">
        <v>92</v>
      </c>
      <c r="BK346" t="s">
        <v>92</v>
      </c>
      <c r="BN346" t="s">
        <v>92</v>
      </c>
      <c r="BO346" t="s">
        <v>92</v>
      </c>
      <c r="BP346" t="s">
        <v>92</v>
      </c>
      <c r="BR346" t="s">
        <v>92</v>
      </c>
      <c r="BS346" t="s">
        <v>92</v>
      </c>
      <c r="BT346" t="s">
        <v>91</v>
      </c>
      <c r="BU346" t="s">
        <v>91</v>
      </c>
      <c r="BV346" t="s">
        <v>91</v>
      </c>
      <c r="BW346">
        <v>55250</v>
      </c>
      <c r="BX346">
        <v>2928463</v>
      </c>
      <c r="BY346">
        <v>226635</v>
      </c>
      <c r="BZ346">
        <v>12921.4949147307</v>
      </c>
      <c r="CA346">
        <v>34.688450398686399</v>
      </c>
      <c r="CD346">
        <v>2036</v>
      </c>
      <c r="CE346">
        <v>2</v>
      </c>
      <c r="CF346">
        <f t="shared" si="5"/>
        <v>55250</v>
      </c>
    </row>
    <row r="347" spans="1:84">
      <c r="A347">
        <v>345</v>
      </c>
      <c r="B347">
        <v>57043</v>
      </c>
      <c r="C347" t="s">
        <v>678</v>
      </c>
      <c r="D347">
        <v>55250</v>
      </c>
      <c r="E347" t="s">
        <v>679</v>
      </c>
      <c r="F347" t="s">
        <v>116</v>
      </c>
      <c r="G347" t="s">
        <v>241</v>
      </c>
      <c r="H347" t="s">
        <v>684</v>
      </c>
      <c r="I347" t="s">
        <v>87</v>
      </c>
      <c r="J347" t="s">
        <v>88</v>
      </c>
      <c r="L347" t="s">
        <v>89</v>
      </c>
      <c r="M347" t="s">
        <v>90</v>
      </c>
      <c r="N347" t="s">
        <v>90</v>
      </c>
      <c r="O347" t="s">
        <v>685</v>
      </c>
      <c r="P347" t="s">
        <v>685</v>
      </c>
      <c r="Q347">
        <v>58.9</v>
      </c>
      <c r="R347">
        <v>0.85</v>
      </c>
      <c r="S347">
        <v>50</v>
      </c>
      <c r="T347">
        <v>56</v>
      </c>
      <c r="U347">
        <v>12.5</v>
      </c>
      <c r="V347" t="s">
        <v>91</v>
      </c>
      <c r="W347" t="s">
        <v>92</v>
      </c>
      <c r="X347" t="s">
        <v>92</v>
      </c>
      <c r="Y347" t="s">
        <v>93</v>
      </c>
      <c r="Z347" t="s">
        <v>90</v>
      </c>
      <c r="AA347">
        <v>6</v>
      </c>
      <c r="AB347">
        <v>2001</v>
      </c>
      <c r="AC347" t="s">
        <v>92</v>
      </c>
      <c r="AD347" t="s">
        <v>92</v>
      </c>
      <c r="AE347" t="s">
        <v>91</v>
      </c>
      <c r="AF347" t="s">
        <v>113</v>
      </c>
      <c r="AG347">
        <v>2</v>
      </c>
      <c r="AH347" t="s">
        <v>90</v>
      </c>
      <c r="AI347" t="s">
        <v>95</v>
      </c>
      <c r="AO347" t="s">
        <v>95</v>
      </c>
      <c r="AS347" t="s">
        <v>91</v>
      </c>
      <c r="AT347" t="s">
        <v>91</v>
      </c>
      <c r="AU347" t="s">
        <v>92</v>
      </c>
      <c r="AV347" t="s">
        <v>97</v>
      </c>
      <c r="BD347" t="s">
        <v>92</v>
      </c>
      <c r="BE347" t="s">
        <v>92</v>
      </c>
      <c r="BF347" t="s">
        <v>92</v>
      </c>
      <c r="BH347" t="s">
        <v>92</v>
      </c>
      <c r="BI347" t="s">
        <v>92</v>
      </c>
      <c r="BJ347" t="s">
        <v>92</v>
      </c>
      <c r="BK347" t="s">
        <v>92</v>
      </c>
      <c r="BN347" t="s">
        <v>92</v>
      </c>
      <c r="BO347" t="s">
        <v>92</v>
      </c>
      <c r="BP347" t="s">
        <v>92</v>
      </c>
      <c r="BR347" t="s">
        <v>92</v>
      </c>
      <c r="BS347" t="s">
        <v>92</v>
      </c>
      <c r="BT347" t="s">
        <v>91</v>
      </c>
      <c r="BU347" t="s">
        <v>91</v>
      </c>
      <c r="BV347" t="s">
        <v>91</v>
      </c>
      <c r="BW347">
        <v>55250</v>
      </c>
      <c r="BX347">
        <v>2928463</v>
      </c>
      <c r="BY347">
        <v>226635</v>
      </c>
      <c r="BZ347">
        <v>12921.4949147307</v>
      </c>
      <c r="CA347">
        <v>34.688450398686399</v>
      </c>
      <c r="CD347">
        <v>2036</v>
      </c>
      <c r="CE347">
        <v>2</v>
      </c>
      <c r="CF347">
        <f t="shared" si="5"/>
        <v>55250</v>
      </c>
    </row>
    <row r="348" spans="1:84">
      <c r="A348">
        <v>346</v>
      </c>
      <c r="B348">
        <v>57043</v>
      </c>
      <c r="C348" t="s">
        <v>678</v>
      </c>
      <c r="D348">
        <v>55250</v>
      </c>
      <c r="E348" t="s">
        <v>679</v>
      </c>
      <c r="F348" t="s">
        <v>116</v>
      </c>
      <c r="G348" t="s">
        <v>241</v>
      </c>
      <c r="H348" t="s">
        <v>686</v>
      </c>
      <c r="I348" t="s">
        <v>87</v>
      </c>
      <c r="J348" t="s">
        <v>88</v>
      </c>
      <c r="L348" t="s">
        <v>89</v>
      </c>
      <c r="M348" t="s">
        <v>90</v>
      </c>
      <c r="N348" t="s">
        <v>90</v>
      </c>
      <c r="O348" t="s">
        <v>687</v>
      </c>
      <c r="P348" t="s">
        <v>687</v>
      </c>
      <c r="Q348">
        <v>58.9</v>
      </c>
      <c r="R348">
        <v>0.85</v>
      </c>
      <c r="S348">
        <v>50</v>
      </c>
      <c r="T348">
        <v>56</v>
      </c>
      <c r="U348">
        <v>12.5</v>
      </c>
      <c r="V348" t="s">
        <v>91</v>
      </c>
      <c r="W348" t="s">
        <v>92</v>
      </c>
      <c r="X348" t="s">
        <v>92</v>
      </c>
      <c r="Y348" t="s">
        <v>93</v>
      </c>
      <c r="Z348" t="s">
        <v>90</v>
      </c>
      <c r="AA348">
        <v>6</v>
      </c>
      <c r="AB348">
        <v>2001</v>
      </c>
      <c r="AC348" t="s">
        <v>92</v>
      </c>
      <c r="AD348" t="s">
        <v>92</v>
      </c>
      <c r="AE348" t="s">
        <v>91</v>
      </c>
      <c r="AF348" t="s">
        <v>113</v>
      </c>
      <c r="AG348">
        <v>2</v>
      </c>
      <c r="AH348" t="s">
        <v>90</v>
      </c>
      <c r="AI348" t="s">
        <v>95</v>
      </c>
      <c r="AO348" t="s">
        <v>95</v>
      </c>
      <c r="AS348" t="s">
        <v>91</v>
      </c>
      <c r="AT348" t="s">
        <v>91</v>
      </c>
      <c r="AU348" t="s">
        <v>92</v>
      </c>
      <c r="AV348" t="s">
        <v>97</v>
      </c>
      <c r="BD348" t="s">
        <v>92</v>
      </c>
      <c r="BE348" t="s">
        <v>92</v>
      </c>
      <c r="BF348" t="s">
        <v>92</v>
      </c>
      <c r="BH348" t="s">
        <v>92</v>
      </c>
      <c r="BI348" t="s">
        <v>92</v>
      </c>
      <c r="BJ348" t="s">
        <v>92</v>
      </c>
      <c r="BK348" t="s">
        <v>92</v>
      </c>
      <c r="BN348" t="s">
        <v>92</v>
      </c>
      <c r="BO348" t="s">
        <v>92</v>
      </c>
      <c r="BP348" t="s">
        <v>92</v>
      </c>
      <c r="BR348" t="s">
        <v>92</v>
      </c>
      <c r="BS348" t="s">
        <v>92</v>
      </c>
      <c r="BT348" t="s">
        <v>91</v>
      </c>
      <c r="BU348" t="s">
        <v>91</v>
      </c>
      <c r="BV348" t="s">
        <v>91</v>
      </c>
      <c r="BW348">
        <v>55250</v>
      </c>
      <c r="BX348">
        <v>2928463</v>
      </c>
      <c r="BY348">
        <v>226635</v>
      </c>
      <c r="BZ348">
        <v>12921.4949147307</v>
      </c>
      <c r="CA348">
        <v>34.688450398686399</v>
      </c>
      <c r="CD348">
        <v>2036</v>
      </c>
      <c r="CE348">
        <v>2</v>
      </c>
      <c r="CF348">
        <f t="shared" si="5"/>
        <v>55250</v>
      </c>
    </row>
    <row r="349" spans="1:84">
      <c r="A349">
        <v>347</v>
      </c>
      <c r="B349">
        <v>57043</v>
      </c>
      <c r="C349" t="s">
        <v>678</v>
      </c>
      <c r="D349">
        <v>55250</v>
      </c>
      <c r="E349" t="s">
        <v>679</v>
      </c>
      <c r="F349" t="s">
        <v>116</v>
      </c>
      <c r="G349" t="s">
        <v>241</v>
      </c>
      <c r="H349" t="s">
        <v>688</v>
      </c>
      <c r="I349" t="s">
        <v>87</v>
      </c>
      <c r="J349" t="s">
        <v>88</v>
      </c>
      <c r="L349" t="s">
        <v>89</v>
      </c>
      <c r="M349" t="s">
        <v>90</v>
      </c>
      <c r="N349" t="s">
        <v>90</v>
      </c>
      <c r="O349" t="s">
        <v>689</v>
      </c>
      <c r="P349" t="s">
        <v>689</v>
      </c>
      <c r="Q349">
        <v>58.9</v>
      </c>
      <c r="R349">
        <v>0.85</v>
      </c>
      <c r="S349">
        <v>50</v>
      </c>
      <c r="T349">
        <v>56</v>
      </c>
      <c r="U349">
        <v>12.5</v>
      </c>
      <c r="V349" t="s">
        <v>91</v>
      </c>
      <c r="W349" t="s">
        <v>92</v>
      </c>
      <c r="X349" t="s">
        <v>92</v>
      </c>
      <c r="Y349" t="s">
        <v>93</v>
      </c>
      <c r="Z349" t="s">
        <v>90</v>
      </c>
      <c r="AA349">
        <v>6</v>
      </c>
      <c r="AB349">
        <v>2001</v>
      </c>
      <c r="AC349" t="s">
        <v>92</v>
      </c>
      <c r="AD349" t="s">
        <v>92</v>
      </c>
      <c r="AE349" t="s">
        <v>91</v>
      </c>
      <c r="AF349" t="s">
        <v>113</v>
      </c>
      <c r="AG349">
        <v>2</v>
      </c>
      <c r="AH349" t="s">
        <v>90</v>
      </c>
      <c r="AI349" t="s">
        <v>95</v>
      </c>
      <c r="AO349" t="s">
        <v>95</v>
      </c>
      <c r="AS349" t="s">
        <v>91</v>
      </c>
      <c r="AT349" t="s">
        <v>91</v>
      </c>
      <c r="AU349" t="s">
        <v>92</v>
      </c>
      <c r="AV349" t="s">
        <v>97</v>
      </c>
      <c r="BD349" t="s">
        <v>92</v>
      </c>
      <c r="BE349" t="s">
        <v>92</v>
      </c>
      <c r="BF349" t="s">
        <v>92</v>
      </c>
      <c r="BH349" t="s">
        <v>92</v>
      </c>
      <c r="BI349" t="s">
        <v>92</v>
      </c>
      <c r="BJ349" t="s">
        <v>92</v>
      </c>
      <c r="BK349" t="s">
        <v>92</v>
      </c>
      <c r="BN349" t="s">
        <v>92</v>
      </c>
      <c r="BO349" t="s">
        <v>92</v>
      </c>
      <c r="BP349" t="s">
        <v>92</v>
      </c>
      <c r="BR349" t="s">
        <v>92</v>
      </c>
      <c r="BS349" t="s">
        <v>92</v>
      </c>
      <c r="BT349" t="s">
        <v>91</v>
      </c>
      <c r="BU349" t="s">
        <v>91</v>
      </c>
      <c r="BV349" t="s">
        <v>91</v>
      </c>
      <c r="BW349">
        <v>55250</v>
      </c>
      <c r="BX349">
        <v>2928463</v>
      </c>
      <c r="BY349">
        <v>226635</v>
      </c>
      <c r="BZ349">
        <v>12921.4949147307</v>
      </c>
      <c r="CA349">
        <v>34.688450398686399</v>
      </c>
      <c r="CD349">
        <v>2036</v>
      </c>
      <c r="CE349">
        <v>2</v>
      </c>
      <c r="CF349">
        <f t="shared" si="5"/>
        <v>55250</v>
      </c>
    </row>
    <row r="350" spans="1:84">
      <c r="A350">
        <v>348</v>
      </c>
      <c r="B350">
        <v>57043</v>
      </c>
      <c r="C350" t="s">
        <v>678</v>
      </c>
      <c r="D350">
        <v>55250</v>
      </c>
      <c r="E350" t="s">
        <v>679</v>
      </c>
      <c r="F350" t="s">
        <v>116</v>
      </c>
      <c r="G350" t="s">
        <v>241</v>
      </c>
      <c r="H350" t="s">
        <v>690</v>
      </c>
      <c r="I350" t="s">
        <v>87</v>
      </c>
      <c r="J350" t="s">
        <v>88</v>
      </c>
      <c r="L350" t="s">
        <v>89</v>
      </c>
      <c r="M350" t="s">
        <v>90</v>
      </c>
      <c r="N350" t="s">
        <v>90</v>
      </c>
      <c r="O350" t="s">
        <v>691</v>
      </c>
      <c r="P350" t="s">
        <v>691</v>
      </c>
      <c r="Q350">
        <v>58.9</v>
      </c>
      <c r="R350">
        <v>0.85</v>
      </c>
      <c r="S350">
        <v>50</v>
      </c>
      <c r="T350">
        <v>56</v>
      </c>
      <c r="U350">
        <v>12.5</v>
      </c>
      <c r="V350" t="s">
        <v>91</v>
      </c>
      <c r="W350" t="s">
        <v>92</v>
      </c>
      <c r="X350" t="s">
        <v>92</v>
      </c>
      <c r="Y350" t="s">
        <v>93</v>
      </c>
      <c r="Z350" t="s">
        <v>90</v>
      </c>
      <c r="AA350">
        <v>7</v>
      </c>
      <c r="AB350">
        <v>2001</v>
      </c>
      <c r="AC350" t="s">
        <v>92</v>
      </c>
      <c r="AD350" t="s">
        <v>92</v>
      </c>
      <c r="AE350" t="s">
        <v>91</v>
      </c>
      <c r="AF350" t="s">
        <v>113</v>
      </c>
      <c r="AG350">
        <v>2</v>
      </c>
      <c r="AH350" t="s">
        <v>90</v>
      </c>
      <c r="AI350" t="s">
        <v>95</v>
      </c>
      <c r="AO350" t="s">
        <v>95</v>
      </c>
      <c r="AS350" t="s">
        <v>91</v>
      </c>
      <c r="AT350" t="s">
        <v>91</v>
      </c>
      <c r="AU350" t="s">
        <v>92</v>
      </c>
      <c r="AV350" t="s">
        <v>97</v>
      </c>
      <c r="BD350" t="s">
        <v>92</v>
      </c>
      <c r="BE350" t="s">
        <v>92</v>
      </c>
      <c r="BF350" t="s">
        <v>92</v>
      </c>
      <c r="BH350" t="s">
        <v>92</v>
      </c>
      <c r="BI350" t="s">
        <v>92</v>
      </c>
      <c r="BJ350" t="s">
        <v>92</v>
      </c>
      <c r="BK350" t="s">
        <v>92</v>
      </c>
      <c r="BN350" t="s">
        <v>92</v>
      </c>
      <c r="BO350" t="s">
        <v>92</v>
      </c>
      <c r="BP350" t="s">
        <v>92</v>
      </c>
      <c r="BR350" t="s">
        <v>92</v>
      </c>
      <c r="BS350" t="s">
        <v>92</v>
      </c>
      <c r="BT350" t="s">
        <v>91</v>
      </c>
      <c r="BU350" t="s">
        <v>91</v>
      </c>
      <c r="BV350" t="s">
        <v>91</v>
      </c>
      <c r="BW350">
        <v>55250</v>
      </c>
      <c r="BX350">
        <v>2928463</v>
      </c>
      <c r="BY350">
        <v>226635</v>
      </c>
      <c r="BZ350">
        <v>12921.4949147307</v>
      </c>
      <c r="CA350">
        <v>34.688450398686399</v>
      </c>
      <c r="CD350">
        <v>2036</v>
      </c>
      <c r="CE350">
        <v>3</v>
      </c>
      <c r="CF350">
        <f t="shared" si="5"/>
        <v>55250</v>
      </c>
    </row>
    <row r="351" spans="1:84">
      <c r="A351">
        <v>349</v>
      </c>
      <c r="B351">
        <v>65379</v>
      </c>
      <c r="C351" t="s">
        <v>644</v>
      </c>
      <c r="D351">
        <v>55253</v>
      </c>
      <c r="E351" t="s">
        <v>692</v>
      </c>
      <c r="F351" t="s">
        <v>116</v>
      </c>
      <c r="G351" t="s">
        <v>241</v>
      </c>
      <c r="H351" t="s">
        <v>86</v>
      </c>
      <c r="I351" t="s">
        <v>87</v>
      </c>
      <c r="J351" t="s">
        <v>88</v>
      </c>
      <c r="L351" t="s">
        <v>89</v>
      </c>
      <c r="M351" t="s">
        <v>90</v>
      </c>
      <c r="N351" t="s">
        <v>90</v>
      </c>
      <c r="Q351">
        <v>89</v>
      </c>
      <c r="R351">
        <v>0.85</v>
      </c>
      <c r="S351">
        <v>75</v>
      </c>
      <c r="T351">
        <v>87.2</v>
      </c>
      <c r="U351">
        <v>45</v>
      </c>
      <c r="V351" t="s">
        <v>91</v>
      </c>
      <c r="W351" t="s">
        <v>92</v>
      </c>
      <c r="X351" t="s">
        <v>92</v>
      </c>
      <c r="Y351" t="s">
        <v>93</v>
      </c>
      <c r="Z351" t="s">
        <v>90</v>
      </c>
      <c r="AA351">
        <v>5</v>
      </c>
      <c r="AB351">
        <v>2002</v>
      </c>
      <c r="AC351" t="s">
        <v>92</v>
      </c>
      <c r="AD351" t="s">
        <v>92</v>
      </c>
      <c r="AE351" t="s">
        <v>91</v>
      </c>
      <c r="AF351" t="s">
        <v>113</v>
      </c>
      <c r="AG351">
        <v>2</v>
      </c>
      <c r="AH351" t="s">
        <v>90</v>
      </c>
      <c r="AI351" t="s">
        <v>95</v>
      </c>
      <c r="AS351" t="s">
        <v>91</v>
      </c>
      <c r="AT351" t="s">
        <v>91</v>
      </c>
      <c r="AU351" t="s">
        <v>92</v>
      </c>
      <c r="AV351" t="s">
        <v>97</v>
      </c>
      <c r="BD351" t="s">
        <v>92</v>
      </c>
      <c r="BE351" t="s">
        <v>92</v>
      </c>
      <c r="BF351" t="s">
        <v>92</v>
      </c>
      <c r="BH351" t="s">
        <v>92</v>
      </c>
      <c r="BI351" t="s">
        <v>92</v>
      </c>
      <c r="BJ351" t="s">
        <v>92</v>
      </c>
      <c r="BK351" t="s">
        <v>92</v>
      </c>
      <c r="BN351" t="s">
        <v>92</v>
      </c>
      <c r="BO351" t="s">
        <v>92</v>
      </c>
      <c r="BP351" t="s">
        <v>92</v>
      </c>
      <c r="BR351" t="s">
        <v>92</v>
      </c>
      <c r="BS351" t="s">
        <v>92</v>
      </c>
      <c r="BT351" t="s">
        <v>91</v>
      </c>
      <c r="BU351" t="s">
        <v>91</v>
      </c>
      <c r="BV351" t="s">
        <v>91</v>
      </c>
      <c r="BW351">
        <v>55253</v>
      </c>
      <c r="BX351">
        <v>853592</v>
      </c>
      <c r="BY351">
        <v>27150</v>
      </c>
      <c r="BZ351">
        <v>31439.852670349901</v>
      </c>
      <c r="CA351">
        <v>38.9004920632919</v>
      </c>
      <c r="CD351">
        <v>2041</v>
      </c>
      <c r="CE351">
        <v>4</v>
      </c>
      <c r="CF351">
        <f t="shared" si="5"/>
        <v>55253</v>
      </c>
    </row>
    <row r="352" spans="1:84">
      <c r="A352">
        <v>350</v>
      </c>
      <c r="B352">
        <v>65379</v>
      </c>
      <c r="C352" t="s">
        <v>644</v>
      </c>
      <c r="D352">
        <v>55253</v>
      </c>
      <c r="E352" t="s">
        <v>692</v>
      </c>
      <c r="F352" t="s">
        <v>116</v>
      </c>
      <c r="G352" t="s">
        <v>241</v>
      </c>
      <c r="H352" t="s">
        <v>100</v>
      </c>
      <c r="I352" t="s">
        <v>87</v>
      </c>
      <c r="J352" t="s">
        <v>88</v>
      </c>
      <c r="L352" t="s">
        <v>89</v>
      </c>
      <c r="M352" t="s">
        <v>90</v>
      </c>
      <c r="N352" t="s">
        <v>90</v>
      </c>
      <c r="Q352">
        <v>89</v>
      </c>
      <c r="R352">
        <v>0.85</v>
      </c>
      <c r="S352">
        <v>75</v>
      </c>
      <c r="T352">
        <v>87.2</v>
      </c>
      <c r="U352">
        <v>45</v>
      </c>
      <c r="V352" t="s">
        <v>91</v>
      </c>
      <c r="W352" t="s">
        <v>92</v>
      </c>
      <c r="X352" t="s">
        <v>92</v>
      </c>
      <c r="Y352" t="s">
        <v>93</v>
      </c>
      <c r="Z352" t="s">
        <v>90</v>
      </c>
      <c r="AA352">
        <v>5</v>
      </c>
      <c r="AB352">
        <v>2002</v>
      </c>
      <c r="AC352" t="s">
        <v>92</v>
      </c>
      <c r="AD352" t="s">
        <v>92</v>
      </c>
      <c r="AE352" t="s">
        <v>91</v>
      </c>
      <c r="AF352" t="s">
        <v>113</v>
      </c>
      <c r="AG352">
        <v>2</v>
      </c>
      <c r="AH352" t="s">
        <v>90</v>
      </c>
      <c r="AI352" t="s">
        <v>95</v>
      </c>
      <c r="AS352" t="s">
        <v>91</v>
      </c>
      <c r="AT352" t="s">
        <v>91</v>
      </c>
      <c r="AU352" t="s">
        <v>92</v>
      </c>
      <c r="AV352" t="s">
        <v>97</v>
      </c>
      <c r="BD352" t="s">
        <v>92</v>
      </c>
      <c r="BE352" t="s">
        <v>92</v>
      </c>
      <c r="BF352" t="s">
        <v>92</v>
      </c>
      <c r="BH352" t="s">
        <v>92</v>
      </c>
      <c r="BI352" t="s">
        <v>92</v>
      </c>
      <c r="BJ352" t="s">
        <v>92</v>
      </c>
      <c r="BK352" t="s">
        <v>92</v>
      </c>
      <c r="BN352" t="s">
        <v>92</v>
      </c>
      <c r="BO352" t="s">
        <v>92</v>
      </c>
      <c r="BP352" t="s">
        <v>92</v>
      </c>
      <c r="BR352" t="s">
        <v>92</v>
      </c>
      <c r="BS352" t="s">
        <v>92</v>
      </c>
      <c r="BT352" t="s">
        <v>91</v>
      </c>
      <c r="BU352" t="s">
        <v>91</v>
      </c>
      <c r="BV352" t="s">
        <v>91</v>
      </c>
      <c r="BW352">
        <v>55253</v>
      </c>
      <c r="BX352">
        <v>853592</v>
      </c>
      <c r="BY352">
        <v>27150</v>
      </c>
      <c r="BZ352">
        <v>31439.852670349901</v>
      </c>
      <c r="CA352">
        <v>38.9004920632919</v>
      </c>
      <c r="CD352">
        <v>2041</v>
      </c>
      <c r="CE352">
        <v>4</v>
      </c>
      <c r="CF352">
        <f t="shared" si="5"/>
        <v>55253</v>
      </c>
    </row>
    <row r="353" spans="1:84">
      <c r="A353">
        <v>351</v>
      </c>
      <c r="B353">
        <v>65379</v>
      </c>
      <c r="C353" t="s">
        <v>644</v>
      </c>
      <c r="D353">
        <v>55253</v>
      </c>
      <c r="E353" t="s">
        <v>692</v>
      </c>
      <c r="F353" t="s">
        <v>116</v>
      </c>
      <c r="G353" t="s">
        <v>241</v>
      </c>
      <c r="H353" t="s">
        <v>101</v>
      </c>
      <c r="I353" t="s">
        <v>87</v>
      </c>
      <c r="J353" t="s">
        <v>88</v>
      </c>
      <c r="L353" t="s">
        <v>89</v>
      </c>
      <c r="M353" t="s">
        <v>90</v>
      </c>
      <c r="N353" t="s">
        <v>90</v>
      </c>
      <c r="Q353">
        <v>89</v>
      </c>
      <c r="R353">
        <v>0.85</v>
      </c>
      <c r="S353">
        <v>75</v>
      </c>
      <c r="T353">
        <v>87.2</v>
      </c>
      <c r="U353">
        <v>45</v>
      </c>
      <c r="V353" t="s">
        <v>91</v>
      </c>
      <c r="W353" t="s">
        <v>92</v>
      </c>
      <c r="X353" t="s">
        <v>92</v>
      </c>
      <c r="Y353" t="s">
        <v>93</v>
      </c>
      <c r="Z353" t="s">
        <v>90</v>
      </c>
      <c r="AA353">
        <v>5</v>
      </c>
      <c r="AB353">
        <v>2002</v>
      </c>
      <c r="AC353" t="s">
        <v>92</v>
      </c>
      <c r="AD353" t="s">
        <v>92</v>
      </c>
      <c r="AE353" t="s">
        <v>91</v>
      </c>
      <c r="AF353" t="s">
        <v>113</v>
      </c>
      <c r="AG353">
        <v>2</v>
      </c>
      <c r="AH353" t="s">
        <v>90</v>
      </c>
      <c r="AI353" t="s">
        <v>95</v>
      </c>
      <c r="AS353" t="s">
        <v>91</v>
      </c>
      <c r="AT353" t="s">
        <v>91</v>
      </c>
      <c r="AU353" t="s">
        <v>92</v>
      </c>
      <c r="AV353" t="s">
        <v>97</v>
      </c>
      <c r="BD353" t="s">
        <v>92</v>
      </c>
      <c r="BE353" t="s">
        <v>92</v>
      </c>
      <c r="BF353" t="s">
        <v>92</v>
      </c>
      <c r="BH353" t="s">
        <v>92</v>
      </c>
      <c r="BI353" t="s">
        <v>92</v>
      </c>
      <c r="BJ353" t="s">
        <v>92</v>
      </c>
      <c r="BK353" t="s">
        <v>92</v>
      </c>
      <c r="BN353" t="s">
        <v>92</v>
      </c>
      <c r="BO353" t="s">
        <v>92</v>
      </c>
      <c r="BP353" t="s">
        <v>92</v>
      </c>
      <c r="BR353" t="s">
        <v>92</v>
      </c>
      <c r="BS353" t="s">
        <v>92</v>
      </c>
      <c r="BT353" t="s">
        <v>91</v>
      </c>
      <c r="BU353" t="s">
        <v>91</v>
      </c>
      <c r="BV353" t="s">
        <v>91</v>
      </c>
      <c r="BW353">
        <v>55253</v>
      </c>
      <c r="BX353">
        <v>853592</v>
      </c>
      <c r="BY353">
        <v>27150</v>
      </c>
      <c r="BZ353">
        <v>31439.852670349901</v>
      </c>
      <c r="CA353">
        <v>38.9004920632919</v>
      </c>
      <c r="CD353">
        <v>2041</v>
      </c>
      <c r="CE353">
        <v>4</v>
      </c>
      <c r="CF353">
        <f t="shared" si="5"/>
        <v>55253</v>
      </c>
    </row>
    <row r="354" spans="1:84">
      <c r="A354">
        <v>352</v>
      </c>
      <c r="B354">
        <v>65379</v>
      </c>
      <c r="C354" t="s">
        <v>644</v>
      </c>
      <c r="D354">
        <v>55253</v>
      </c>
      <c r="E354" t="s">
        <v>692</v>
      </c>
      <c r="F354" t="s">
        <v>116</v>
      </c>
      <c r="G354" t="s">
        <v>241</v>
      </c>
      <c r="H354" t="s">
        <v>102</v>
      </c>
      <c r="I354" t="s">
        <v>87</v>
      </c>
      <c r="J354" t="s">
        <v>88</v>
      </c>
      <c r="L354" t="s">
        <v>89</v>
      </c>
      <c r="M354" t="s">
        <v>90</v>
      </c>
      <c r="N354" t="s">
        <v>90</v>
      </c>
      <c r="Q354">
        <v>89</v>
      </c>
      <c r="R354">
        <v>0.85</v>
      </c>
      <c r="S354">
        <v>75</v>
      </c>
      <c r="T354">
        <v>87.2</v>
      </c>
      <c r="U354">
        <v>45</v>
      </c>
      <c r="V354" t="s">
        <v>91</v>
      </c>
      <c r="W354" t="s">
        <v>92</v>
      </c>
      <c r="X354" t="s">
        <v>92</v>
      </c>
      <c r="Y354" t="s">
        <v>93</v>
      </c>
      <c r="Z354" t="s">
        <v>90</v>
      </c>
      <c r="AA354">
        <v>5</v>
      </c>
      <c r="AB354">
        <v>2002</v>
      </c>
      <c r="AC354" t="s">
        <v>92</v>
      </c>
      <c r="AD354" t="s">
        <v>92</v>
      </c>
      <c r="AE354" t="s">
        <v>91</v>
      </c>
      <c r="AF354" t="s">
        <v>113</v>
      </c>
      <c r="AG354">
        <v>2</v>
      </c>
      <c r="AH354" t="s">
        <v>90</v>
      </c>
      <c r="AI354" t="s">
        <v>95</v>
      </c>
      <c r="AS354" t="s">
        <v>91</v>
      </c>
      <c r="AT354" t="s">
        <v>91</v>
      </c>
      <c r="AU354" t="s">
        <v>92</v>
      </c>
      <c r="AV354" t="s">
        <v>97</v>
      </c>
      <c r="BD354" t="s">
        <v>92</v>
      </c>
      <c r="BE354" t="s">
        <v>92</v>
      </c>
      <c r="BF354" t="s">
        <v>92</v>
      </c>
      <c r="BH354" t="s">
        <v>92</v>
      </c>
      <c r="BI354" t="s">
        <v>92</v>
      </c>
      <c r="BJ354" t="s">
        <v>92</v>
      </c>
      <c r="BK354" t="s">
        <v>92</v>
      </c>
      <c r="BN354" t="s">
        <v>92</v>
      </c>
      <c r="BO354" t="s">
        <v>92</v>
      </c>
      <c r="BP354" t="s">
        <v>92</v>
      </c>
      <c r="BR354" t="s">
        <v>92</v>
      </c>
      <c r="BS354" t="s">
        <v>92</v>
      </c>
      <c r="BT354" t="s">
        <v>91</v>
      </c>
      <c r="BU354" t="s">
        <v>91</v>
      </c>
      <c r="BV354" t="s">
        <v>91</v>
      </c>
      <c r="BW354">
        <v>55253</v>
      </c>
      <c r="BX354">
        <v>853592</v>
      </c>
      <c r="BY354">
        <v>27150</v>
      </c>
      <c r="BZ354">
        <v>31439.852670349901</v>
      </c>
      <c r="CA354">
        <v>38.9004920632919</v>
      </c>
      <c r="CD354">
        <v>2041</v>
      </c>
      <c r="CE354">
        <v>4</v>
      </c>
      <c r="CF354">
        <f t="shared" si="5"/>
        <v>55253</v>
      </c>
    </row>
    <row r="355" spans="1:84">
      <c r="A355">
        <v>353</v>
      </c>
      <c r="B355">
        <v>40577</v>
      </c>
      <c r="C355" t="s">
        <v>563</v>
      </c>
      <c r="D355">
        <v>55262</v>
      </c>
      <c r="E355" t="s">
        <v>693</v>
      </c>
      <c r="F355" t="s">
        <v>166</v>
      </c>
      <c r="G355" t="s">
        <v>566</v>
      </c>
      <c r="H355" t="s">
        <v>261</v>
      </c>
      <c r="I355" t="s">
        <v>87</v>
      </c>
      <c r="J355" t="s">
        <v>88</v>
      </c>
      <c r="L355" t="s">
        <v>89</v>
      </c>
      <c r="M355" t="s">
        <v>90</v>
      </c>
      <c r="N355" t="s">
        <v>90</v>
      </c>
      <c r="Q355">
        <v>33</v>
      </c>
      <c r="R355">
        <v>0.85</v>
      </c>
      <c r="S355">
        <v>26</v>
      </c>
      <c r="T355">
        <v>33</v>
      </c>
      <c r="U355">
        <v>26</v>
      </c>
      <c r="V355" t="s">
        <v>91</v>
      </c>
      <c r="W355" t="s">
        <v>92</v>
      </c>
      <c r="X355" t="s">
        <v>92</v>
      </c>
      <c r="Y355" t="s">
        <v>93</v>
      </c>
      <c r="Z355" t="s">
        <v>90</v>
      </c>
      <c r="AA355">
        <v>6</v>
      </c>
      <c r="AB355">
        <v>2000</v>
      </c>
      <c r="AC355" t="s">
        <v>92</v>
      </c>
      <c r="AD355" t="s">
        <v>92</v>
      </c>
      <c r="AE355" t="s">
        <v>91</v>
      </c>
      <c r="AF355" t="s">
        <v>94</v>
      </c>
      <c r="AG355">
        <v>1</v>
      </c>
      <c r="AH355" t="s">
        <v>90</v>
      </c>
      <c r="AI355" t="s">
        <v>95</v>
      </c>
      <c r="AS355" t="s">
        <v>91</v>
      </c>
      <c r="AT355" t="s">
        <v>91</v>
      </c>
      <c r="AU355" t="s">
        <v>92</v>
      </c>
      <c r="AV355" t="s">
        <v>97</v>
      </c>
      <c r="BD355" t="s">
        <v>92</v>
      </c>
      <c r="BE355" t="s">
        <v>92</v>
      </c>
      <c r="BF355" t="s">
        <v>92</v>
      </c>
      <c r="BH355" t="s">
        <v>92</v>
      </c>
      <c r="BI355" t="s">
        <v>92</v>
      </c>
      <c r="BJ355" t="s">
        <v>92</v>
      </c>
      <c r="BK355" t="s">
        <v>92</v>
      </c>
      <c r="BN355" t="s">
        <v>92</v>
      </c>
      <c r="BO355" t="s">
        <v>92</v>
      </c>
      <c r="BP355" t="s">
        <v>92</v>
      </c>
      <c r="BR355" t="s">
        <v>92</v>
      </c>
      <c r="BS355" t="s">
        <v>92</v>
      </c>
      <c r="BT355" t="s">
        <v>91</v>
      </c>
      <c r="BU355" t="s">
        <v>91</v>
      </c>
      <c r="BV355" t="s">
        <v>91</v>
      </c>
      <c r="BW355">
        <v>55262</v>
      </c>
      <c r="BX355">
        <v>46964</v>
      </c>
      <c r="BY355">
        <v>2933</v>
      </c>
      <c r="BZ355">
        <v>16012.2741220593</v>
      </c>
      <c r="CA355">
        <v>48.465532735839702</v>
      </c>
      <c r="CD355">
        <v>2048</v>
      </c>
      <c r="CE355">
        <v>12</v>
      </c>
      <c r="CF355">
        <f t="shared" si="5"/>
        <v>55262</v>
      </c>
    </row>
    <row r="356" spans="1:84">
      <c r="A356">
        <v>354</v>
      </c>
      <c r="B356">
        <v>40577</v>
      </c>
      <c r="C356" t="s">
        <v>563</v>
      </c>
      <c r="D356">
        <v>55262</v>
      </c>
      <c r="E356" t="s">
        <v>693</v>
      </c>
      <c r="F356" t="s">
        <v>166</v>
      </c>
      <c r="G356" t="s">
        <v>566</v>
      </c>
      <c r="H356" t="s">
        <v>263</v>
      </c>
      <c r="I356" t="s">
        <v>87</v>
      </c>
      <c r="J356" t="s">
        <v>88</v>
      </c>
      <c r="L356" t="s">
        <v>89</v>
      </c>
      <c r="M356" t="s">
        <v>90</v>
      </c>
      <c r="N356" t="s">
        <v>90</v>
      </c>
      <c r="Q356">
        <v>16.5</v>
      </c>
      <c r="R356">
        <v>0.85</v>
      </c>
      <c r="S356">
        <v>12</v>
      </c>
      <c r="T356">
        <v>16.5</v>
      </c>
      <c r="U356">
        <v>12</v>
      </c>
      <c r="V356" t="s">
        <v>91</v>
      </c>
      <c r="W356" t="s">
        <v>92</v>
      </c>
      <c r="X356" t="s">
        <v>92</v>
      </c>
      <c r="Y356" t="s">
        <v>93</v>
      </c>
      <c r="Z356" t="s">
        <v>90</v>
      </c>
      <c r="AA356">
        <v>6</v>
      </c>
      <c r="AB356">
        <v>2000</v>
      </c>
      <c r="AC356" t="s">
        <v>92</v>
      </c>
      <c r="AD356" t="s">
        <v>92</v>
      </c>
      <c r="AE356" t="s">
        <v>91</v>
      </c>
      <c r="AF356" t="s">
        <v>94</v>
      </c>
      <c r="AG356">
        <v>1</v>
      </c>
      <c r="AH356" t="s">
        <v>90</v>
      </c>
      <c r="AI356" t="s">
        <v>95</v>
      </c>
      <c r="AS356" t="s">
        <v>91</v>
      </c>
      <c r="AT356" t="s">
        <v>91</v>
      </c>
      <c r="AU356" t="s">
        <v>92</v>
      </c>
      <c r="AV356" t="s">
        <v>97</v>
      </c>
      <c r="BD356" t="s">
        <v>92</v>
      </c>
      <c r="BE356" t="s">
        <v>92</v>
      </c>
      <c r="BF356" t="s">
        <v>92</v>
      </c>
      <c r="BH356" t="s">
        <v>92</v>
      </c>
      <c r="BI356" t="s">
        <v>92</v>
      </c>
      <c r="BJ356" t="s">
        <v>92</v>
      </c>
      <c r="BK356" t="s">
        <v>92</v>
      </c>
      <c r="BN356" t="s">
        <v>92</v>
      </c>
      <c r="BO356" t="s">
        <v>92</v>
      </c>
      <c r="BP356" t="s">
        <v>92</v>
      </c>
      <c r="BR356" t="s">
        <v>92</v>
      </c>
      <c r="BS356" t="s">
        <v>92</v>
      </c>
      <c r="BT356" t="s">
        <v>91</v>
      </c>
      <c r="BU356" t="s">
        <v>91</v>
      </c>
      <c r="BV356" t="s">
        <v>91</v>
      </c>
      <c r="BW356">
        <v>55262</v>
      </c>
      <c r="BX356">
        <v>46964</v>
      </c>
      <c r="BY356">
        <v>2933</v>
      </c>
      <c r="BZ356">
        <v>16012.2741220593</v>
      </c>
      <c r="CA356">
        <v>45.472166669079897</v>
      </c>
      <c r="CD356">
        <v>2045</v>
      </c>
      <c r="CE356">
        <v>12</v>
      </c>
      <c r="CF356">
        <f t="shared" si="5"/>
        <v>55262</v>
      </c>
    </row>
    <row r="357" spans="1:84">
      <c r="A357">
        <v>355</v>
      </c>
      <c r="B357">
        <v>40577</v>
      </c>
      <c r="C357" t="s">
        <v>563</v>
      </c>
      <c r="D357">
        <v>55263</v>
      </c>
      <c r="E357" t="s">
        <v>694</v>
      </c>
      <c r="F357" t="s">
        <v>166</v>
      </c>
      <c r="G357" t="s">
        <v>695</v>
      </c>
      <c r="H357" t="s">
        <v>261</v>
      </c>
      <c r="I357" t="s">
        <v>87</v>
      </c>
      <c r="J357" t="s">
        <v>88</v>
      </c>
      <c r="L357" t="s">
        <v>89</v>
      </c>
      <c r="M357" t="s">
        <v>90</v>
      </c>
      <c r="N357" t="s">
        <v>90</v>
      </c>
      <c r="Q357">
        <v>33</v>
      </c>
      <c r="R357">
        <v>0.85</v>
      </c>
      <c r="S357">
        <v>26</v>
      </c>
      <c r="T357">
        <v>33</v>
      </c>
      <c r="U357">
        <v>26</v>
      </c>
      <c r="V357" t="s">
        <v>91</v>
      </c>
      <c r="W357" t="s">
        <v>92</v>
      </c>
      <c r="X357" t="s">
        <v>92</v>
      </c>
      <c r="Y357" t="s">
        <v>93</v>
      </c>
      <c r="Z357" t="s">
        <v>90</v>
      </c>
      <c r="AA357">
        <v>6</v>
      </c>
      <c r="AB357">
        <v>2000</v>
      </c>
      <c r="AC357" t="s">
        <v>92</v>
      </c>
      <c r="AD357" t="s">
        <v>92</v>
      </c>
      <c r="AE357" t="s">
        <v>91</v>
      </c>
      <c r="AF357" t="s">
        <v>94</v>
      </c>
      <c r="AG357">
        <v>1</v>
      </c>
      <c r="AH357" t="s">
        <v>90</v>
      </c>
      <c r="AI357" t="s">
        <v>95</v>
      </c>
      <c r="AS357" t="s">
        <v>91</v>
      </c>
      <c r="AT357" t="s">
        <v>91</v>
      </c>
      <c r="AU357" t="s">
        <v>92</v>
      </c>
      <c r="AV357" t="s">
        <v>97</v>
      </c>
      <c r="BD357" t="s">
        <v>92</v>
      </c>
      <c r="BE357" t="s">
        <v>92</v>
      </c>
      <c r="BF357" t="s">
        <v>92</v>
      </c>
      <c r="BH357" t="s">
        <v>92</v>
      </c>
      <c r="BI357" t="s">
        <v>92</v>
      </c>
      <c r="BJ357" t="s">
        <v>92</v>
      </c>
      <c r="BK357" t="s">
        <v>92</v>
      </c>
      <c r="BN357" t="s">
        <v>92</v>
      </c>
      <c r="BO357" t="s">
        <v>92</v>
      </c>
      <c r="BP357" t="s">
        <v>92</v>
      </c>
      <c r="BR357" t="s">
        <v>92</v>
      </c>
      <c r="BS357" t="s">
        <v>92</v>
      </c>
      <c r="BT357" t="s">
        <v>91</v>
      </c>
      <c r="BU357" t="s">
        <v>91</v>
      </c>
      <c r="BV357" t="s">
        <v>91</v>
      </c>
      <c r="BW357">
        <v>55263</v>
      </c>
      <c r="BX357">
        <v>49733</v>
      </c>
      <c r="BY357">
        <v>2755</v>
      </c>
      <c r="BZ357">
        <v>18051.905626134299</v>
      </c>
      <c r="CA357">
        <v>46.6352569430112</v>
      </c>
      <c r="CD357">
        <v>2047</v>
      </c>
      <c r="CE357">
        <v>2</v>
      </c>
      <c r="CF357">
        <f t="shared" si="5"/>
        <v>55263</v>
      </c>
    </row>
    <row r="358" spans="1:84">
      <c r="A358">
        <v>356</v>
      </c>
      <c r="B358">
        <v>40577</v>
      </c>
      <c r="C358" t="s">
        <v>563</v>
      </c>
      <c r="D358">
        <v>55263</v>
      </c>
      <c r="E358" t="s">
        <v>694</v>
      </c>
      <c r="F358" t="s">
        <v>166</v>
      </c>
      <c r="G358" t="s">
        <v>695</v>
      </c>
      <c r="H358" t="s">
        <v>263</v>
      </c>
      <c r="I358" t="s">
        <v>87</v>
      </c>
      <c r="J358" t="s">
        <v>88</v>
      </c>
      <c r="L358" t="s">
        <v>89</v>
      </c>
      <c r="M358" t="s">
        <v>90</v>
      </c>
      <c r="N358" t="s">
        <v>90</v>
      </c>
      <c r="Q358">
        <v>16.5</v>
      </c>
      <c r="R358">
        <v>0.85</v>
      </c>
      <c r="S358">
        <v>12</v>
      </c>
      <c r="T358">
        <v>16.5</v>
      </c>
      <c r="U358">
        <v>12</v>
      </c>
      <c r="V358" t="s">
        <v>91</v>
      </c>
      <c r="W358" t="s">
        <v>92</v>
      </c>
      <c r="X358" t="s">
        <v>92</v>
      </c>
      <c r="Y358" t="s">
        <v>93</v>
      </c>
      <c r="Z358" t="s">
        <v>90</v>
      </c>
      <c r="AA358">
        <v>6</v>
      </c>
      <c r="AB358">
        <v>2000</v>
      </c>
      <c r="AC358" t="s">
        <v>92</v>
      </c>
      <c r="AD358" t="s">
        <v>92</v>
      </c>
      <c r="AE358" t="s">
        <v>91</v>
      </c>
      <c r="AF358" t="s">
        <v>94</v>
      </c>
      <c r="AG358">
        <v>1</v>
      </c>
      <c r="AH358" t="s">
        <v>90</v>
      </c>
      <c r="AI358" t="s">
        <v>95</v>
      </c>
      <c r="AS358" t="s">
        <v>91</v>
      </c>
      <c r="AT358" t="s">
        <v>91</v>
      </c>
      <c r="AU358" t="s">
        <v>92</v>
      </c>
      <c r="AV358" t="s">
        <v>97</v>
      </c>
      <c r="BD358" t="s">
        <v>92</v>
      </c>
      <c r="BE358" t="s">
        <v>92</v>
      </c>
      <c r="BF358" t="s">
        <v>92</v>
      </c>
      <c r="BH358" t="s">
        <v>92</v>
      </c>
      <c r="BI358" t="s">
        <v>92</v>
      </c>
      <c r="BJ358" t="s">
        <v>92</v>
      </c>
      <c r="BK358" t="s">
        <v>92</v>
      </c>
      <c r="BN358" t="s">
        <v>92</v>
      </c>
      <c r="BO358" t="s">
        <v>92</v>
      </c>
      <c r="BP358" t="s">
        <v>92</v>
      </c>
      <c r="BR358" t="s">
        <v>92</v>
      </c>
      <c r="BS358" t="s">
        <v>92</v>
      </c>
      <c r="BT358" t="s">
        <v>91</v>
      </c>
      <c r="BU358" t="s">
        <v>91</v>
      </c>
      <c r="BV358" t="s">
        <v>91</v>
      </c>
      <c r="BW358">
        <v>55263</v>
      </c>
      <c r="BX358">
        <v>49733</v>
      </c>
      <c r="BY358">
        <v>2755</v>
      </c>
      <c r="BZ358">
        <v>18051.905626134299</v>
      </c>
      <c r="CA358">
        <v>42.5901577378485</v>
      </c>
      <c r="CD358">
        <v>2043</v>
      </c>
      <c r="CE358">
        <v>1</v>
      </c>
      <c r="CF358">
        <f t="shared" si="5"/>
        <v>55263</v>
      </c>
    </row>
    <row r="359" spans="1:84">
      <c r="A359">
        <v>357</v>
      </c>
      <c r="B359">
        <v>40577</v>
      </c>
      <c r="C359" t="s">
        <v>563</v>
      </c>
      <c r="D359">
        <v>55264</v>
      </c>
      <c r="E359" t="s">
        <v>696</v>
      </c>
      <c r="F359" t="s">
        <v>166</v>
      </c>
      <c r="G359" t="s">
        <v>697</v>
      </c>
      <c r="H359" t="s">
        <v>261</v>
      </c>
      <c r="I359" t="s">
        <v>87</v>
      </c>
      <c r="J359" t="s">
        <v>88</v>
      </c>
      <c r="L359" t="s">
        <v>89</v>
      </c>
      <c r="M359" t="s">
        <v>90</v>
      </c>
      <c r="N359" t="s">
        <v>90</v>
      </c>
      <c r="Q359">
        <v>33</v>
      </c>
      <c r="R359">
        <v>0.85</v>
      </c>
      <c r="S359">
        <v>26</v>
      </c>
      <c r="T359">
        <v>33</v>
      </c>
      <c r="U359">
        <v>26</v>
      </c>
      <c r="V359" t="s">
        <v>91</v>
      </c>
      <c r="W359" t="s">
        <v>92</v>
      </c>
      <c r="X359" t="s">
        <v>92</v>
      </c>
      <c r="Y359" t="s">
        <v>93</v>
      </c>
      <c r="Z359" t="s">
        <v>90</v>
      </c>
      <c r="AA359">
        <v>6</v>
      </c>
      <c r="AB359">
        <v>2000</v>
      </c>
      <c r="AC359" t="s">
        <v>92</v>
      </c>
      <c r="AD359" t="s">
        <v>92</v>
      </c>
      <c r="AE359" t="s">
        <v>91</v>
      </c>
      <c r="AF359" t="s">
        <v>94</v>
      </c>
      <c r="AG359">
        <v>1</v>
      </c>
      <c r="AH359" t="s">
        <v>90</v>
      </c>
      <c r="AI359" t="s">
        <v>95</v>
      </c>
      <c r="AS359" t="s">
        <v>91</v>
      </c>
      <c r="AT359" t="s">
        <v>91</v>
      </c>
      <c r="AU359" t="s">
        <v>92</v>
      </c>
      <c r="AV359" t="s">
        <v>97</v>
      </c>
      <c r="BD359" t="s">
        <v>92</v>
      </c>
      <c r="BE359" t="s">
        <v>92</v>
      </c>
      <c r="BF359" t="s">
        <v>92</v>
      </c>
      <c r="BH359" t="s">
        <v>92</v>
      </c>
      <c r="BI359" t="s">
        <v>92</v>
      </c>
      <c r="BJ359" t="s">
        <v>92</v>
      </c>
      <c r="BK359" t="s">
        <v>92</v>
      </c>
      <c r="BN359" t="s">
        <v>92</v>
      </c>
      <c r="BO359" t="s">
        <v>92</v>
      </c>
      <c r="BP359" t="s">
        <v>92</v>
      </c>
      <c r="BR359" t="s">
        <v>92</v>
      </c>
      <c r="BS359" t="s">
        <v>92</v>
      </c>
      <c r="BT359" t="s">
        <v>91</v>
      </c>
      <c r="BU359" t="s">
        <v>91</v>
      </c>
      <c r="BV359" t="s">
        <v>91</v>
      </c>
      <c r="BW359">
        <v>55264</v>
      </c>
      <c r="BX359">
        <v>51275</v>
      </c>
      <c r="BY359">
        <v>2980</v>
      </c>
      <c r="BZ359">
        <v>17206.375838926098</v>
      </c>
      <c r="CA359">
        <v>47.811296333799397</v>
      </c>
      <c r="CD359">
        <v>2048</v>
      </c>
      <c r="CE359">
        <v>4</v>
      </c>
      <c r="CF359">
        <f t="shared" si="5"/>
        <v>55264</v>
      </c>
    </row>
    <row r="360" spans="1:84">
      <c r="A360">
        <v>358</v>
      </c>
      <c r="B360">
        <v>40577</v>
      </c>
      <c r="C360" t="s">
        <v>563</v>
      </c>
      <c r="D360">
        <v>55264</v>
      </c>
      <c r="E360" t="s">
        <v>696</v>
      </c>
      <c r="F360" t="s">
        <v>166</v>
      </c>
      <c r="G360" t="s">
        <v>697</v>
      </c>
      <c r="H360" t="s">
        <v>263</v>
      </c>
      <c r="I360" t="s">
        <v>87</v>
      </c>
      <c r="J360" t="s">
        <v>88</v>
      </c>
      <c r="L360" t="s">
        <v>89</v>
      </c>
      <c r="M360" t="s">
        <v>90</v>
      </c>
      <c r="N360" t="s">
        <v>90</v>
      </c>
      <c r="Q360">
        <v>16.5</v>
      </c>
      <c r="R360">
        <v>0.85</v>
      </c>
      <c r="S360">
        <v>12</v>
      </c>
      <c r="T360">
        <v>16.5</v>
      </c>
      <c r="U360">
        <v>12</v>
      </c>
      <c r="V360" t="s">
        <v>91</v>
      </c>
      <c r="W360" t="s">
        <v>92</v>
      </c>
      <c r="X360" t="s">
        <v>92</v>
      </c>
      <c r="Y360" t="s">
        <v>93</v>
      </c>
      <c r="Z360" t="s">
        <v>90</v>
      </c>
      <c r="AA360">
        <v>6</v>
      </c>
      <c r="AB360">
        <v>2000</v>
      </c>
      <c r="AC360" t="s">
        <v>92</v>
      </c>
      <c r="AD360" t="s">
        <v>92</v>
      </c>
      <c r="AE360" t="s">
        <v>91</v>
      </c>
      <c r="AF360" t="s">
        <v>94</v>
      </c>
      <c r="AG360">
        <v>1</v>
      </c>
      <c r="AH360" t="s">
        <v>90</v>
      </c>
      <c r="AI360" t="s">
        <v>95</v>
      </c>
      <c r="AS360" t="s">
        <v>91</v>
      </c>
      <c r="AT360" t="s">
        <v>91</v>
      </c>
      <c r="AU360" t="s">
        <v>92</v>
      </c>
      <c r="AV360" t="s">
        <v>97</v>
      </c>
      <c r="BD360" t="s">
        <v>92</v>
      </c>
      <c r="BE360" t="s">
        <v>92</v>
      </c>
      <c r="BF360" t="s">
        <v>92</v>
      </c>
      <c r="BH360" t="s">
        <v>92</v>
      </c>
      <c r="BI360" t="s">
        <v>92</v>
      </c>
      <c r="BJ360" t="s">
        <v>92</v>
      </c>
      <c r="BK360" t="s">
        <v>92</v>
      </c>
      <c r="BN360" t="s">
        <v>92</v>
      </c>
      <c r="BO360" t="s">
        <v>92</v>
      </c>
      <c r="BP360" t="s">
        <v>92</v>
      </c>
      <c r="BR360" t="s">
        <v>92</v>
      </c>
      <c r="BS360" t="s">
        <v>92</v>
      </c>
      <c r="BT360" t="s">
        <v>91</v>
      </c>
      <c r="BU360" t="s">
        <v>91</v>
      </c>
      <c r="BV360" t="s">
        <v>91</v>
      </c>
      <c r="BW360">
        <v>55264</v>
      </c>
      <c r="BX360">
        <v>51275</v>
      </c>
      <c r="BY360">
        <v>2980</v>
      </c>
      <c r="BZ360">
        <v>17206.375838926098</v>
      </c>
      <c r="CA360">
        <v>42.7066001984929</v>
      </c>
      <c r="CD360">
        <v>2043</v>
      </c>
      <c r="CE360">
        <v>2</v>
      </c>
      <c r="CF360">
        <f t="shared" si="5"/>
        <v>55264</v>
      </c>
    </row>
    <row r="361" spans="1:84" hidden="1">
      <c r="A361">
        <v>359</v>
      </c>
      <c r="B361">
        <v>733</v>
      </c>
      <c r="C361" t="s">
        <v>285</v>
      </c>
      <c r="D361">
        <v>55276</v>
      </c>
      <c r="E361" t="s">
        <v>286</v>
      </c>
      <c r="F361" t="s">
        <v>181</v>
      </c>
      <c r="G361" t="s">
        <v>287</v>
      </c>
      <c r="H361">
        <v>1</v>
      </c>
      <c r="I361" t="s">
        <v>87</v>
      </c>
      <c r="J361" t="s">
        <v>88</v>
      </c>
      <c r="L361" t="s">
        <v>89</v>
      </c>
      <c r="M361" t="s">
        <v>90</v>
      </c>
      <c r="N361" t="s">
        <v>90</v>
      </c>
      <c r="Q361">
        <v>86.5</v>
      </c>
      <c r="R361">
        <v>0.85</v>
      </c>
      <c r="S361">
        <v>75</v>
      </c>
      <c r="T361">
        <v>86</v>
      </c>
      <c r="U361">
        <v>64</v>
      </c>
      <c r="V361" t="s">
        <v>91</v>
      </c>
      <c r="W361" t="s">
        <v>92</v>
      </c>
      <c r="X361" t="s">
        <v>92</v>
      </c>
      <c r="Y361" t="s">
        <v>93</v>
      </c>
      <c r="Z361" t="s">
        <v>90</v>
      </c>
      <c r="AA361">
        <v>6</v>
      </c>
      <c r="AB361">
        <v>2001</v>
      </c>
      <c r="AC361" t="s">
        <v>92</v>
      </c>
      <c r="AD361" t="s">
        <v>92</v>
      </c>
      <c r="AE361" t="s">
        <v>91</v>
      </c>
      <c r="AF361" t="s">
        <v>94</v>
      </c>
      <c r="AG361">
        <v>1</v>
      </c>
      <c r="AH361" t="s">
        <v>90</v>
      </c>
      <c r="AI361" t="s">
        <v>95</v>
      </c>
      <c r="AS361" t="s">
        <v>91</v>
      </c>
      <c r="AT361" t="s">
        <v>91</v>
      </c>
      <c r="AU361" t="s">
        <v>92</v>
      </c>
      <c r="AV361" t="s">
        <v>97</v>
      </c>
      <c r="BD361" t="s">
        <v>92</v>
      </c>
      <c r="BE361" t="s">
        <v>92</v>
      </c>
      <c r="BF361" t="s">
        <v>92</v>
      </c>
      <c r="BH361" t="s">
        <v>92</v>
      </c>
      <c r="BI361" t="s">
        <v>92</v>
      </c>
      <c r="BJ361" t="s">
        <v>92</v>
      </c>
      <c r="BK361" t="s">
        <v>92</v>
      </c>
      <c r="BN361" t="s">
        <v>92</v>
      </c>
      <c r="BO361" t="s">
        <v>92</v>
      </c>
      <c r="BP361" t="s">
        <v>92</v>
      </c>
      <c r="BR361" t="s">
        <v>92</v>
      </c>
      <c r="BS361" t="s">
        <v>92</v>
      </c>
      <c r="BT361" t="s">
        <v>91</v>
      </c>
      <c r="BU361" t="s">
        <v>91</v>
      </c>
      <c r="BV361" t="s">
        <v>91</v>
      </c>
      <c r="BW361">
        <v>55276</v>
      </c>
      <c r="BX361">
        <v>4045140</v>
      </c>
      <c r="BY361">
        <v>331154</v>
      </c>
      <c r="BZ361">
        <v>12215.283523677799</v>
      </c>
      <c r="CA361">
        <v>31.010271825337401</v>
      </c>
      <c r="CD361">
        <v>2032</v>
      </c>
      <c r="CE361">
        <v>6</v>
      </c>
      <c r="CF361">
        <f t="shared" si="5"/>
        <v>55276</v>
      </c>
    </row>
    <row r="362" spans="1:84" hidden="1">
      <c r="A362">
        <v>360</v>
      </c>
      <c r="B362">
        <v>733</v>
      </c>
      <c r="C362" t="s">
        <v>285</v>
      </c>
      <c r="D362">
        <v>55276</v>
      </c>
      <c r="E362" t="s">
        <v>286</v>
      </c>
      <c r="F362" t="s">
        <v>181</v>
      </c>
      <c r="G362" t="s">
        <v>287</v>
      </c>
      <c r="H362">
        <v>2</v>
      </c>
      <c r="I362" t="s">
        <v>87</v>
      </c>
      <c r="J362" t="s">
        <v>88</v>
      </c>
      <c r="L362" t="s">
        <v>89</v>
      </c>
      <c r="M362" t="s">
        <v>90</v>
      </c>
      <c r="N362" t="s">
        <v>90</v>
      </c>
      <c r="Q362">
        <v>86.5</v>
      </c>
      <c r="R362">
        <v>0.85</v>
      </c>
      <c r="S362">
        <v>75</v>
      </c>
      <c r="T362">
        <v>86</v>
      </c>
      <c r="U362">
        <v>64</v>
      </c>
      <c r="V362" t="s">
        <v>91</v>
      </c>
      <c r="W362" t="s">
        <v>92</v>
      </c>
      <c r="X362" t="s">
        <v>92</v>
      </c>
      <c r="Y362" t="s">
        <v>93</v>
      </c>
      <c r="Z362" t="s">
        <v>90</v>
      </c>
      <c r="AA362">
        <v>6</v>
      </c>
      <c r="AB362">
        <v>2001</v>
      </c>
      <c r="AC362" t="s">
        <v>92</v>
      </c>
      <c r="AD362" t="s">
        <v>92</v>
      </c>
      <c r="AE362" t="s">
        <v>91</v>
      </c>
      <c r="AF362" t="s">
        <v>94</v>
      </c>
      <c r="AG362">
        <v>1</v>
      </c>
      <c r="AH362" t="s">
        <v>90</v>
      </c>
      <c r="AI362" t="s">
        <v>95</v>
      </c>
      <c r="AS362" t="s">
        <v>91</v>
      </c>
      <c r="AT362" t="s">
        <v>91</v>
      </c>
      <c r="AU362" t="s">
        <v>92</v>
      </c>
      <c r="AV362" t="s">
        <v>97</v>
      </c>
      <c r="BD362" t="s">
        <v>92</v>
      </c>
      <c r="BE362" t="s">
        <v>92</v>
      </c>
      <c r="BF362" t="s">
        <v>92</v>
      </c>
      <c r="BH362" t="s">
        <v>92</v>
      </c>
      <c r="BI362" t="s">
        <v>92</v>
      </c>
      <c r="BJ362" t="s">
        <v>92</v>
      </c>
      <c r="BK362" t="s">
        <v>92</v>
      </c>
      <c r="BN362" t="s">
        <v>92</v>
      </c>
      <c r="BO362" t="s">
        <v>92</v>
      </c>
      <c r="BP362" t="s">
        <v>92</v>
      </c>
      <c r="BR362" t="s">
        <v>92</v>
      </c>
      <c r="BS362" t="s">
        <v>92</v>
      </c>
      <c r="BT362" t="s">
        <v>91</v>
      </c>
      <c r="BU362" t="s">
        <v>91</v>
      </c>
      <c r="BV362" t="s">
        <v>91</v>
      </c>
      <c r="BW362">
        <v>55276</v>
      </c>
      <c r="BX362">
        <v>4045140</v>
      </c>
      <c r="BY362">
        <v>331154</v>
      </c>
      <c r="BZ362">
        <v>12215.283523677799</v>
      </c>
      <c r="CA362">
        <v>31.010271825337401</v>
      </c>
      <c r="CD362">
        <v>2032</v>
      </c>
      <c r="CE362">
        <v>6</v>
      </c>
      <c r="CF362">
        <f t="shared" si="5"/>
        <v>55276</v>
      </c>
    </row>
    <row r="363" spans="1:84" hidden="1">
      <c r="A363">
        <v>361</v>
      </c>
      <c r="B363">
        <v>733</v>
      </c>
      <c r="C363" t="s">
        <v>285</v>
      </c>
      <c r="D363">
        <v>55276</v>
      </c>
      <c r="E363" t="s">
        <v>286</v>
      </c>
      <c r="F363" t="s">
        <v>181</v>
      </c>
      <c r="G363" t="s">
        <v>287</v>
      </c>
      <c r="H363">
        <v>3</v>
      </c>
      <c r="I363" t="s">
        <v>87</v>
      </c>
      <c r="J363" t="s">
        <v>88</v>
      </c>
      <c r="L363" t="s">
        <v>89</v>
      </c>
      <c r="M363" t="s">
        <v>90</v>
      </c>
      <c r="N363" t="s">
        <v>90</v>
      </c>
      <c r="Q363">
        <v>86.5</v>
      </c>
      <c r="R363">
        <v>0.85</v>
      </c>
      <c r="S363">
        <v>75</v>
      </c>
      <c r="T363">
        <v>86</v>
      </c>
      <c r="U363">
        <v>64</v>
      </c>
      <c r="V363" t="s">
        <v>91</v>
      </c>
      <c r="W363" t="s">
        <v>92</v>
      </c>
      <c r="X363" t="s">
        <v>92</v>
      </c>
      <c r="Y363" t="s">
        <v>93</v>
      </c>
      <c r="Z363" t="s">
        <v>90</v>
      </c>
      <c r="AA363">
        <v>6</v>
      </c>
      <c r="AB363">
        <v>2001</v>
      </c>
      <c r="AC363" t="s">
        <v>92</v>
      </c>
      <c r="AD363" t="s">
        <v>92</v>
      </c>
      <c r="AE363" t="s">
        <v>91</v>
      </c>
      <c r="AF363" t="s">
        <v>94</v>
      </c>
      <c r="AG363">
        <v>1</v>
      </c>
      <c r="AH363" t="s">
        <v>90</v>
      </c>
      <c r="AI363" t="s">
        <v>95</v>
      </c>
      <c r="AS363" t="s">
        <v>91</v>
      </c>
      <c r="AT363" t="s">
        <v>91</v>
      </c>
      <c r="AU363" t="s">
        <v>92</v>
      </c>
      <c r="AV363" t="s">
        <v>97</v>
      </c>
      <c r="BD363" t="s">
        <v>92</v>
      </c>
      <c r="BE363" t="s">
        <v>92</v>
      </c>
      <c r="BF363" t="s">
        <v>92</v>
      </c>
      <c r="BH363" t="s">
        <v>92</v>
      </c>
      <c r="BI363" t="s">
        <v>92</v>
      </c>
      <c r="BJ363" t="s">
        <v>92</v>
      </c>
      <c r="BK363" t="s">
        <v>92</v>
      </c>
      <c r="BN363" t="s">
        <v>92</v>
      </c>
      <c r="BO363" t="s">
        <v>92</v>
      </c>
      <c r="BP363" t="s">
        <v>92</v>
      </c>
      <c r="BR363" t="s">
        <v>92</v>
      </c>
      <c r="BS363" t="s">
        <v>92</v>
      </c>
      <c r="BT363" t="s">
        <v>91</v>
      </c>
      <c r="BU363" t="s">
        <v>91</v>
      </c>
      <c r="BV363" t="s">
        <v>91</v>
      </c>
      <c r="BW363">
        <v>55276</v>
      </c>
      <c r="BX363">
        <v>4045140</v>
      </c>
      <c r="BY363">
        <v>331154</v>
      </c>
      <c r="BZ363">
        <v>12215.283523677799</v>
      </c>
      <c r="CA363">
        <v>31.010271825337401</v>
      </c>
      <c r="CD363">
        <v>2032</v>
      </c>
      <c r="CE363">
        <v>6</v>
      </c>
      <c r="CF363">
        <f t="shared" si="5"/>
        <v>55276</v>
      </c>
    </row>
    <row r="364" spans="1:84" hidden="1">
      <c r="A364">
        <v>362</v>
      </c>
      <c r="B364">
        <v>733</v>
      </c>
      <c r="C364" t="s">
        <v>285</v>
      </c>
      <c r="D364">
        <v>55276</v>
      </c>
      <c r="E364" t="s">
        <v>286</v>
      </c>
      <c r="F364" t="s">
        <v>181</v>
      </c>
      <c r="G364" t="s">
        <v>287</v>
      </c>
      <c r="H364">
        <v>4</v>
      </c>
      <c r="I364" t="s">
        <v>87</v>
      </c>
      <c r="J364" t="s">
        <v>88</v>
      </c>
      <c r="L364" t="s">
        <v>89</v>
      </c>
      <c r="M364" t="s">
        <v>90</v>
      </c>
      <c r="N364" t="s">
        <v>90</v>
      </c>
      <c r="Q364">
        <v>86.5</v>
      </c>
      <c r="R364">
        <v>0.85</v>
      </c>
      <c r="S364">
        <v>75</v>
      </c>
      <c r="T364">
        <v>86</v>
      </c>
      <c r="U364">
        <v>64</v>
      </c>
      <c r="V364" t="s">
        <v>91</v>
      </c>
      <c r="W364" t="s">
        <v>92</v>
      </c>
      <c r="X364" t="s">
        <v>92</v>
      </c>
      <c r="Y364" t="s">
        <v>93</v>
      </c>
      <c r="Z364" t="s">
        <v>90</v>
      </c>
      <c r="AA364">
        <v>6</v>
      </c>
      <c r="AB364">
        <v>2001</v>
      </c>
      <c r="AC364" t="s">
        <v>92</v>
      </c>
      <c r="AD364" t="s">
        <v>92</v>
      </c>
      <c r="AE364" t="s">
        <v>91</v>
      </c>
      <c r="AF364" t="s">
        <v>94</v>
      </c>
      <c r="AG364">
        <v>1</v>
      </c>
      <c r="AH364" t="s">
        <v>90</v>
      </c>
      <c r="AI364" t="s">
        <v>95</v>
      </c>
      <c r="AS364" t="s">
        <v>91</v>
      </c>
      <c r="AT364" t="s">
        <v>91</v>
      </c>
      <c r="AU364" t="s">
        <v>92</v>
      </c>
      <c r="AV364" t="s">
        <v>97</v>
      </c>
      <c r="BD364" t="s">
        <v>92</v>
      </c>
      <c r="BE364" t="s">
        <v>92</v>
      </c>
      <c r="BF364" t="s">
        <v>92</v>
      </c>
      <c r="BH364" t="s">
        <v>92</v>
      </c>
      <c r="BI364" t="s">
        <v>92</v>
      </c>
      <c r="BJ364" t="s">
        <v>92</v>
      </c>
      <c r="BK364" t="s">
        <v>92</v>
      </c>
      <c r="BN364" t="s">
        <v>92</v>
      </c>
      <c r="BO364" t="s">
        <v>92</v>
      </c>
      <c r="BP364" t="s">
        <v>92</v>
      </c>
      <c r="BR364" t="s">
        <v>92</v>
      </c>
      <c r="BS364" t="s">
        <v>92</v>
      </c>
      <c r="BT364" t="s">
        <v>91</v>
      </c>
      <c r="BU364" t="s">
        <v>91</v>
      </c>
      <c r="BV364" t="s">
        <v>91</v>
      </c>
      <c r="BW364">
        <v>55276</v>
      </c>
      <c r="BX364">
        <v>4045140</v>
      </c>
      <c r="BY364">
        <v>331154</v>
      </c>
      <c r="BZ364">
        <v>12215.283523677799</v>
      </c>
      <c r="CA364">
        <v>31.010271825337401</v>
      </c>
      <c r="CD364">
        <v>2032</v>
      </c>
      <c r="CE364">
        <v>6</v>
      </c>
      <c r="CF364">
        <f t="shared" si="5"/>
        <v>55276</v>
      </c>
    </row>
    <row r="365" spans="1:84" hidden="1">
      <c r="A365">
        <v>363</v>
      </c>
      <c r="B365">
        <v>733</v>
      </c>
      <c r="C365" t="s">
        <v>285</v>
      </c>
      <c r="D365">
        <v>55276</v>
      </c>
      <c r="E365" t="s">
        <v>286</v>
      </c>
      <c r="F365" t="s">
        <v>181</v>
      </c>
      <c r="G365" t="s">
        <v>287</v>
      </c>
      <c r="H365">
        <v>5</v>
      </c>
      <c r="I365" t="s">
        <v>87</v>
      </c>
      <c r="J365" t="s">
        <v>88</v>
      </c>
      <c r="L365" t="s">
        <v>89</v>
      </c>
      <c r="M365" t="s">
        <v>90</v>
      </c>
      <c r="N365" t="s">
        <v>90</v>
      </c>
      <c r="Q365">
        <v>86.5</v>
      </c>
      <c r="R365">
        <v>0.85</v>
      </c>
      <c r="S365">
        <v>75</v>
      </c>
      <c r="T365">
        <v>86</v>
      </c>
      <c r="U365">
        <v>64</v>
      </c>
      <c r="V365" t="s">
        <v>91</v>
      </c>
      <c r="W365" t="s">
        <v>92</v>
      </c>
      <c r="X365" t="s">
        <v>92</v>
      </c>
      <c r="Y365" t="s">
        <v>93</v>
      </c>
      <c r="Z365" t="s">
        <v>90</v>
      </c>
      <c r="AA365">
        <v>6</v>
      </c>
      <c r="AB365">
        <v>2001</v>
      </c>
      <c r="AC365" t="s">
        <v>92</v>
      </c>
      <c r="AD365" t="s">
        <v>92</v>
      </c>
      <c r="AE365" t="s">
        <v>91</v>
      </c>
      <c r="AF365" t="s">
        <v>94</v>
      </c>
      <c r="AG365">
        <v>1</v>
      </c>
      <c r="AH365" t="s">
        <v>90</v>
      </c>
      <c r="AI365" t="s">
        <v>95</v>
      </c>
      <c r="AS365" t="s">
        <v>91</v>
      </c>
      <c r="AT365" t="s">
        <v>91</v>
      </c>
      <c r="AU365" t="s">
        <v>92</v>
      </c>
      <c r="AV365" t="s">
        <v>97</v>
      </c>
      <c r="BD365" t="s">
        <v>92</v>
      </c>
      <c r="BE365" t="s">
        <v>92</v>
      </c>
      <c r="BF365" t="s">
        <v>92</v>
      </c>
      <c r="BH365" t="s">
        <v>92</v>
      </c>
      <c r="BI365" t="s">
        <v>92</v>
      </c>
      <c r="BJ365" t="s">
        <v>92</v>
      </c>
      <c r="BK365" t="s">
        <v>92</v>
      </c>
      <c r="BN365" t="s">
        <v>92</v>
      </c>
      <c r="BO365" t="s">
        <v>92</v>
      </c>
      <c r="BP365" t="s">
        <v>92</v>
      </c>
      <c r="BR365" t="s">
        <v>92</v>
      </c>
      <c r="BS365" t="s">
        <v>92</v>
      </c>
      <c r="BT365" t="s">
        <v>91</v>
      </c>
      <c r="BU365" t="s">
        <v>91</v>
      </c>
      <c r="BV365" t="s">
        <v>91</v>
      </c>
      <c r="BW365">
        <v>55276</v>
      </c>
      <c r="BX365">
        <v>4045140</v>
      </c>
      <c r="BY365">
        <v>331154</v>
      </c>
      <c r="BZ365">
        <v>12215.283523677799</v>
      </c>
      <c r="CA365">
        <v>31.010271825337401</v>
      </c>
      <c r="CD365">
        <v>2032</v>
      </c>
      <c r="CE365">
        <v>6</v>
      </c>
      <c r="CF365">
        <f t="shared" si="5"/>
        <v>55276</v>
      </c>
    </row>
    <row r="366" spans="1:84" hidden="1">
      <c r="A366">
        <v>364</v>
      </c>
      <c r="B366">
        <v>733</v>
      </c>
      <c r="C366" t="s">
        <v>285</v>
      </c>
      <c r="D366">
        <v>55276</v>
      </c>
      <c r="E366" t="s">
        <v>286</v>
      </c>
      <c r="F366" t="s">
        <v>181</v>
      </c>
      <c r="G366" t="s">
        <v>287</v>
      </c>
      <c r="H366">
        <v>6</v>
      </c>
      <c r="I366" t="s">
        <v>87</v>
      </c>
      <c r="J366" t="s">
        <v>88</v>
      </c>
      <c r="L366" t="s">
        <v>89</v>
      </c>
      <c r="M366" t="s">
        <v>90</v>
      </c>
      <c r="N366" t="s">
        <v>90</v>
      </c>
      <c r="Q366">
        <v>86.5</v>
      </c>
      <c r="R366">
        <v>0.85</v>
      </c>
      <c r="S366">
        <v>75</v>
      </c>
      <c r="T366">
        <v>86</v>
      </c>
      <c r="U366">
        <v>64</v>
      </c>
      <c r="V366" t="s">
        <v>91</v>
      </c>
      <c r="W366" t="s">
        <v>92</v>
      </c>
      <c r="X366" t="s">
        <v>92</v>
      </c>
      <c r="Y366" t="s">
        <v>93</v>
      </c>
      <c r="Z366" t="s">
        <v>90</v>
      </c>
      <c r="AA366">
        <v>6</v>
      </c>
      <c r="AB366">
        <v>2001</v>
      </c>
      <c r="AC366" t="s">
        <v>92</v>
      </c>
      <c r="AD366" t="s">
        <v>92</v>
      </c>
      <c r="AE366" t="s">
        <v>91</v>
      </c>
      <c r="AF366" t="s">
        <v>94</v>
      </c>
      <c r="AG366">
        <v>1</v>
      </c>
      <c r="AH366" t="s">
        <v>90</v>
      </c>
      <c r="AI366" t="s">
        <v>95</v>
      </c>
      <c r="AS366" t="s">
        <v>91</v>
      </c>
      <c r="AT366" t="s">
        <v>91</v>
      </c>
      <c r="AU366" t="s">
        <v>92</v>
      </c>
      <c r="AV366" t="s">
        <v>97</v>
      </c>
      <c r="BD366" t="s">
        <v>92</v>
      </c>
      <c r="BE366" t="s">
        <v>92</v>
      </c>
      <c r="BF366" t="s">
        <v>92</v>
      </c>
      <c r="BH366" t="s">
        <v>92</v>
      </c>
      <c r="BI366" t="s">
        <v>92</v>
      </c>
      <c r="BJ366" t="s">
        <v>92</v>
      </c>
      <c r="BK366" t="s">
        <v>92</v>
      </c>
      <c r="BN366" t="s">
        <v>92</v>
      </c>
      <c r="BO366" t="s">
        <v>92</v>
      </c>
      <c r="BP366" t="s">
        <v>92</v>
      </c>
      <c r="BR366" t="s">
        <v>92</v>
      </c>
      <c r="BS366" t="s">
        <v>92</v>
      </c>
      <c r="BT366" t="s">
        <v>91</v>
      </c>
      <c r="BU366" t="s">
        <v>91</v>
      </c>
      <c r="BV366" t="s">
        <v>91</v>
      </c>
      <c r="BW366">
        <v>55276</v>
      </c>
      <c r="BX366">
        <v>4045140</v>
      </c>
      <c r="BY366">
        <v>331154</v>
      </c>
      <c r="BZ366">
        <v>12215.283523677799</v>
      </c>
      <c r="CA366">
        <v>31.010271825337401</v>
      </c>
      <c r="CD366">
        <v>2032</v>
      </c>
      <c r="CE366">
        <v>6</v>
      </c>
      <c r="CF366">
        <f t="shared" si="5"/>
        <v>55276</v>
      </c>
    </row>
    <row r="367" spans="1:84" hidden="1">
      <c r="A367">
        <v>365</v>
      </c>
      <c r="B367">
        <v>60503</v>
      </c>
      <c r="C367" t="s">
        <v>288</v>
      </c>
      <c r="D367">
        <v>55279</v>
      </c>
      <c r="E367" t="s">
        <v>289</v>
      </c>
      <c r="F367" t="s">
        <v>116</v>
      </c>
      <c r="G367" t="s">
        <v>290</v>
      </c>
      <c r="H367" t="s">
        <v>173</v>
      </c>
      <c r="I367" t="s">
        <v>87</v>
      </c>
      <c r="J367" t="s">
        <v>88</v>
      </c>
      <c r="L367" t="s">
        <v>89</v>
      </c>
      <c r="M367" t="s">
        <v>90</v>
      </c>
      <c r="N367" t="s">
        <v>90</v>
      </c>
      <c r="O367">
        <v>32417775</v>
      </c>
      <c r="P367">
        <v>32417775</v>
      </c>
      <c r="Q367">
        <v>180.8</v>
      </c>
      <c r="R367">
        <v>0.85</v>
      </c>
      <c r="S367">
        <v>171.4</v>
      </c>
      <c r="T367">
        <v>197</v>
      </c>
      <c r="U367">
        <v>90</v>
      </c>
      <c r="V367" t="s">
        <v>91</v>
      </c>
      <c r="W367" t="s">
        <v>92</v>
      </c>
      <c r="X367" t="s">
        <v>92</v>
      </c>
      <c r="Y367" t="s">
        <v>93</v>
      </c>
      <c r="Z367" t="s">
        <v>90</v>
      </c>
      <c r="AA367">
        <v>6</v>
      </c>
      <c r="AB367">
        <v>2002</v>
      </c>
      <c r="AC367" t="s">
        <v>92</v>
      </c>
      <c r="AD367" t="s">
        <v>92</v>
      </c>
      <c r="AE367" t="s">
        <v>91</v>
      </c>
      <c r="AF367" t="s">
        <v>113</v>
      </c>
      <c r="AG367">
        <v>2</v>
      </c>
      <c r="AH367" t="s">
        <v>90</v>
      </c>
      <c r="AI367" t="s">
        <v>95</v>
      </c>
      <c r="AS367" t="s">
        <v>91</v>
      </c>
      <c r="AT367" t="s">
        <v>91</v>
      </c>
      <c r="AU367" t="s">
        <v>92</v>
      </c>
      <c r="AV367" t="s">
        <v>97</v>
      </c>
      <c r="BD367" t="s">
        <v>92</v>
      </c>
      <c r="BE367" t="s">
        <v>92</v>
      </c>
      <c r="BF367" t="s">
        <v>92</v>
      </c>
      <c r="BH367" t="s">
        <v>92</v>
      </c>
      <c r="BI367" t="s">
        <v>92</v>
      </c>
      <c r="BJ367" t="s">
        <v>92</v>
      </c>
      <c r="BK367" t="s">
        <v>92</v>
      </c>
      <c r="BN367" t="s">
        <v>92</v>
      </c>
      <c r="BO367" t="s">
        <v>92</v>
      </c>
      <c r="BP367" t="s">
        <v>92</v>
      </c>
      <c r="BR367" t="s">
        <v>92</v>
      </c>
      <c r="BS367" t="s">
        <v>92</v>
      </c>
      <c r="BT367" t="s">
        <v>91</v>
      </c>
      <c r="BU367" t="s">
        <v>91</v>
      </c>
      <c r="BV367" t="s">
        <v>91</v>
      </c>
      <c r="BW367">
        <v>55279</v>
      </c>
      <c r="BX367">
        <v>7872227</v>
      </c>
      <c r="BY367">
        <v>774176</v>
      </c>
      <c r="BZ367">
        <v>10168.523694870401</v>
      </c>
      <c r="CA367">
        <v>38.839027776299901</v>
      </c>
      <c r="CD367">
        <v>2041</v>
      </c>
      <c r="CE367">
        <v>4</v>
      </c>
      <c r="CF367">
        <f t="shared" si="5"/>
        <v>55279</v>
      </c>
    </row>
    <row r="368" spans="1:84" hidden="1">
      <c r="A368">
        <v>366</v>
      </c>
      <c r="B368">
        <v>60503</v>
      </c>
      <c r="C368" t="s">
        <v>288</v>
      </c>
      <c r="D368">
        <v>55279</v>
      </c>
      <c r="E368" t="s">
        <v>289</v>
      </c>
      <c r="F368" t="s">
        <v>116</v>
      </c>
      <c r="G368" t="s">
        <v>290</v>
      </c>
      <c r="H368" t="s">
        <v>291</v>
      </c>
      <c r="I368" t="s">
        <v>87</v>
      </c>
      <c r="J368" t="s">
        <v>88</v>
      </c>
      <c r="L368" t="s">
        <v>89</v>
      </c>
      <c r="M368" t="s">
        <v>90</v>
      </c>
      <c r="N368" t="s">
        <v>90</v>
      </c>
      <c r="O368">
        <v>32417773</v>
      </c>
      <c r="P368">
        <v>32417773</v>
      </c>
      <c r="Q368">
        <v>60.5</v>
      </c>
      <c r="R368">
        <v>0.85</v>
      </c>
      <c r="S368">
        <v>49.8</v>
      </c>
      <c r="T368">
        <v>51.5</v>
      </c>
      <c r="U368">
        <v>23</v>
      </c>
      <c r="V368" t="s">
        <v>91</v>
      </c>
      <c r="W368" t="s">
        <v>92</v>
      </c>
      <c r="X368" t="s">
        <v>92</v>
      </c>
      <c r="Y368" t="s">
        <v>93</v>
      </c>
      <c r="Z368" t="s">
        <v>90</v>
      </c>
      <c r="AA368">
        <v>6</v>
      </c>
      <c r="AB368">
        <v>2001</v>
      </c>
      <c r="AC368" t="s">
        <v>92</v>
      </c>
      <c r="AD368" t="s">
        <v>92</v>
      </c>
      <c r="AE368" t="s">
        <v>91</v>
      </c>
      <c r="AF368" t="s">
        <v>113</v>
      </c>
      <c r="AG368">
        <v>2</v>
      </c>
      <c r="AH368" t="s">
        <v>90</v>
      </c>
      <c r="AI368" t="s">
        <v>95</v>
      </c>
      <c r="AS368" t="s">
        <v>91</v>
      </c>
      <c r="AT368" t="s">
        <v>91</v>
      </c>
      <c r="AU368" t="s">
        <v>92</v>
      </c>
      <c r="AV368" t="s">
        <v>119</v>
      </c>
      <c r="BD368" t="s">
        <v>92</v>
      </c>
      <c r="BE368" t="s">
        <v>92</v>
      </c>
      <c r="BF368" t="s">
        <v>92</v>
      </c>
      <c r="BH368" t="s">
        <v>92</v>
      </c>
      <c r="BI368" t="s">
        <v>92</v>
      </c>
      <c r="BJ368" t="s">
        <v>92</v>
      </c>
      <c r="BK368" t="s">
        <v>92</v>
      </c>
      <c r="BN368" t="s">
        <v>92</v>
      </c>
      <c r="BO368" t="s">
        <v>92</v>
      </c>
      <c r="BP368" t="s">
        <v>92</v>
      </c>
      <c r="BR368" t="s">
        <v>92</v>
      </c>
      <c r="BS368" t="s">
        <v>92</v>
      </c>
      <c r="BT368" t="s">
        <v>91</v>
      </c>
      <c r="BU368" t="s">
        <v>91</v>
      </c>
      <c r="BV368" t="s">
        <v>91</v>
      </c>
      <c r="BW368">
        <v>55279</v>
      </c>
      <c r="BX368">
        <v>7872227</v>
      </c>
      <c r="BY368">
        <v>774176</v>
      </c>
      <c r="BZ368">
        <v>10168.523694870401</v>
      </c>
      <c r="CA368">
        <v>23.679583335349999</v>
      </c>
      <c r="CD368">
        <v>2025</v>
      </c>
      <c r="CE368">
        <v>2</v>
      </c>
      <c r="CF368">
        <f t="shared" si="5"/>
        <v>55279</v>
      </c>
    </row>
    <row r="369" spans="1:84" hidden="1">
      <c r="A369">
        <v>367</v>
      </c>
      <c r="B369">
        <v>60503</v>
      </c>
      <c r="C369" t="s">
        <v>288</v>
      </c>
      <c r="D369">
        <v>55279</v>
      </c>
      <c r="E369" t="s">
        <v>289</v>
      </c>
      <c r="F369" t="s">
        <v>116</v>
      </c>
      <c r="G369" t="s">
        <v>290</v>
      </c>
      <c r="H369" t="s">
        <v>174</v>
      </c>
      <c r="I369" t="s">
        <v>87</v>
      </c>
      <c r="J369" t="s">
        <v>88</v>
      </c>
      <c r="L369" t="s">
        <v>89</v>
      </c>
      <c r="M369" t="s">
        <v>90</v>
      </c>
      <c r="N369" t="s">
        <v>90</v>
      </c>
      <c r="O369">
        <v>32417777</v>
      </c>
      <c r="P369">
        <v>32417777</v>
      </c>
      <c r="Q369">
        <v>180.8</v>
      </c>
      <c r="R369">
        <v>0.85</v>
      </c>
      <c r="S369">
        <v>168.3</v>
      </c>
      <c r="T369">
        <v>192</v>
      </c>
      <c r="U369">
        <v>90</v>
      </c>
      <c r="V369" t="s">
        <v>91</v>
      </c>
      <c r="W369" t="s">
        <v>92</v>
      </c>
      <c r="X369" t="s">
        <v>92</v>
      </c>
      <c r="Y369" t="s">
        <v>93</v>
      </c>
      <c r="Z369" t="s">
        <v>90</v>
      </c>
      <c r="AA369">
        <v>6</v>
      </c>
      <c r="AB369">
        <v>2001</v>
      </c>
      <c r="AC369" t="s">
        <v>92</v>
      </c>
      <c r="AD369" t="s">
        <v>92</v>
      </c>
      <c r="AE369" t="s">
        <v>91</v>
      </c>
      <c r="AF369" t="s">
        <v>113</v>
      </c>
      <c r="AG369">
        <v>2</v>
      </c>
      <c r="AH369" t="s">
        <v>90</v>
      </c>
      <c r="AI369" t="s">
        <v>95</v>
      </c>
      <c r="AS369" t="s">
        <v>91</v>
      </c>
      <c r="AT369" t="s">
        <v>91</v>
      </c>
      <c r="AU369" t="s">
        <v>92</v>
      </c>
      <c r="AV369" t="s">
        <v>97</v>
      </c>
      <c r="BD369" t="s">
        <v>92</v>
      </c>
      <c r="BE369" t="s">
        <v>92</v>
      </c>
      <c r="BF369" t="s">
        <v>92</v>
      </c>
      <c r="BH369" t="s">
        <v>92</v>
      </c>
      <c r="BI369" t="s">
        <v>92</v>
      </c>
      <c r="BJ369" t="s">
        <v>92</v>
      </c>
      <c r="BK369" t="s">
        <v>92</v>
      </c>
      <c r="BN369" t="s">
        <v>92</v>
      </c>
      <c r="BO369" t="s">
        <v>92</v>
      </c>
      <c r="BP369" t="s">
        <v>92</v>
      </c>
      <c r="BR369" t="s">
        <v>92</v>
      </c>
      <c r="BS369" t="s">
        <v>92</v>
      </c>
      <c r="BT369" t="s">
        <v>91</v>
      </c>
      <c r="BU369" t="s">
        <v>91</v>
      </c>
      <c r="BV369" t="s">
        <v>91</v>
      </c>
      <c r="BW369">
        <v>55279</v>
      </c>
      <c r="BX369">
        <v>7872227</v>
      </c>
      <c r="BY369">
        <v>774176</v>
      </c>
      <c r="BZ369">
        <v>10168.523694870401</v>
      </c>
      <c r="CA369">
        <v>38.839027776299901</v>
      </c>
      <c r="CD369">
        <v>2040</v>
      </c>
      <c r="CE369">
        <v>4</v>
      </c>
      <c r="CF369">
        <f t="shared" si="5"/>
        <v>55279</v>
      </c>
    </row>
    <row r="370" spans="1:84" hidden="1">
      <c r="A370">
        <v>368</v>
      </c>
      <c r="B370">
        <v>60503</v>
      </c>
      <c r="C370" t="s">
        <v>288</v>
      </c>
      <c r="D370">
        <v>55279</v>
      </c>
      <c r="E370" t="s">
        <v>289</v>
      </c>
      <c r="F370" t="s">
        <v>116</v>
      </c>
      <c r="G370" t="s">
        <v>290</v>
      </c>
      <c r="H370" t="s">
        <v>292</v>
      </c>
      <c r="I370" t="s">
        <v>87</v>
      </c>
      <c r="J370" t="s">
        <v>88</v>
      </c>
      <c r="L370" t="s">
        <v>89</v>
      </c>
      <c r="M370" t="s">
        <v>90</v>
      </c>
      <c r="N370" t="s">
        <v>90</v>
      </c>
      <c r="O370">
        <v>32417779</v>
      </c>
      <c r="P370">
        <v>32417779</v>
      </c>
      <c r="Q370">
        <v>180.8</v>
      </c>
      <c r="R370">
        <v>0.85</v>
      </c>
      <c r="S370">
        <v>165</v>
      </c>
      <c r="T370">
        <v>192</v>
      </c>
      <c r="U370">
        <v>90</v>
      </c>
      <c r="V370" t="s">
        <v>91</v>
      </c>
      <c r="W370" t="s">
        <v>92</v>
      </c>
      <c r="X370" t="s">
        <v>92</v>
      </c>
      <c r="Y370" t="s">
        <v>93</v>
      </c>
      <c r="Z370" t="s">
        <v>90</v>
      </c>
      <c r="AA370">
        <v>6</v>
      </c>
      <c r="AB370">
        <v>2001</v>
      </c>
      <c r="AC370" t="s">
        <v>92</v>
      </c>
      <c r="AD370" t="s">
        <v>92</v>
      </c>
      <c r="AE370" t="s">
        <v>91</v>
      </c>
      <c r="AF370" t="s">
        <v>113</v>
      </c>
      <c r="AG370">
        <v>2</v>
      </c>
      <c r="AH370" t="s">
        <v>90</v>
      </c>
      <c r="AI370" t="s">
        <v>95</v>
      </c>
      <c r="AS370" t="s">
        <v>91</v>
      </c>
      <c r="AT370" t="s">
        <v>91</v>
      </c>
      <c r="AU370" t="s">
        <v>92</v>
      </c>
      <c r="AV370" t="s">
        <v>97</v>
      </c>
      <c r="BD370" t="s">
        <v>92</v>
      </c>
      <c r="BE370" t="s">
        <v>92</v>
      </c>
      <c r="BF370" t="s">
        <v>92</v>
      </c>
      <c r="BH370" t="s">
        <v>92</v>
      </c>
      <c r="BI370" t="s">
        <v>92</v>
      </c>
      <c r="BJ370" t="s">
        <v>92</v>
      </c>
      <c r="BK370" t="s">
        <v>92</v>
      </c>
      <c r="BN370" t="s">
        <v>92</v>
      </c>
      <c r="BO370" t="s">
        <v>92</v>
      </c>
      <c r="BP370" t="s">
        <v>92</v>
      </c>
      <c r="BR370" t="s">
        <v>92</v>
      </c>
      <c r="BS370" t="s">
        <v>92</v>
      </c>
      <c r="BT370" t="s">
        <v>91</v>
      </c>
      <c r="BU370" t="s">
        <v>91</v>
      </c>
      <c r="BV370" t="s">
        <v>91</v>
      </c>
      <c r="BW370">
        <v>55279</v>
      </c>
      <c r="BX370">
        <v>7872227</v>
      </c>
      <c r="BY370">
        <v>774176</v>
      </c>
      <c r="BZ370">
        <v>10168.523694870401</v>
      </c>
      <c r="CA370">
        <v>38.839027776299901</v>
      </c>
      <c r="CD370">
        <v>2040</v>
      </c>
      <c r="CE370">
        <v>4</v>
      </c>
      <c r="CF370">
        <f t="shared" si="5"/>
        <v>55279</v>
      </c>
    </row>
    <row r="371" spans="1:84" hidden="1">
      <c r="A371">
        <v>369</v>
      </c>
      <c r="B371">
        <v>60503</v>
      </c>
      <c r="C371" t="s">
        <v>288</v>
      </c>
      <c r="D371">
        <v>55279</v>
      </c>
      <c r="E371" t="s">
        <v>289</v>
      </c>
      <c r="F371" t="s">
        <v>116</v>
      </c>
      <c r="G371" t="s">
        <v>290</v>
      </c>
      <c r="H371" t="s">
        <v>175</v>
      </c>
      <c r="I371" t="s">
        <v>87</v>
      </c>
      <c r="J371" t="s">
        <v>88</v>
      </c>
      <c r="L371" t="s">
        <v>89</v>
      </c>
      <c r="M371" t="s">
        <v>90</v>
      </c>
      <c r="N371" t="s">
        <v>90</v>
      </c>
      <c r="O371">
        <v>32417781</v>
      </c>
      <c r="P371">
        <v>32417781</v>
      </c>
      <c r="Q371">
        <v>180.8</v>
      </c>
      <c r="R371">
        <v>0.85</v>
      </c>
      <c r="S371">
        <v>164.3</v>
      </c>
      <c r="T371">
        <v>192</v>
      </c>
      <c r="U371">
        <v>90</v>
      </c>
      <c r="V371" t="s">
        <v>91</v>
      </c>
      <c r="W371" t="s">
        <v>92</v>
      </c>
      <c r="X371" t="s">
        <v>92</v>
      </c>
      <c r="Y371" t="s">
        <v>93</v>
      </c>
      <c r="Z371" t="s">
        <v>90</v>
      </c>
      <c r="AA371">
        <v>5</v>
      </c>
      <c r="AB371">
        <v>2001</v>
      </c>
      <c r="AC371" t="s">
        <v>92</v>
      </c>
      <c r="AD371" t="s">
        <v>92</v>
      </c>
      <c r="AE371" t="s">
        <v>91</v>
      </c>
      <c r="AF371" t="s">
        <v>113</v>
      </c>
      <c r="AG371">
        <v>2</v>
      </c>
      <c r="AH371" t="s">
        <v>90</v>
      </c>
      <c r="AI371" t="s">
        <v>95</v>
      </c>
      <c r="AS371" t="s">
        <v>91</v>
      </c>
      <c r="AT371" t="s">
        <v>91</v>
      </c>
      <c r="AU371" t="s">
        <v>92</v>
      </c>
      <c r="AV371" t="s">
        <v>97</v>
      </c>
      <c r="BD371" t="s">
        <v>92</v>
      </c>
      <c r="BE371" t="s">
        <v>92</v>
      </c>
      <c r="BF371" t="s">
        <v>92</v>
      </c>
      <c r="BH371" t="s">
        <v>92</v>
      </c>
      <c r="BI371" t="s">
        <v>92</v>
      </c>
      <c r="BJ371" t="s">
        <v>92</v>
      </c>
      <c r="BK371" t="s">
        <v>92</v>
      </c>
      <c r="BN371" t="s">
        <v>92</v>
      </c>
      <c r="BO371" t="s">
        <v>92</v>
      </c>
      <c r="BP371" t="s">
        <v>92</v>
      </c>
      <c r="BR371" t="s">
        <v>92</v>
      </c>
      <c r="BS371" t="s">
        <v>92</v>
      </c>
      <c r="BT371" t="s">
        <v>91</v>
      </c>
      <c r="BU371" t="s">
        <v>91</v>
      </c>
      <c r="BV371" t="s">
        <v>91</v>
      </c>
      <c r="BW371">
        <v>55279</v>
      </c>
      <c r="BX371">
        <v>7872227</v>
      </c>
      <c r="BY371">
        <v>774176</v>
      </c>
      <c r="BZ371">
        <v>10168.523694870401</v>
      </c>
      <c r="CA371">
        <v>38.839027776299901</v>
      </c>
      <c r="CD371">
        <v>2040</v>
      </c>
      <c r="CE371">
        <v>3</v>
      </c>
      <c r="CF371">
        <f t="shared" si="5"/>
        <v>55279</v>
      </c>
    </row>
    <row r="372" spans="1:84" hidden="1">
      <c r="A372">
        <v>370</v>
      </c>
      <c r="B372">
        <v>60503</v>
      </c>
      <c r="C372" t="s">
        <v>288</v>
      </c>
      <c r="D372">
        <v>55279</v>
      </c>
      <c r="E372" t="s">
        <v>289</v>
      </c>
      <c r="F372" t="s">
        <v>116</v>
      </c>
      <c r="G372" t="s">
        <v>290</v>
      </c>
      <c r="H372" t="s">
        <v>293</v>
      </c>
      <c r="I372" t="s">
        <v>87</v>
      </c>
      <c r="J372" t="s">
        <v>88</v>
      </c>
      <c r="L372" t="s">
        <v>89</v>
      </c>
      <c r="M372" t="s">
        <v>90</v>
      </c>
      <c r="N372" t="s">
        <v>90</v>
      </c>
      <c r="O372">
        <v>32417763</v>
      </c>
      <c r="P372">
        <v>32417763</v>
      </c>
      <c r="Q372">
        <v>60.5</v>
      </c>
      <c r="R372">
        <v>0.85</v>
      </c>
      <c r="S372">
        <v>48</v>
      </c>
      <c r="T372">
        <v>51.5</v>
      </c>
      <c r="U372">
        <v>23</v>
      </c>
      <c r="V372" t="s">
        <v>91</v>
      </c>
      <c r="W372" t="s">
        <v>92</v>
      </c>
      <c r="X372" t="s">
        <v>92</v>
      </c>
      <c r="Y372" t="s">
        <v>93</v>
      </c>
      <c r="Z372" t="s">
        <v>90</v>
      </c>
      <c r="AA372">
        <v>5</v>
      </c>
      <c r="AB372">
        <v>2001</v>
      </c>
      <c r="AC372" t="s">
        <v>92</v>
      </c>
      <c r="AD372" t="s">
        <v>92</v>
      </c>
      <c r="AE372" t="s">
        <v>91</v>
      </c>
      <c r="AF372" t="s">
        <v>113</v>
      </c>
      <c r="AG372">
        <v>2</v>
      </c>
      <c r="AH372" t="s">
        <v>90</v>
      </c>
      <c r="AI372" t="s">
        <v>95</v>
      </c>
      <c r="AS372" t="s">
        <v>91</v>
      </c>
      <c r="AT372" t="s">
        <v>91</v>
      </c>
      <c r="AU372" t="s">
        <v>92</v>
      </c>
      <c r="AV372" t="s">
        <v>119</v>
      </c>
      <c r="BD372" t="s">
        <v>92</v>
      </c>
      <c r="BE372" t="s">
        <v>92</v>
      </c>
      <c r="BF372" t="s">
        <v>92</v>
      </c>
      <c r="BH372" t="s">
        <v>92</v>
      </c>
      <c r="BI372" t="s">
        <v>92</v>
      </c>
      <c r="BJ372" t="s">
        <v>92</v>
      </c>
      <c r="BK372" t="s">
        <v>92</v>
      </c>
      <c r="BN372" t="s">
        <v>92</v>
      </c>
      <c r="BO372" t="s">
        <v>92</v>
      </c>
      <c r="BP372" t="s">
        <v>92</v>
      </c>
      <c r="BR372" t="s">
        <v>92</v>
      </c>
      <c r="BS372" t="s">
        <v>92</v>
      </c>
      <c r="BT372" t="s">
        <v>91</v>
      </c>
      <c r="BU372" t="s">
        <v>91</v>
      </c>
      <c r="BV372" t="s">
        <v>91</v>
      </c>
      <c r="BW372">
        <v>55279</v>
      </c>
      <c r="BX372">
        <v>7872227</v>
      </c>
      <c r="BY372">
        <v>774176</v>
      </c>
      <c r="BZ372">
        <v>10168.523694870401</v>
      </c>
      <c r="CA372">
        <v>23.679583335349999</v>
      </c>
      <c r="CD372">
        <v>2025</v>
      </c>
      <c r="CE372">
        <v>1</v>
      </c>
      <c r="CF372">
        <f t="shared" si="5"/>
        <v>55279</v>
      </c>
    </row>
    <row r="373" spans="1:84" hidden="1">
      <c r="A373">
        <v>371</v>
      </c>
      <c r="B373">
        <v>60503</v>
      </c>
      <c r="C373" t="s">
        <v>288</v>
      </c>
      <c r="D373">
        <v>55279</v>
      </c>
      <c r="E373" t="s">
        <v>289</v>
      </c>
      <c r="F373" t="s">
        <v>116</v>
      </c>
      <c r="G373" t="s">
        <v>290</v>
      </c>
      <c r="H373" t="s">
        <v>294</v>
      </c>
      <c r="I373" t="s">
        <v>87</v>
      </c>
      <c r="J373" t="s">
        <v>88</v>
      </c>
      <c r="L373" t="s">
        <v>89</v>
      </c>
      <c r="M373" t="s">
        <v>90</v>
      </c>
      <c r="N373" t="s">
        <v>90</v>
      </c>
      <c r="O373">
        <v>32417765</v>
      </c>
      <c r="P373">
        <v>32417765</v>
      </c>
      <c r="Q373">
        <v>60.5</v>
      </c>
      <c r="R373">
        <v>0.85</v>
      </c>
      <c r="S373">
        <v>49.6</v>
      </c>
      <c r="T373">
        <v>51.5</v>
      </c>
      <c r="U373">
        <v>23</v>
      </c>
      <c r="V373" t="s">
        <v>91</v>
      </c>
      <c r="W373" t="s">
        <v>92</v>
      </c>
      <c r="X373" t="s">
        <v>92</v>
      </c>
      <c r="Y373" t="s">
        <v>93</v>
      </c>
      <c r="Z373" t="s">
        <v>90</v>
      </c>
      <c r="AA373">
        <v>5</v>
      </c>
      <c r="AB373">
        <v>2001</v>
      </c>
      <c r="AC373" t="s">
        <v>92</v>
      </c>
      <c r="AD373" t="s">
        <v>92</v>
      </c>
      <c r="AE373" t="s">
        <v>91</v>
      </c>
      <c r="AF373" t="s">
        <v>113</v>
      </c>
      <c r="AG373">
        <v>2</v>
      </c>
      <c r="AH373" t="s">
        <v>90</v>
      </c>
      <c r="AI373" t="s">
        <v>95</v>
      </c>
      <c r="AS373" t="s">
        <v>91</v>
      </c>
      <c r="AT373" t="s">
        <v>91</v>
      </c>
      <c r="AU373" t="s">
        <v>92</v>
      </c>
      <c r="AV373" t="s">
        <v>119</v>
      </c>
      <c r="BD373" t="s">
        <v>92</v>
      </c>
      <c r="BE373" t="s">
        <v>92</v>
      </c>
      <c r="BF373" t="s">
        <v>92</v>
      </c>
      <c r="BH373" t="s">
        <v>92</v>
      </c>
      <c r="BI373" t="s">
        <v>92</v>
      </c>
      <c r="BJ373" t="s">
        <v>92</v>
      </c>
      <c r="BK373" t="s">
        <v>92</v>
      </c>
      <c r="BN373" t="s">
        <v>92</v>
      </c>
      <c r="BO373" t="s">
        <v>92</v>
      </c>
      <c r="BP373" t="s">
        <v>92</v>
      </c>
      <c r="BR373" t="s">
        <v>92</v>
      </c>
      <c r="BS373" t="s">
        <v>92</v>
      </c>
      <c r="BT373" t="s">
        <v>91</v>
      </c>
      <c r="BU373" t="s">
        <v>91</v>
      </c>
      <c r="BV373" t="s">
        <v>91</v>
      </c>
      <c r="BW373">
        <v>55279</v>
      </c>
      <c r="BX373">
        <v>7872227</v>
      </c>
      <c r="BY373">
        <v>774176</v>
      </c>
      <c r="BZ373">
        <v>10168.523694870401</v>
      </c>
      <c r="CA373">
        <v>23.679583335349999</v>
      </c>
      <c r="CD373">
        <v>2025</v>
      </c>
      <c r="CE373">
        <v>1</v>
      </c>
      <c r="CF373">
        <f t="shared" si="5"/>
        <v>55279</v>
      </c>
    </row>
    <row r="374" spans="1:84" hidden="1">
      <c r="A374">
        <v>372</v>
      </c>
      <c r="B374">
        <v>60503</v>
      </c>
      <c r="C374" t="s">
        <v>288</v>
      </c>
      <c r="D374">
        <v>55279</v>
      </c>
      <c r="E374" t="s">
        <v>289</v>
      </c>
      <c r="F374" t="s">
        <v>116</v>
      </c>
      <c r="G374" t="s">
        <v>290</v>
      </c>
      <c r="H374" t="s">
        <v>295</v>
      </c>
      <c r="I374" t="s">
        <v>87</v>
      </c>
      <c r="J374" t="s">
        <v>88</v>
      </c>
      <c r="L374" t="s">
        <v>89</v>
      </c>
      <c r="M374" t="s">
        <v>90</v>
      </c>
      <c r="N374" t="s">
        <v>90</v>
      </c>
      <c r="O374">
        <v>32417767</v>
      </c>
      <c r="P374">
        <v>32417767</v>
      </c>
      <c r="Q374">
        <v>60.5</v>
      </c>
      <c r="R374">
        <v>0.85</v>
      </c>
      <c r="S374">
        <v>50.1</v>
      </c>
      <c r="T374">
        <v>51.5</v>
      </c>
      <c r="U374">
        <v>23</v>
      </c>
      <c r="V374" t="s">
        <v>91</v>
      </c>
      <c r="W374" t="s">
        <v>92</v>
      </c>
      <c r="X374" t="s">
        <v>92</v>
      </c>
      <c r="Y374" t="s">
        <v>93</v>
      </c>
      <c r="Z374" t="s">
        <v>90</v>
      </c>
      <c r="AA374">
        <v>6</v>
      </c>
      <c r="AB374">
        <v>2001</v>
      </c>
      <c r="AC374" t="s">
        <v>92</v>
      </c>
      <c r="AD374" t="s">
        <v>92</v>
      </c>
      <c r="AE374" t="s">
        <v>91</v>
      </c>
      <c r="AF374" t="s">
        <v>113</v>
      </c>
      <c r="AG374">
        <v>2</v>
      </c>
      <c r="AH374" t="s">
        <v>90</v>
      </c>
      <c r="AI374" t="s">
        <v>95</v>
      </c>
      <c r="AS374" t="s">
        <v>91</v>
      </c>
      <c r="AT374" t="s">
        <v>91</v>
      </c>
      <c r="AU374" t="s">
        <v>92</v>
      </c>
      <c r="AV374" t="s">
        <v>119</v>
      </c>
      <c r="BD374" t="s">
        <v>92</v>
      </c>
      <c r="BE374" t="s">
        <v>92</v>
      </c>
      <c r="BF374" t="s">
        <v>92</v>
      </c>
      <c r="BH374" t="s">
        <v>92</v>
      </c>
      <c r="BI374" t="s">
        <v>92</v>
      </c>
      <c r="BJ374" t="s">
        <v>92</v>
      </c>
      <c r="BK374" t="s">
        <v>92</v>
      </c>
      <c r="BN374" t="s">
        <v>92</v>
      </c>
      <c r="BO374" t="s">
        <v>92</v>
      </c>
      <c r="BP374" t="s">
        <v>92</v>
      </c>
      <c r="BR374" t="s">
        <v>92</v>
      </c>
      <c r="BS374" t="s">
        <v>92</v>
      </c>
      <c r="BT374" t="s">
        <v>91</v>
      </c>
      <c r="BU374" t="s">
        <v>91</v>
      </c>
      <c r="BV374" t="s">
        <v>91</v>
      </c>
      <c r="BW374">
        <v>55279</v>
      </c>
      <c r="BX374">
        <v>7872227</v>
      </c>
      <c r="BY374">
        <v>774176</v>
      </c>
      <c r="BZ374">
        <v>10168.523694870401</v>
      </c>
      <c r="CA374">
        <v>23.679583335349999</v>
      </c>
      <c r="CD374">
        <v>2025</v>
      </c>
      <c r="CE374">
        <v>2</v>
      </c>
      <c r="CF374">
        <f t="shared" si="5"/>
        <v>55279</v>
      </c>
    </row>
    <row r="375" spans="1:84" hidden="1">
      <c r="A375">
        <v>373</v>
      </c>
      <c r="B375">
        <v>60503</v>
      </c>
      <c r="C375" t="s">
        <v>288</v>
      </c>
      <c r="D375">
        <v>55279</v>
      </c>
      <c r="E375" t="s">
        <v>289</v>
      </c>
      <c r="F375" t="s">
        <v>116</v>
      </c>
      <c r="G375" t="s">
        <v>290</v>
      </c>
      <c r="H375" t="s">
        <v>296</v>
      </c>
      <c r="I375" t="s">
        <v>87</v>
      </c>
      <c r="J375" t="s">
        <v>88</v>
      </c>
      <c r="L375" t="s">
        <v>89</v>
      </c>
      <c r="M375" t="s">
        <v>90</v>
      </c>
      <c r="N375" t="s">
        <v>90</v>
      </c>
      <c r="O375">
        <v>32417769</v>
      </c>
      <c r="P375">
        <v>32417769</v>
      </c>
      <c r="Q375">
        <v>60.5</v>
      </c>
      <c r="R375">
        <v>0.85</v>
      </c>
      <c r="S375">
        <v>50.2</v>
      </c>
      <c r="T375">
        <v>51.5</v>
      </c>
      <c r="U375">
        <v>23</v>
      </c>
      <c r="V375" t="s">
        <v>91</v>
      </c>
      <c r="W375" t="s">
        <v>92</v>
      </c>
      <c r="X375" t="s">
        <v>92</v>
      </c>
      <c r="Y375" t="s">
        <v>93</v>
      </c>
      <c r="Z375" t="s">
        <v>90</v>
      </c>
      <c r="AA375">
        <v>5</v>
      </c>
      <c r="AB375">
        <v>2001</v>
      </c>
      <c r="AC375" t="s">
        <v>92</v>
      </c>
      <c r="AD375" t="s">
        <v>92</v>
      </c>
      <c r="AE375" t="s">
        <v>91</v>
      </c>
      <c r="AF375" t="s">
        <v>113</v>
      </c>
      <c r="AG375">
        <v>2</v>
      </c>
      <c r="AH375" t="s">
        <v>90</v>
      </c>
      <c r="AI375" t="s">
        <v>95</v>
      </c>
      <c r="AS375" t="s">
        <v>91</v>
      </c>
      <c r="AT375" t="s">
        <v>91</v>
      </c>
      <c r="AU375" t="s">
        <v>92</v>
      </c>
      <c r="AV375" t="s">
        <v>119</v>
      </c>
      <c r="BD375" t="s">
        <v>92</v>
      </c>
      <c r="BE375" t="s">
        <v>92</v>
      </c>
      <c r="BF375" t="s">
        <v>92</v>
      </c>
      <c r="BH375" t="s">
        <v>92</v>
      </c>
      <c r="BI375" t="s">
        <v>92</v>
      </c>
      <c r="BJ375" t="s">
        <v>92</v>
      </c>
      <c r="BK375" t="s">
        <v>92</v>
      </c>
      <c r="BN375" t="s">
        <v>92</v>
      </c>
      <c r="BO375" t="s">
        <v>92</v>
      </c>
      <c r="BP375" t="s">
        <v>92</v>
      </c>
      <c r="BR375" t="s">
        <v>92</v>
      </c>
      <c r="BS375" t="s">
        <v>92</v>
      </c>
      <c r="BT375" t="s">
        <v>91</v>
      </c>
      <c r="BU375" t="s">
        <v>91</v>
      </c>
      <c r="BV375" t="s">
        <v>91</v>
      </c>
      <c r="BW375">
        <v>55279</v>
      </c>
      <c r="BX375">
        <v>7872227</v>
      </c>
      <c r="BY375">
        <v>774176</v>
      </c>
      <c r="BZ375">
        <v>10168.523694870401</v>
      </c>
      <c r="CA375">
        <v>23.679583335349999</v>
      </c>
      <c r="CD375">
        <v>2025</v>
      </c>
      <c r="CE375">
        <v>1</v>
      </c>
      <c r="CF375">
        <f t="shared" si="5"/>
        <v>55279</v>
      </c>
    </row>
    <row r="376" spans="1:84" hidden="1">
      <c r="A376">
        <v>374</v>
      </c>
      <c r="B376">
        <v>60503</v>
      </c>
      <c r="C376" t="s">
        <v>288</v>
      </c>
      <c r="D376">
        <v>55279</v>
      </c>
      <c r="E376" t="s">
        <v>289</v>
      </c>
      <c r="F376" t="s">
        <v>116</v>
      </c>
      <c r="G376" t="s">
        <v>290</v>
      </c>
      <c r="H376" t="s">
        <v>297</v>
      </c>
      <c r="I376" t="s">
        <v>87</v>
      </c>
      <c r="J376" t="s">
        <v>88</v>
      </c>
      <c r="L376" t="s">
        <v>89</v>
      </c>
      <c r="M376" t="s">
        <v>90</v>
      </c>
      <c r="N376" t="s">
        <v>90</v>
      </c>
      <c r="O376">
        <v>32417771</v>
      </c>
      <c r="P376">
        <v>32417771</v>
      </c>
      <c r="Q376">
        <v>60.5</v>
      </c>
      <c r="R376">
        <v>0.85</v>
      </c>
      <c r="S376">
        <v>50.7</v>
      </c>
      <c r="T376">
        <v>51.5</v>
      </c>
      <c r="U376">
        <v>23</v>
      </c>
      <c r="V376" t="s">
        <v>91</v>
      </c>
      <c r="W376" t="s">
        <v>92</v>
      </c>
      <c r="X376" t="s">
        <v>92</v>
      </c>
      <c r="Y376" t="s">
        <v>93</v>
      </c>
      <c r="Z376" t="s">
        <v>90</v>
      </c>
      <c r="AA376">
        <v>6</v>
      </c>
      <c r="AB376">
        <v>2001</v>
      </c>
      <c r="AC376" t="s">
        <v>92</v>
      </c>
      <c r="AD376" t="s">
        <v>92</v>
      </c>
      <c r="AE376" t="s">
        <v>91</v>
      </c>
      <c r="AF376" t="s">
        <v>113</v>
      </c>
      <c r="AG376">
        <v>2</v>
      </c>
      <c r="AH376" t="s">
        <v>90</v>
      </c>
      <c r="AI376" t="s">
        <v>95</v>
      </c>
      <c r="AS376" t="s">
        <v>91</v>
      </c>
      <c r="AT376" t="s">
        <v>91</v>
      </c>
      <c r="AU376" t="s">
        <v>92</v>
      </c>
      <c r="AV376" t="s">
        <v>119</v>
      </c>
      <c r="BD376" t="s">
        <v>92</v>
      </c>
      <c r="BE376" t="s">
        <v>92</v>
      </c>
      <c r="BF376" t="s">
        <v>92</v>
      </c>
      <c r="BH376" t="s">
        <v>92</v>
      </c>
      <c r="BI376" t="s">
        <v>92</v>
      </c>
      <c r="BJ376" t="s">
        <v>92</v>
      </c>
      <c r="BK376" t="s">
        <v>92</v>
      </c>
      <c r="BN376" t="s">
        <v>92</v>
      </c>
      <c r="BO376" t="s">
        <v>92</v>
      </c>
      <c r="BP376" t="s">
        <v>92</v>
      </c>
      <c r="BR376" t="s">
        <v>92</v>
      </c>
      <c r="BS376" t="s">
        <v>92</v>
      </c>
      <c r="BT376" t="s">
        <v>91</v>
      </c>
      <c r="BU376" t="s">
        <v>91</v>
      </c>
      <c r="BV376" t="s">
        <v>91</v>
      </c>
      <c r="BW376">
        <v>55279</v>
      </c>
      <c r="BX376">
        <v>7872227</v>
      </c>
      <c r="BY376">
        <v>774176</v>
      </c>
      <c r="BZ376">
        <v>10168.523694870401</v>
      </c>
      <c r="CA376">
        <v>23.679583335349999</v>
      </c>
      <c r="CD376">
        <v>2025</v>
      </c>
      <c r="CE376">
        <v>2</v>
      </c>
      <c r="CF376">
        <f t="shared" si="5"/>
        <v>55279</v>
      </c>
    </row>
    <row r="377" spans="1:84">
      <c r="A377">
        <v>375</v>
      </c>
      <c r="B377">
        <v>60432</v>
      </c>
      <c r="C377" t="s">
        <v>698</v>
      </c>
      <c r="D377">
        <v>55284</v>
      </c>
      <c r="E377" t="s">
        <v>699</v>
      </c>
      <c r="F377" t="s">
        <v>181</v>
      </c>
      <c r="G377" t="s">
        <v>287</v>
      </c>
      <c r="H377" t="s">
        <v>700</v>
      </c>
      <c r="I377" t="s">
        <v>87</v>
      </c>
      <c r="J377" t="s">
        <v>88</v>
      </c>
      <c r="L377" t="s">
        <v>89</v>
      </c>
      <c r="M377" t="s">
        <v>90</v>
      </c>
      <c r="N377" t="s">
        <v>90</v>
      </c>
      <c r="O377" t="s">
        <v>701</v>
      </c>
      <c r="P377" t="s">
        <v>702</v>
      </c>
      <c r="Q377">
        <v>58.9</v>
      </c>
      <c r="R377">
        <v>0.85</v>
      </c>
      <c r="S377">
        <v>50</v>
      </c>
      <c r="T377">
        <v>57</v>
      </c>
      <c r="U377">
        <v>25</v>
      </c>
      <c r="V377" t="s">
        <v>91</v>
      </c>
      <c r="W377" t="s">
        <v>92</v>
      </c>
      <c r="X377" t="s">
        <v>92</v>
      </c>
      <c r="Y377" t="s">
        <v>93</v>
      </c>
      <c r="Z377" t="s">
        <v>90</v>
      </c>
      <c r="AA377">
        <v>7</v>
      </c>
      <c r="AB377">
        <v>2001</v>
      </c>
      <c r="AC377" t="s">
        <v>92</v>
      </c>
      <c r="AD377" t="s">
        <v>92</v>
      </c>
      <c r="AE377" t="s">
        <v>91</v>
      </c>
      <c r="AF377" t="s">
        <v>113</v>
      </c>
      <c r="AG377">
        <v>2</v>
      </c>
      <c r="AH377" t="s">
        <v>90</v>
      </c>
      <c r="AI377" t="s">
        <v>95</v>
      </c>
      <c r="AS377" t="s">
        <v>91</v>
      </c>
      <c r="AT377" t="s">
        <v>91</v>
      </c>
      <c r="AU377" t="s">
        <v>92</v>
      </c>
      <c r="AV377" t="s">
        <v>119</v>
      </c>
      <c r="BD377" t="s">
        <v>92</v>
      </c>
      <c r="BE377" t="s">
        <v>92</v>
      </c>
      <c r="BF377" t="s">
        <v>92</v>
      </c>
      <c r="BH377" t="s">
        <v>92</v>
      </c>
      <c r="BI377" t="s">
        <v>92</v>
      </c>
      <c r="BJ377" t="s">
        <v>92</v>
      </c>
      <c r="BK377" t="s">
        <v>92</v>
      </c>
      <c r="BN377" t="s">
        <v>92</v>
      </c>
      <c r="BO377" t="s">
        <v>92</v>
      </c>
      <c r="BP377" t="s">
        <v>92</v>
      </c>
      <c r="BR377" t="s">
        <v>92</v>
      </c>
      <c r="BS377" t="s">
        <v>92</v>
      </c>
      <c r="BT377" t="s">
        <v>91</v>
      </c>
      <c r="BU377" t="s">
        <v>91</v>
      </c>
      <c r="BV377" t="s">
        <v>91</v>
      </c>
      <c r="BW377">
        <v>55284</v>
      </c>
      <c r="BX377">
        <v>3326980</v>
      </c>
      <c r="BY377">
        <v>286954</v>
      </c>
      <c r="BZ377">
        <v>11594.123099869599</v>
      </c>
      <c r="CA377">
        <v>17.692777778675499</v>
      </c>
      <c r="CD377">
        <v>2019</v>
      </c>
      <c r="CE377">
        <v>3</v>
      </c>
      <c r="CF377">
        <f t="shared" si="5"/>
        <v>55284</v>
      </c>
    </row>
    <row r="378" spans="1:84">
      <c r="A378">
        <v>376</v>
      </c>
      <c r="B378">
        <v>60432</v>
      </c>
      <c r="C378" t="s">
        <v>698</v>
      </c>
      <c r="D378">
        <v>55284</v>
      </c>
      <c r="E378" t="s">
        <v>699</v>
      </c>
      <c r="F378" t="s">
        <v>181</v>
      </c>
      <c r="G378" t="s">
        <v>287</v>
      </c>
      <c r="H378" t="s">
        <v>703</v>
      </c>
      <c r="I378" t="s">
        <v>87</v>
      </c>
      <c r="J378" t="s">
        <v>88</v>
      </c>
      <c r="L378" t="s">
        <v>89</v>
      </c>
      <c r="M378" t="s">
        <v>90</v>
      </c>
      <c r="N378" t="s">
        <v>90</v>
      </c>
      <c r="O378" t="s">
        <v>704</v>
      </c>
      <c r="P378" t="s">
        <v>702</v>
      </c>
      <c r="Q378">
        <v>58.9</v>
      </c>
      <c r="R378">
        <v>0.85</v>
      </c>
      <c r="S378">
        <v>50</v>
      </c>
      <c r="T378">
        <v>57</v>
      </c>
      <c r="U378">
        <v>25</v>
      </c>
      <c r="V378" t="s">
        <v>91</v>
      </c>
      <c r="W378" t="s">
        <v>92</v>
      </c>
      <c r="X378" t="s">
        <v>92</v>
      </c>
      <c r="Y378" t="s">
        <v>93</v>
      </c>
      <c r="Z378" t="s">
        <v>90</v>
      </c>
      <c r="AA378">
        <v>7</v>
      </c>
      <c r="AB378">
        <v>2001</v>
      </c>
      <c r="AC378" t="s">
        <v>92</v>
      </c>
      <c r="AD378" t="s">
        <v>92</v>
      </c>
      <c r="AE378" t="s">
        <v>91</v>
      </c>
      <c r="AF378" t="s">
        <v>113</v>
      </c>
      <c r="AG378">
        <v>2</v>
      </c>
      <c r="AH378" t="s">
        <v>90</v>
      </c>
      <c r="AI378" t="s">
        <v>95</v>
      </c>
      <c r="AS378" t="s">
        <v>91</v>
      </c>
      <c r="AT378" t="s">
        <v>91</v>
      </c>
      <c r="AU378" t="s">
        <v>92</v>
      </c>
      <c r="AV378" t="s">
        <v>119</v>
      </c>
      <c r="BD378" t="s">
        <v>92</v>
      </c>
      <c r="BE378" t="s">
        <v>92</v>
      </c>
      <c r="BF378" t="s">
        <v>92</v>
      </c>
      <c r="BH378" t="s">
        <v>92</v>
      </c>
      <c r="BI378" t="s">
        <v>92</v>
      </c>
      <c r="BJ378" t="s">
        <v>92</v>
      </c>
      <c r="BK378" t="s">
        <v>92</v>
      </c>
      <c r="BN378" t="s">
        <v>92</v>
      </c>
      <c r="BO378" t="s">
        <v>92</v>
      </c>
      <c r="BP378" t="s">
        <v>92</v>
      </c>
      <c r="BR378" t="s">
        <v>92</v>
      </c>
      <c r="BS378" t="s">
        <v>92</v>
      </c>
      <c r="BT378" t="s">
        <v>91</v>
      </c>
      <c r="BU378" t="s">
        <v>91</v>
      </c>
      <c r="BV378" t="s">
        <v>91</v>
      </c>
      <c r="BW378">
        <v>55284</v>
      </c>
      <c r="BX378">
        <v>3326980</v>
      </c>
      <c r="BY378">
        <v>286954</v>
      </c>
      <c r="BZ378">
        <v>11594.123099869599</v>
      </c>
      <c r="CA378">
        <v>17.692777778675499</v>
      </c>
      <c r="CD378">
        <v>2019</v>
      </c>
      <c r="CE378">
        <v>3</v>
      </c>
      <c r="CF378">
        <f t="shared" si="5"/>
        <v>55284</v>
      </c>
    </row>
    <row r="379" spans="1:84">
      <c r="A379">
        <v>377</v>
      </c>
      <c r="B379">
        <v>60432</v>
      </c>
      <c r="C379" t="s">
        <v>698</v>
      </c>
      <c r="D379">
        <v>55284</v>
      </c>
      <c r="E379" t="s">
        <v>699</v>
      </c>
      <c r="F379" t="s">
        <v>181</v>
      </c>
      <c r="G379" t="s">
        <v>287</v>
      </c>
      <c r="H379" t="s">
        <v>705</v>
      </c>
      <c r="I379" t="s">
        <v>87</v>
      </c>
      <c r="J379" t="s">
        <v>88</v>
      </c>
      <c r="L379" t="s">
        <v>89</v>
      </c>
      <c r="M379" t="s">
        <v>90</v>
      </c>
      <c r="N379" t="s">
        <v>90</v>
      </c>
      <c r="O379" t="s">
        <v>706</v>
      </c>
      <c r="P379" t="s">
        <v>702</v>
      </c>
      <c r="Q379">
        <v>58.9</v>
      </c>
      <c r="R379">
        <v>0.85</v>
      </c>
      <c r="S379">
        <v>50</v>
      </c>
      <c r="T379">
        <v>57</v>
      </c>
      <c r="U379">
        <v>25</v>
      </c>
      <c r="V379" t="s">
        <v>91</v>
      </c>
      <c r="W379" t="s">
        <v>92</v>
      </c>
      <c r="X379" t="s">
        <v>92</v>
      </c>
      <c r="Y379" t="s">
        <v>93</v>
      </c>
      <c r="Z379" t="s">
        <v>90</v>
      </c>
      <c r="AA379">
        <v>7</v>
      </c>
      <c r="AB379">
        <v>2001</v>
      </c>
      <c r="AC379" t="s">
        <v>92</v>
      </c>
      <c r="AD379" t="s">
        <v>92</v>
      </c>
      <c r="AE379" t="s">
        <v>91</v>
      </c>
      <c r="AF379" t="s">
        <v>113</v>
      </c>
      <c r="AG379">
        <v>2</v>
      </c>
      <c r="AH379" t="s">
        <v>90</v>
      </c>
      <c r="AI379" t="s">
        <v>95</v>
      </c>
      <c r="AS379" t="s">
        <v>91</v>
      </c>
      <c r="AT379" t="s">
        <v>91</v>
      </c>
      <c r="AU379" t="s">
        <v>92</v>
      </c>
      <c r="AV379" t="s">
        <v>119</v>
      </c>
      <c r="BD379" t="s">
        <v>92</v>
      </c>
      <c r="BE379" t="s">
        <v>92</v>
      </c>
      <c r="BF379" t="s">
        <v>92</v>
      </c>
      <c r="BH379" t="s">
        <v>92</v>
      </c>
      <c r="BI379" t="s">
        <v>92</v>
      </c>
      <c r="BJ379" t="s">
        <v>92</v>
      </c>
      <c r="BK379" t="s">
        <v>92</v>
      </c>
      <c r="BN379" t="s">
        <v>92</v>
      </c>
      <c r="BO379" t="s">
        <v>92</v>
      </c>
      <c r="BP379" t="s">
        <v>92</v>
      </c>
      <c r="BR379" t="s">
        <v>92</v>
      </c>
      <c r="BS379" t="s">
        <v>92</v>
      </c>
      <c r="BT379" t="s">
        <v>91</v>
      </c>
      <c r="BU379" t="s">
        <v>91</v>
      </c>
      <c r="BV379" t="s">
        <v>91</v>
      </c>
      <c r="BW379">
        <v>55284</v>
      </c>
      <c r="BX379">
        <v>3326980</v>
      </c>
      <c r="BY379">
        <v>286954</v>
      </c>
      <c r="BZ379">
        <v>11594.123099869599</v>
      </c>
      <c r="CA379">
        <v>17.692777778675499</v>
      </c>
      <c r="CD379">
        <v>2019</v>
      </c>
      <c r="CE379">
        <v>3</v>
      </c>
      <c r="CF379">
        <f t="shared" si="5"/>
        <v>55284</v>
      </c>
    </row>
    <row r="380" spans="1:84">
      <c r="A380">
        <v>378</v>
      </c>
      <c r="B380">
        <v>60432</v>
      </c>
      <c r="C380" t="s">
        <v>698</v>
      </c>
      <c r="D380">
        <v>55284</v>
      </c>
      <c r="E380" t="s">
        <v>699</v>
      </c>
      <c r="F380" t="s">
        <v>181</v>
      </c>
      <c r="G380" t="s">
        <v>287</v>
      </c>
      <c r="H380" t="s">
        <v>707</v>
      </c>
      <c r="I380" t="s">
        <v>87</v>
      </c>
      <c r="J380" t="s">
        <v>88</v>
      </c>
      <c r="L380" t="s">
        <v>89</v>
      </c>
      <c r="M380" t="s">
        <v>90</v>
      </c>
      <c r="N380" t="s">
        <v>90</v>
      </c>
      <c r="O380" t="s">
        <v>708</v>
      </c>
      <c r="P380" t="s">
        <v>702</v>
      </c>
      <c r="Q380">
        <v>58.9</v>
      </c>
      <c r="R380">
        <v>0.85</v>
      </c>
      <c r="S380">
        <v>50</v>
      </c>
      <c r="T380">
        <v>57</v>
      </c>
      <c r="U380">
        <v>25</v>
      </c>
      <c r="V380" t="s">
        <v>91</v>
      </c>
      <c r="W380" t="s">
        <v>92</v>
      </c>
      <c r="X380" t="s">
        <v>92</v>
      </c>
      <c r="Y380" t="s">
        <v>93</v>
      </c>
      <c r="Z380" t="s">
        <v>90</v>
      </c>
      <c r="AA380">
        <v>7</v>
      </c>
      <c r="AB380">
        <v>2001</v>
      </c>
      <c r="AC380" t="s">
        <v>92</v>
      </c>
      <c r="AD380" t="s">
        <v>92</v>
      </c>
      <c r="AE380" t="s">
        <v>91</v>
      </c>
      <c r="AF380" t="s">
        <v>113</v>
      </c>
      <c r="AG380">
        <v>2</v>
      </c>
      <c r="AH380" t="s">
        <v>90</v>
      </c>
      <c r="AI380" t="s">
        <v>95</v>
      </c>
      <c r="AS380" t="s">
        <v>91</v>
      </c>
      <c r="AT380" t="s">
        <v>91</v>
      </c>
      <c r="AU380" t="s">
        <v>92</v>
      </c>
      <c r="AV380" t="s">
        <v>119</v>
      </c>
      <c r="BD380" t="s">
        <v>92</v>
      </c>
      <c r="BE380" t="s">
        <v>92</v>
      </c>
      <c r="BF380" t="s">
        <v>92</v>
      </c>
      <c r="BH380" t="s">
        <v>92</v>
      </c>
      <c r="BI380" t="s">
        <v>92</v>
      </c>
      <c r="BJ380" t="s">
        <v>92</v>
      </c>
      <c r="BK380" t="s">
        <v>92</v>
      </c>
      <c r="BN380" t="s">
        <v>92</v>
      </c>
      <c r="BO380" t="s">
        <v>92</v>
      </c>
      <c r="BP380" t="s">
        <v>92</v>
      </c>
      <c r="BR380" t="s">
        <v>92</v>
      </c>
      <c r="BS380" t="s">
        <v>92</v>
      </c>
      <c r="BT380" t="s">
        <v>91</v>
      </c>
      <c r="BU380" t="s">
        <v>91</v>
      </c>
      <c r="BV380" t="s">
        <v>91</v>
      </c>
      <c r="BW380">
        <v>55284</v>
      </c>
      <c r="BX380">
        <v>3326980</v>
      </c>
      <c r="BY380">
        <v>286954</v>
      </c>
      <c r="BZ380">
        <v>11594.123099869599</v>
      </c>
      <c r="CA380">
        <v>17.692777778675499</v>
      </c>
      <c r="CD380">
        <v>2019</v>
      </c>
      <c r="CE380">
        <v>3</v>
      </c>
      <c r="CF380">
        <f t="shared" si="5"/>
        <v>55284</v>
      </c>
    </row>
    <row r="381" spans="1:84">
      <c r="A381">
        <v>379</v>
      </c>
      <c r="B381">
        <v>60432</v>
      </c>
      <c r="C381" t="s">
        <v>698</v>
      </c>
      <c r="D381">
        <v>55284</v>
      </c>
      <c r="E381" t="s">
        <v>699</v>
      </c>
      <c r="F381" t="s">
        <v>181</v>
      </c>
      <c r="G381" t="s">
        <v>287</v>
      </c>
      <c r="H381" t="s">
        <v>709</v>
      </c>
      <c r="I381" t="s">
        <v>87</v>
      </c>
      <c r="J381" t="s">
        <v>88</v>
      </c>
      <c r="L381" t="s">
        <v>89</v>
      </c>
      <c r="M381" t="s">
        <v>90</v>
      </c>
      <c r="N381" t="s">
        <v>90</v>
      </c>
      <c r="O381" t="s">
        <v>710</v>
      </c>
      <c r="P381" t="s">
        <v>702</v>
      </c>
      <c r="Q381">
        <v>58.9</v>
      </c>
      <c r="R381">
        <v>0.85</v>
      </c>
      <c r="S381">
        <v>50</v>
      </c>
      <c r="T381">
        <v>57</v>
      </c>
      <c r="U381">
        <v>25</v>
      </c>
      <c r="V381" t="s">
        <v>91</v>
      </c>
      <c r="W381" t="s">
        <v>92</v>
      </c>
      <c r="X381" t="s">
        <v>92</v>
      </c>
      <c r="Y381" t="s">
        <v>93</v>
      </c>
      <c r="Z381" t="s">
        <v>90</v>
      </c>
      <c r="AA381">
        <v>7</v>
      </c>
      <c r="AB381">
        <v>2001</v>
      </c>
      <c r="AC381" t="s">
        <v>92</v>
      </c>
      <c r="AD381" t="s">
        <v>92</v>
      </c>
      <c r="AE381" t="s">
        <v>91</v>
      </c>
      <c r="AF381" t="s">
        <v>113</v>
      </c>
      <c r="AG381">
        <v>2</v>
      </c>
      <c r="AH381" t="s">
        <v>90</v>
      </c>
      <c r="AI381" t="s">
        <v>95</v>
      </c>
      <c r="AS381" t="s">
        <v>91</v>
      </c>
      <c r="AT381" t="s">
        <v>91</v>
      </c>
      <c r="AU381" t="s">
        <v>92</v>
      </c>
      <c r="AV381" t="s">
        <v>119</v>
      </c>
      <c r="BD381" t="s">
        <v>92</v>
      </c>
      <c r="BE381" t="s">
        <v>92</v>
      </c>
      <c r="BF381" t="s">
        <v>92</v>
      </c>
      <c r="BH381" t="s">
        <v>92</v>
      </c>
      <c r="BI381" t="s">
        <v>92</v>
      </c>
      <c r="BJ381" t="s">
        <v>92</v>
      </c>
      <c r="BK381" t="s">
        <v>92</v>
      </c>
      <c r="BN381" t="s">
        <v>92</v>
      </c>
      <c r="BO381" t="s">
        <v>92</v>
      </c>
      <c r="BP381" t="s">
        <v>92</v>
      </c>
      <c r="BR381" t="s">
        <v>92</v>
      </c>
      <c r="BS381" t="s">
        <v>92</v>
      </c>
      <c r="BT381" t="s">
        <v>91</v>
      </c>
      <c r="BU381" t="s">
        <v>91</v>
      </c>
      <c r="BV381" t="s">
        <v>91</v>
      </c>
      <c r="BW381">
        <v>55284</v>
      </c>
      <c r="BX381">
        <v>3326980</v>
      </c>
      <c r="BY381">
        <v>286954</v>
      </c>
      <c r="BZ381">
        <v>11594.123099869599</v>
      </c>
      <c r="CA381">
        <v>17.692777778675499</v>
      </c>
      <c r="CD381">
        <v>2019</v>
      </c>
      <c r="CE381">
        <v>3</v>
      </c>
      <c r="CF381">
        <f t="shared" si="5"/>
        <v>55284</v>
      </c>
    </row>
    <row r="382" spans="1:84">
      <c r="A382">
        <v>380</v>
      </c>
      <c r="B382">
        <v>60432</v>
      </c>
      <c r="C382" t="s">
        <v>698</v>
      </c>
      <c r="D382">
        <v>55284</v>
      </c>
      <c r="E382" t="s">
        <v>699</v>
      </c>
      <c r="F382" t="s">
        <v>181</v>
      </c>
      <c r="G382" t="s">
        <v>287</v>
      </c>
      <c r="H382" t="s">
        <v>711</v>
      </c>
      <c r="I382" t="s">
        <v>87</v>
      </c>
      <c r="J382" t="s">
        <v>88</v>
      </c>
      <c r="L382" t="s">
        <v>89</v>
      </c>
      <c r="M382" t="s">
        <v>90</v>
      </c>
      <c r="N382" t="s">
        <v>90</v>
      </c>
      <c r="O382" t="s">
        <v>712</v>
      </c>
      <c r="P382" t="s">
        <v>702</v>
      </c>
      <c r="Q382">
        <v>58.9</v>
      </c>
      <c r="R382">
        <v>0.85</v>
      </c>
      <c r="S382">
        <v>50</v>
      </c>
      <c r="T382">
        <v>57</v>
      </c>
      <c r="U382">
        <v>25</v>
      </c>
      <c r="V382" t="s">
        <v>91</v>
      </c>
      <c r="W382" t="s">
        <v>92</v>
      </c>
      <c r="X382" t="s">
        <v>92</v>
      </c>
      <c r="Y382" t="s">
        <v>93</v>
      </c>
      <c r="Z382" t="s">
        <v>90</v>
      </c>
      <c r="AA382">
        <v>8</v>
      </c>
      <c r="AB382">
        <v>2001</v>
      </c>
      <c r="AC382" t="s">
        <v>92</v>
      </c>
      <c r="AD382" t="s">
        <v>92</v>
      </c>
      <c r="AE382" t="s">
        <v>91</v>
      </c>
      <c r="AF382" t="s">
        <v>113</v>
      </c>
      <c r="AG382">
        <v>2</v>
      </c>
      <c r="AH382" t="s">
        <v>90</v>
      </c>
      <c r="AI382" t="s">
        <v>95</v>
      </c>
      <c r="AS382" t="s">
        <v>91</v>
      </c>
      <c r="AT382" t="s">
        <v>91</v>
      </c>
      <c r="AU382" t="s">
        <v>92</v>
      </c>
      <c r="AV382" t="s">
        <v>119</v>
      </c>
      <c r="BD382" t="s">
        <v>92</v>
      </c>
      <c r="BE382" t="s">
        <v>92</v>
      </c>
      <c r="BF382" t="s">
        <v>92</v>
      </c>
      <c r="BH382" t="s">
        <v>92</v>
      </c>
      <c r="BI382" t="s">
        <v>92</v>
      </c>
      <c r="BJ382" t="s">
        <v>92</v>
      </c>
      <c r="BK382" t="s">
        <v>92</v>
      </c>
      <c r="BN382" t="s">
        <v>92</v>
      </c>
      <c r="BO382" t="s">
        <v>92</v>
      </c>
      <c r="BP382" t="s">
        <v>92</v>
      </c>
      <c r="BR382" t="s">
        <v>92</v>
      </c>
      <c r="BS382" t="s">
        <v>92</v>
      </c>
      <c r="BT382" t="s">
        <v>91</v>
      </c>
      <c r="BU382" t="s">
        <v>91</v>
      </c>
      <c r="BV382" t="s">
        <v>91</v>
      </c>
      <c r="BW382">
        <v>55284</v>
      </c>
      <c r="BX382">
        <v>3326980</v>
      </c>
      <c r="BY382">
        <v>286954</v>
      </c>
      <c r="BZ382">
        <v>11594.123099869599</v>
      </c>
      <c r="CA382">
        <v>17.692777778675499</v>
      </c>
      <c r="CD382">
        <v>2019</v>
      </c>
      <c r="CE382">
        <v>4</v>
      </c>
      <c r="CF382">
        <f t="shared" si="5"/>
        <v>55284</v>
      </c>
    </row>
    <row r="383" spans="1:84">
      <c r="A383">
        <v>381</v>
      </c>
      <c r="B383">
        <v>60432</v>
      </c>
      <c r="C383" t="s">
        <v>698</v>
      </c>
      <c r="D383">
        <v>55285</v>
      </c>
      <c r="E383" t="s">
        <v>713</v>
      </c>
      <c r="F383" t="s">
        <v>178</v>
      </c>
      <c r="G383" t="s">
        <v>714</v>
      </c>
      <c r="H383" t="s">
        <v>715</v>
      </c>
      <c r="I383" t="s">
        <v>87</v>
      </c>
      <c r="J383" t="s">
        <v>88</v>
      </c>
      <c r="L383" t="s">
        <v>89</v>
      </c>
      <c r="M383" t="s">
        <v>90</v>
      </c>
      <c r="N383" t="s">
        <v>90</v>
      </c>
      <c r="O383" t="s">
        <v>716</v>
      </c>
      <c r="P383" t="s">
        <v>717</v>
      </c>
      <c r="Q383">
        <v>57</v>
      </c>
      <c r="R383">
        <v>0.85</v>
      </c>
      <c r="S383">
        <v>50</v>
      </c>
      <c r="T383">
        <v>57</v>
      </c>
      <c r="U383">
        <v>25</v>
      </c>
      <c r="V383" t="s">
        <v>91</v>
      </c>
      <c r="W383" t="s">
        <v>92</v>
      </c>
      <c r="X383" t="s">
        <v>92</v>
      </c>
      <c r="Y383" t="s">
        <v>93</v>
      </c>
      <c r="Z383" t="s">
        <v>90</v>
      </c>
      <c r="AA383">
        <v>6</v>
      </c>
      <c r="AB383">
        <v>2001</v>
      </c>
      <c r="AC383" t="s">
        <v>92</v>
      </c>
      <c r="AD383" t="s">
        <v>92</v>
      </c>
      <c r="AE383" t="s">
        <v>91</v>
      </c>
      <c r="AF383" t="s">
        <v>113</v>
      </c>
      <c r="AG383">
        <v>2</v>
      </c>
      <c r="AH383" t="s">
        <v>90</v>
      </c>
      <c r="AI383" t="s">
        <v>95</v>
      </c>
      <c r="AS383" t="s">
        <v>91</v>
      </c>
      <c r="AT383" t="s">
        <v>91</v>
      </c>
      <c r="AU383" t="s">
        <v>92</v>
      </c>
      <c r="AV383" t="s">
        <v>119</v>
      </c>
      <c r="BD383" t="s">
        <v>92</v>
      </c>
      <c r="BE383" t="s">
        <v>92</v>
      </c>
      <c r="BF383" t="s">
        <v>92</v>
      </c>
      <c r="BH383" t="s">
        <v>92</v>
      </c>
      <c r="BI383" t="s">
        <v>92</v>
      </c>
      <c r="BJ383" t="s">
        <v>92</v>
      </c>
      <c r="BK383" t="s">
        <v>92</v>
      </c>
      <c r="BN383" t="s">
        <v>92</v>
      </c>
      <c r="BO383" t="s">
        <v>92</v>
      </c>
      <c r="BP383" t="s">
        <v>92</v>
      </c>
      <c r="BR383" t="s">
        <v>92</v>
      </c>
      <c r="BS383" t="s">
        <v>92</v>
      </c>
      <c r="BT383" t="s">
        <v>91</v>
      </c>
      <c r="BU383" t="s">
        <v>91</v>
      </c>
      <c r="BV383" t="s">
        <v>91</v>
      </c>
      <c r="BW383">
        <v>55285</v>
      </c>
      <c r="BX383">
        <v>653951</v>
      </c>
      <c r="BY383">
        <v>58017.000999999997</v>
      </c>
      <c r="BZ383">
        <v>11271.7132690123</v>
      </c>
      <c r="CA383">
        <v>28.778263885891601</v>
      </c>
      <c r="CD383">
        <v>2030</v>
      </c>
      <c r="CE383">
        <v>3</v>
      </c>
      <c r="CF383">
        <f t="shared" si="5"/>
        <v>55285</v>
      </c>
    </row>
    <row r="384" spans="1:84">
      <c r="A384">
        <v>382</v>
      </c>
      <c r="B384">
        <v>60432</v>
      </c>
      <c r="C384" t="s">
        <v>698</v>
      </c>
      <c r="D384">
        <v>55285</v>
      </c>
      <c r="E384" t="s">
        <v>713</v>
      </c>
      <c r="F384" t="s">
        <v>178</v>
      </c>
      <c r="G384" t="s">
        <v>714</v>
      </c>
      <c r="H384" t="s">
        <v>718</v>
      </c>
      <c r="I384" t="s">
        <v>87</v>
      </c>
      <c r="J384" t="s">
        <v>88</v>
      </c>
      <c r="L384" t="s">
        <v>89</v>
      </c>
      <c r="M384" t="s">
        <v>90</v>
      </c>
      <c r="N384" t="s">
        <v>90</v>
      </c>
      <c r="O384" t="s">
        <v>719</v>
      </c>
      <c r="P384" t="s">
        <v>717</v>
      </c>
      <c r="Q384">
        <v>57</v>
      </c>
      <c r="R384">
        <v>0.85</v>
      </c>
      <c r="S384">
        <v>50</v>
      </c>
      <c r="T384">
        <v>57</v>
      </c>
      <c r="U384">
        <v>25</v>
      </c>
      <c r="V384" t="s">
        <v>91</v>
      </c>
      <c r="W384" t="s">
        <v>92</v>
      </c>
      <c r="X384" t="s">
        <v>92</v>
      </c>
      <c r="Y384" t="s">
        <v>93</v>
      </c>
      <c r="Z384" t="s">
        <v>90</v>
      </c>
      <c r="AA384">
        <v>6</v>
      </c>
      <c r="AB384">
        <v>2001</v>
      </c>
      <c r="AC384" t="s">
        <v>92</v>
      </c>
      <c r="AD384" t="s">
        <v>92</v>
      </c>
      <c r="AE384" t="s">
        <v>91</v>
      </c>
      <c r="AF384" t="s">
        <v>113</v>
      </c>
      <c r="AG384">
        <v>2</v>
      </c>
      <c r="AH384" t="s">
        <v>90</v>
      </c>
      <c r="AI384" t="s">
        <v>95</v>
      </c>
      <c r="AS384" t="s">
        <v>91</v>
      </c>
      <c r="AT384" t="s">
        <v>91</v>
      </c>
      <c r="AU384" t="s">
        <v>92</v>
      </c>
      <c r="AV384" t="s">
        <v>119</v>
      </c>
      <c r="BD384" t="s">
        <v>92</v>
      </c>
      <c r="BE384" t="s">
        <v>92</v>
      </c>
      <c r="BF384" t="s">
        <v>92</v>
      </c>
      <c r="BH384" t="s">
        <v>92</v>
      </c>
      <c r="BI384" t="s">
        <v>92</v>
      </c>
      <c r="BJ384" t="s">
        <v>92</v>
      </c>
      <c r="BK384" t="s">
        <v>92</v>
      </c>
      <c r="BN384" t="s">
        <v>92</v>
      </c>
      <c r="BO384" t="s">
        <v>92</v>
      </c>
      <c r="BP384" t="s">
        <v>92</v>
      </c>
      <c r="BR384" t="s">
        <v>92</v>
      </c>
      <c r="BS384" t="s">
        <v>92</v>
      </c>
      <c r="BT384" t="s">
        <v>91</v>
      </c>
      <c r="BU384" t="s">
        <v>91</v>
      </c>
      <c r="BV384" t="s">
        <v>91</v>
      </c>
      <c r="BW384">
        <v>55285</v>
      </c>
      <c r="BX384">
        <v>653951</v>
      </c>
      <c r="BY384">
        <v>58017.000999999997</v>
      </c>
      <c r="BZ384">
        <v>11271.7132690123</v>
      </c>
      <c r="CA384">
        <v>28.778263885891601</v>
      </c>
      <c r="CD384">
        <v>2030</v>
      </c>
      <c r="CE384">
        <v>3</v>
      </c>
      <c r="CF384">
        <f t="shared" si="5"/>
        <v>55285</v>
      </c>
    </row>
    <row r="385" spans="1:84">
      <c r="A385">
        <v>383</v>
      </c>
      <c r="B385">
        <v>60432</v>
      </c>
      <c r="C385" t="s">
        <v>698</v>
      </c>
      <c r="D385">
        <v>55285</v>
      </c>
      <c r="E385" t="s">
        <v>713</v>
      </c>
      <c r="F385" t="s">
        <v>178</v>
      </c>
      <c r="G385" t="s">
        <v>714</v>
      </c>
      <c r="H385" t="s">
        <v>720</v>
      </c>
      <c r="I385" t="s">
        <v>87</v>
      </c>
      <c r="J385" t="s">
        <v>88</v>
      </c>
      <c r="L385" t="s">
        <v>89</v>
      </c>
      <c r="M385" t="s">
        <v>90</v>
      </c>
      <c r="N385" t="s">
        <v>90</v>
      </c>
      <c r="O385" t="s">
        <v>721</v>
      </c>
      <c r="P385" t="s">
        <v>717</v>
      </c>
      <c r="Q385">
        <v>57</v>
      </c>
      <c r="R385">
        <v>0.85</v>
      </c>
      <c r="S385">
        <v>50</v>
      </c>
      <c r="T385">
        <v>57</v>
      </c>
      <c r="U385">
        <v>25</v>
      </c>
      <c r="V385" t="s">
        <v>91</v>
      </c>
      <c r="W385" t="s">
        <v>92</v>
      </c>
      <c r="X385" t="s">
        <v>92</v>
      </c>
      <c r="Y385" t="s">
        <v>93</v>
      </c>
      <c r="Z385" t="s">
        <v>90</v>
      </c>
      <c r="AA385">
        <v>6</v>
      </c>
      <c r="AB385">
        <v>2001</v>
      </c>
      <c r="AC385" t="s">
        <v>92</v>
      </c>
      <c r="AD385" t="s">
        <v>92</v>
      </c>
      <c r="AE385" t="s">
        <v>91</v>
      </c>
      <c r="AF385" t="s">
        <v>113</v>
      </c>
      <c r="AG385">
        <v>2</v>
      </c>
      <c r="AH385" t="s">
        <v>90</v>
      </c>
      <c r="AI385" t="s">
        <v>95</v>
      </c>
      <c r="AS385" t="s">
        <v>91</v>
      </c>
      <c r="AT385" t="s">
        <v>91</v>
      </c>
      <c r="AU385" t="s">
        <v>92</v>
      </c>
      <c r="AV385" t="s">
        <v>119</v>
      </c>
      <c r="BD385" t="s">
        <v>92</v>
      </c>
      <c r="BE385" t="s">
        <v>92</v>
      </c>
      <c r="BF385" t="s">
        <v>92</v>
      </c>
      <c r="BH385" t="s">
        <v>92</v>
      </c>
      <c r="BI385" t="s">
        <v>92</v>
      </c>
      <c r="BJ385" t="s">
        <v>92</v>
      </c>
      <c r="BK385" t="s">
        <v>92</v>
      </c>
      <c r="BN385" t="s">
        <v>92</v>
      </c>
      <c r="BO385" t="s">
        <v>92</v>
      </c>
      <c r="BP385" t="s">
        <v>92</v>
      </c>
      <c r="BR385" t="s">
        <v>92</v>
      </c>
      <c r="BS385" t="s">
        <v>92</v>
      </c>
      <c r="BT385" t="s">
        <v>91</v>
      </c>
      <c r="BU385" t="s">
        <v>91</v>
      </c>
      <c r="BV385" t="s">
        <v>91</v>
      </c>
      <c r="BW385">
        <v>55285</v>
      </c>
      <c r="BX385">
        <v>653951</v>
      </c>
      <c r="BY385">
        <v>58017.000999999997</v>
      </c>
      <c r="BZ385">
        <v>11271.7132690123</v>
      </c>
      <c r="CA385">
        <v>28.778263885891601</v>
      </c>
      <c r="CD385">
        <v>2030</v>
      </c>
      <c r="CE385">
        <v>3</v>
      </c>
      <c r="CF385">
        <f t="shared" si="5"/>
        <v>55285</v>
      </c>
    </row>
    <row r="386" spans="1:84">
      <c r="A386">
        <v>384</v>
      </c>
      <c r="B386">
        <v>60432</v>
      </c>
      <c r="C386" t="s">
        <v>698</v>
      </c>
      <c r="D386">
        <v>55285</v>
      </c>
      <c r="E386" t="s">
        <v>713</v>
      </c>
      <c r="F386" t="s">
        <v>178</v>
      </c>
      <c r="G386" t="s">
        <v>714</v>
      </c>
      <c r="H386" t="s">
        <v>722</v>
      </c>
      <c r="I386" t="s">
        <v>87</v>
      </c>
      <c r="J386" t="s">
        <v>88</v>
      </c>
      <c r="L386" t="s">
        <v>89</v>
      </c>
      <c r="M386" t="s">
        <v>90</v>
      </c>
      <c r="N386" t="s">
        <v>90</v>
      </c>
      <c r="O386" t="s">
        <v>723</v>
      </c>
      <c r="P386" t="s">
        <v>717</v>
      </c>
      <c r="Q386">
        <v>57</v>
      </c>
      <c r="R386">
        <v>0.85</v>
      </c>
      <c r="S386">
        <v>50</v>
      </c>
      <c r="T386">
        <v>57</v>
      </c>
      <c r="U386">
        <v>25</v>
      </c>
      <c r="V386" t="s">
        <v>91</v>
      </c>
      <c r="W386" t="s">
        <v>92</v>
      </c>
      <c r="X386" t="s">
        <v>92</v>
      </c>
      <c r="Y386" t="s">
        <v>93</v>
      </c>
      <c r="Z386" t="s">
        <v>90</v>
      </c>
      <c r="AA386">
        <v>5</v>
      </c>
      <c r="AB386">
        <v>2001</v>
      </c>
      <c r="AC386" t="s">
        <v>92</v>
      </c>
      <c r="AD386" t="s">
        <v>92</v>
      </c>
      <c r="AE386" t="s">
        <v>91</v>
      </c>
      <c r="AF386" t="s">
        <v>113</v>
      </c>
      <c r="AG386">
        <v>2</v>
      </c>
      <c r="AH386" t="s">
        <v>90</v>
      </c>
      <c r="AI386" t="s">
        <v>95</v>
      </c>
      <c r="AS386" t="s">
        <v>91</v>
      </c>
      <c r="AT386" t="s">
        <v>91</v>
      </c>
      <c r="AU386" t="s">
        <v>92</v>
      </c>
      <c r="AV386" t="s">
        <v>119</v>
      </c>
      <c r="BD386" t="s">
        <v>92</v>
      </c>
      <c r="BE386" t="s">
        <v>92</v>
      </c>
      <c r="BF386" t="s">
        <v>92</v>
      </c>
      <c r="BH386" t="s">
        <v>92</v>
      </c>
      <c r="BI386" t="s">
        <v>92</v>
      </c>
      <c r="BJ386" t="s">
        <v>92</v>
      </c>
      <c r="BK386" t="s">
        <v>92</v>
      </c>
      <c r="BN386" t="s">
        <v>92</v>
      </c>
      <c r="BO386" t="s">
        <v>92</v>
      </c>
      <c r="BP386" t="s">
        <v>92</v>
      </c>
      <c r="BR386" t="s">
        <v>92</v>
      </c>
      <c r="BS386" t="s">
        <v>92</v>
      </c>
      <c r="BT386" t="s">
        <v>91</v>
      </c>
      <c r="BU386" t="s">
        <v>91</v>
      </c>
      <c r="BV386" t="s">
        <v>91</v>
      </c>
      <c r="BW386">
        <v>55285</v>
      </c>
      <c r="BX386">
        <v>653951</v>
      </c>
      <c r="BY386">
        <v>58017.000999999997</v>
      </c>
      <c r="BZ386">
        <v>11271.7132690123</v>
      </c>
      <c r="CA386">
        <v>28.778263885891601</v>
      </c>
      <c r="CD386">
        <v>2030</v>
      </c>
      <c r="CE386">
        <v>2</v>
      </c>
      <c r="CF386">
        <f t="shared" ref="CF386:CF449" si="6">VLOOKUP(D386,retire_2023,1,FALSE)</f>
        <v>55285</v>
      </c>
    </row>
    <row r="387" spans="1:84">
      <c r="A387">
        <v>385</v>
      </c>
      <c r="B387">
        <v>60432</v>
      </c>
      <c r="C387" t="s">
        <v>698</v>
      </c>
      <c r="D387">
        <v>55285</v>
      </c>
      <c r="E387" t="s">
        <v>713</v>
      </c>
      <c r="F387" t="s">
        <v>178</v>
      </c>
      <c r="G387" t="s">
        <v>714</v>
      </c>
      <c r="H387" t="s">
        <v>724</v>
      </c>
      <c r="I387" t="s">
        <v>87</v>
      </c>
      <c r="J387" t="s">
        <v>88</v>
      </c>
      <c r="L387" t="s">
        <v>89</v>
      </c>
      <c r="M387" t="s">
        <v>90</v>
      </c>
      <c r="N387" t="s">
        <v>90</v>
      </c>
      <c r="O387" t="s">
        <v>725</v>
      </c>
      <c r="P387" t="s">
        <v>717</v>
      </c>
      <c r="Q387">
        <v>57</v>
      </c>
      <c r="R387">
        <v>0.85</v>
      </c>
      <c r="S387">
        <v>50</v>
      </c>
      <c r="T387">
        <v>57</v>
      </c>
      <c r="U387">
        <v>25</v>
      </c>
      <c r="V387" t="s">
        <v>91</v>
      </c>
      <c r="W387" t="s">
        <v>92</v>
      </c>
      <c r="X387" t="s">
        <v>92</v>
      </c>
      <c r="Y387" t="s">
        <v>93</v>
      </c>
      <c r="Z387" t="s">
        <v>90</v>
      </c>
      <c r="AA387">
        <v>5</v>
      </c>
      <c r="AB387">
        <v>2001</v>
      </c>
      <c r="AC387" t="s">
        <v>92</v>
      </c>
      <c r="AD387" t="s">
        <v>92</v>
      </c>
      <c r="AE387" t="s">
        <v>91</v>
      </c>
      <c r="AF387" t="s">
        <v>113</v>
      </c>
      <c r="AG387">
        <v>2</v>
      </c>
      <c r="AH387" t="s">
        <v>90</v>
      </c>
      <c r="AI387" t="s">
        <v>95</v>
      </c>
      <c r="AS387" t="s">
        <v>91</v>
      </c>
      <c r="AT387" t="s">
        <v>91</v>
      </c>
      <c r="AU387" t="s">
        <v>92</v>
      </c>
      <c r="AV387" t="s">
        <v>119</v>
      </c>
      <c r="BD387" t="s">
        <v>92</v>
      </c>
      <c r="BE387" t="s">
        <v>92</v>
      </c>
      <c r="BF387" t="s">
        <v>92</v>
      </c>
      <c r="BH387" t="s">
        <v>92</v>
      </c>
      <c r="BI387" t="s">
        <v>92</v>
      </c>
      <c r="BJ387" t="s">
        <v>92</v>
      </c>
      <c r="BK387" t="s">
        <v>92</v>
      </c>
      <c r="BN387" t="s">
        <v>92</v>
      </c>
      <c r="BO387" t="s">
        <v>92</v>
      </c>
      <c r="BP387" t="s">
        <v>92</v>
      </c>
      <c r="BR387" t="s">
        <v>92</v>
      </c>
      <c r="BS387" t="s">
        <v>92</v>
      </c>
      <c r="BT387" t="s">
        <v>91</v>
      </c>
      <c r="BU387" t="s">
        <v>91</v>
      </c>
      <c r="BV387" t="s">
        <v>91</v>
      </c>
      <c r="BW387">
        <v>55285</v>
      </c>
      <c r="BX387">
        <v>653951</v>
      </c>
      <c r="BY387">
        <v>58017.000999999997</v>
      </c>
      <c r="BZ387">
        <v>11271.7132690123</v>
      </c>
      <c r="CA387">
        <v>28.778263885891601</v>
      </c>
      <c r="CD387">
        <v>2030</v>
      </c>
      <c r="CE387">
        <v>2</v>
      </c>
      <c r="CF387">
        <f t="shared" si="6"/>
        <v>55285</v>
      </c>
    </row>
    <row r="388" spans="1:84">
      <c r="A388">
        <v>386</v>
      </c>
      <c r="B388">
        <v>56213</v>
      </c>
      <c r="C388" t="s">
        <v>726</v>
      </c>
      <c r="D388">
        <v>55296</v>
      </c>
      <c r="E388" t="s">
        <v>727</v>
      </c>
      <c r="F388" t="s">
        <v>116</v>
      </c>
      <c r="G388" t="s">
        <v>266</v>
      </c>
      <c r="H388" t="s">
        <v>728</v>
      </c>
      <c r="I388" t="s">
        <v>87</v>
      </c>
      <c r="J388" t="s">
        <v>88</v>
      </c>
      <c r="L388" t="s">
        <v>112</v>
      </c>
      <c r="M388" t="s">
        <v>90</v>
      </c>
      <c r="N388" t="s">
        <v>90</v>
      </c>
      <c r="Q388">
        <v>156.4</v>
      </c>
      <c r="R388">
        <v>1</v>
      </c>
      <c r="S388">
        <v>162</v>
      </c>
      <c r="T388">
        <v>176</v>
      </c>
      <c r="U388">
        <v>109</v>
      </c>
      <c r="V388" t="s">
        <v>91</v>
      </c>
      <c r="W388" t="s">
        <v>92</v>
      </c>
      <c r="X388" t="s">
        <v>92</v>
      </c>
      <c r="Y388" t="s">
        <v>93</v>
      </c>
      <c r="Z388" t="s">
        <v>90</v>
      </c>
      <c r="AA388">
        <v>6</v>
      </c>
      <c r="AB388">
        <v>2002</v>
      </c>
      <c r="AC388" t="s">
        <v>92</v>
      </c>
      <c r="AD388" t="s">
        <v>92</v>
      </c>
      <c r="AE388" t="s">
        <v>91</v>
      </c>
      <c r="AF388" t="s">
        <v>113</v>
      </c>
      <c r="AG388">
        <v>2</v>
      </c>
      <c r="AH388" t="s">
        <v>90</v>
      </c>
      <c r="AI388" t="s">
        <v>95</v>
      </c>
      <c r="AT388" t="s">
        <v>91</v>
      </c>
      <c r="AU388" t="s">
        <v>92</v>
      </c>
      <c r="AV388" t="s">
        <v>97</v>
      </c>
      <c r="BD388" t="s">
        <v>92</v>
      </c>
      <c r="BE388" t="s">
        <v>92</v>
      </c>
      <c r="BF388" t="s">
        <v>92</v>
      </c>
      <c r="BH388" t="s">
        <v>92</v>
      </c>
      <c r="BI388" t="s">
        <v>92</v>
      </c>
      <c r="BJ388" t="s">
        <v>92</v>
      </c>
      <c r="BK388" t="s">
        <v>92</v>
      </c>
      <c r="BN388" t="s">
        <v>92</v>
      </c>
      <c r="BO388" t="s">
        <v>92</v>
      </c>
      <c r="BP388" t="s">
        <v>92</v>
      </c>
      <c r="BR388" t="s">
        <v>92</v>
      </c>
      <c r="BS388" t="s">
        <v>92</v>
      </c>
      <c r="BT388" t="s">
        <v>91</v>
      </c>
      <c r="BU388" t="s">
        <v>91</v>
      </c>
      <c r="BV388" t="s">
        <v>91</v>
      </c>
      <c r="BW388">
        <v>55296</v>
      </c>
      <c r="BX388">
        <v>166002</v>
      </c>
      <c r="BY388">
        <v>19348</v>
      </c>
      <c r="BZ388">
        <v>8579.8015298738792</v>
      </c>
      <c r="CA388">
        <v>35.00833333205</v>
      </c>
      <c r="CD388">
        <v>2037</v>
      </c>
      <c r="CE388">
        <v>6</v>
      </c>
      <c r="CF388">
        <f t="shared" si="6"/>
        <v>55296</v>
      </c>
    </row>
    <row r="389" spans="1:84">
      <c r="A389">
        <v>387</v>
      </c>
      <c r="B389">
        <v>56213</v>
      </c>
      <c r="C389" t="s">
        <v>726</v>
      </c>
      <c r="D389">
        <v>55296</v>
      </c>
      <c r="E389" t="s">
        <v>727</v>
      </c>
      <c r="F389" t="s">
        <v>116</v>
      </c>
      <c r="G389" t="s">
        <v>266</v>
      </c>
      <c r="H389" t="s">
        <v>729</v>
      </c>
      <c r="I389" t="s">
        <v>87</v>
      </c>
      <c r="J389" t="s">
        <v>88</v>
      </c>
      <c r="L389" t="s">
        <v>112</v>
      </c>
      <c r="M389" t="s">
        <v>90</v>
      </c>
      <c r="N389" t="s">
        <v>90</v>
      </c>
      <c r="Q389">
        <v>156.4</v>
      </c>
      <c r="R389">
        <v>1</v>
      </c>
      <c r="S389">
        <v>164.1</v>
      </c>
      <c r="T389">
        <v>176</v>
      </c>
      <c r="U389">
        <v>109</v>
      </c>
      <c r="V389" t="s">
        <v>91</v>
      </c>
      <c r="W389" t="s">
        <v>92</v>
      </c>
      <c r="X389" t="s">
        <v>92</v>
      </c>
      <c r="Y389" t="s">
        <v>93</v>
      </c>
      <c r="Z389" t="s">
        <v>90</v>
      </c>
      <c r="AA389">
        <v>6</v>
      </c>
      <c r="AB389">
        <v>2002</v>
      </c>
      <c r="AC389" t="s">
        <v>92</v>
      </c>
      <c r="AD389" t="s">
        <v>92</v>
      </c>
      <c r="AE389" t="s">
        <v>91</v>
      </c>
      <c r="AF389" t="s">
        <v>113</v>
      </c>
      <c r="AG389">
        <v>2</v>
      </c>
      <c r="AH389" t="s">
        <v>90</v>
      </c>
      <c r="AI389" t="s">
        <v>95</v>
      </c>
      <c r="AT389" t="s">
        <v>91</v>
      </c>
      <c r="AU389" t="s">
        <v>92</v>
      </c>
      <c r="AV389" t="s">
        <v>97</v>
      </c>
      <c r="BD389" t="s">
        <v>92</v>
      </c>
      <c r="BE389" t="s">
        <v>92</v>
      </c>
      <c r="BF389" t="s">
        <v>92</v>
      </c>
      <c r="BH389" t="s">
        <v>92</v>
      </c>
      <c r="BI389" t="s">
        <v>92</v>
      </c>
      <c r="BJ389" t="s">
        <v>92</v>
      </c>
      <c r="BK389" t="s">
        <v>92</v>
      </c>
      <c r="BN389" t="s">
        <v>92</v>
      </c>
      <c r="BO389" t="s">
        <v>92</v>
      </c>
      <c r="BP389" t="s">
        <v>92</v>
      </c>
      <c r="BR389" t="s">
        <v>92</v>
      </c>
      <c r="BS389" t="s">
        <v>92</v>
      </c>
      <c r="BT389" t="s">
        <v>91</v>
      </c>
      <c r="BU389" t="s">
        <v>91</v>
      </c>
      <c r="BV389" t="s">
        <v>91</v>
      </c>
      <c r="BW389">
        <v>55296</v>
      </c>
      <c r="BX389">
        <v>166002</v>
      </c>
      <c r="BY389">
        <v>19348</v>
      </c>
      <c r="BZ389">
        <v>8579.8015298738792</v>
      </c>
      <c r="CA389">
        <v>35.00833333205</v>
      </c>
      <c r="CD389">
        <v>2037</v>
      </c>
      <c r="CE389">
        <v>6</v>
      </c>
      <c r="CF389">
        <f t="shared" si="6"/>
        <v>55296</v>
      </c>
    </row>
    <row r="390" spans="1:84" hidden="1">
      <c r="A390">
        <v>388</v>
      </c>
      <c r="B390">
        <v>56412</v>
      </c>
      <c r="C390" t="s">
        <v>298</v>
      </c>
      <c r="D390">
        <v>55347</v>
      </c>
      <c r="E390" t="s">
        <v>299</v>
      </c>
      <c r="F390" t="s">
        <v>171</v>
      </c>
      <c r="G390" t="s">
        <v>299</v>
      </c>
      <c r="H390">
        <v>1</v>
      </c>
      <c r="I390" t="s">
        <v>87</v>
      </c>
      <c r="J390" t="s">
        <v>88</v>
      </c>
      <c r="L390" t="s">
        <v>89</v>
      </c>
      <c r="M390" t="s">
        <v>90</v>
      </c>
      <c r="N390" t="s">
        <v>90</v>
      </c>
      <c r="O390" t="s">
        <v>300</v>
      </c>
      <c r="P390" t="s">
        <v>300</v>
      </c>
      <c r="Q390">
        <v>172</v>
      </c>
      <c r="R390">
        <v>0.85</v>
      </c>
      <c r="S390">
        <v>168.4</v>
      </c>
      <c r="T390">
        <v>208.9</v>
      </c>
      <c r="U390">
        <v>100</v>
      </c>
      <c r="V390" t="s">
        <v>91</v>
      </c>
      <c r="W390" t="s">
        <v>92</v>
      </c>
      <c r="X390" t="s">
        <v>92</v>
      </c>
      <c r="Y390" t="s">
        <v>93</v>
      </c>
      <c r="Z390" t="s">
        <v>90</v>
      </c>
      <c r="AA390">
        <v>5</v>
      </c>
      <c r="AB390">
        <v>2002</v>
      </c>
      <c r="AC390" t="s">
        <v>92</v>
      </c>
      <c r="AD390" t="s">
        <v>92</v>
      </c>
      <c r="AE390" t="s">
        <v>91</v>
      </c>
      <c r="AF390" t="s">
        <v>113</v>
      </c>
      <c r="AG390">
        <v>2</v>
      </c>
      <c r="AH390" t="s">
        <v>90</v>
      </c>
      <c r="AI390" t="s">
        <v>95</v>
      </c>
      <c r="AJ390" t="s">
        <v>96</v>
      </c>
      <c r="AS390" t="s">
        <v>91</v>
      </c>
      <c r="AT390" t="s">
        <v>91</v>
      </c>
      <c r="AU390" t="s">
        <v>92</v>
      </c>
      <c r="AV390" t="s">
        <v>97</v>
      </c>
      <c r="BD390" t="s">
        <v>92</v>
      </c>
      <c r="BE390" t="s">
        <v>92</v>
      </c>
      <c r="BF390" t="s">
        <v>92</v>
      </c>
      <c r="BH390" t="s">
        <v>92</v>
      </c>
      <c r="BI390" t="s">
        <v>92</v>
      </c>
      <c r="BJ390" t="s">
        <v>92</v>
      </c>
      <c r="BK390" t="s">
        <v>92</v>
      </c>
      <c r="BN390" t="s">
        <v>92</v>
      </c>
      <c r="BO390" t="s">
        <v>92</v>
      </c>
      <c r="BP390" t="s">
        <v>92</v>
      </c>
      <c r="BR390" t="s">
        <v>92</v>
      </c>
      <c r="BS390" t="s">
        <v>92</v>
      </c>
      <c r="BT390" t="s">
        <v>98</v>
      </c>
      <c r="BU390" t="s">
        <v>91</v>
      </c>
      <c r="BV390" t="s">
        <v>98</v>
      </c>
      <c r="BW390">
        <v>55347</v>
      </c>
      <c r="BX390">
        <v>11564346</v>
      </c>
      <c r="BY390">
        <v>1089577.01</v>
      </c>
      <c r="BZ390">
        <v>10613.610505603399</v>
      </c>
      <c r="CA390">
        <v>38.341527776499902</v>
      </c>
      <c r="CD390">
        <v>2040</v>
      </c>
      <c r="CE390">
        <v>9</v>
      </c>
      <c r="CF390">
        <f t="shared" si="6"/>
        <v>55347</v>
      </c>
    </row>
    <row r="391" spans="1:84" hidden="1">
      <c r="A391">
        <v>389</v>
      </c>
      <c r="B391">
        <v>56412</v>
      </c>
      <c r="C391" t="s">
        <v>298</v>
      </c>
      <c r="D391">
        <v>55347</v>
      </c>
      <c r="E391" t="s">
        <v>299</v>
      </c>
      <c r="F391" t="s">
        <v>171</v>
      </c>
      <c r="G391" t="s">
        <v>299</v>
      </c>
      <c r="H391">
        <v>2</v>
      </c>
      <c r="I391" t="s">
        <v>87</v>
      </c>
      <c r="J391" t="s">
        <v>88</v>
      </c>
      <c r="L391" t="s">
        <v>89</v>
      </c>
      <c r="M391" t="s">
        <v>90</v>
      </c>
      <c r="N391" t="s">
        <v>90</v>
      </c>
      <c r="O391" t="s">
        <v>301</v>
      </c>
      <c r="P391" t="s">
        <v>301</v>
      </c>
      <c r="Q391">
        <v>172</v>
      </c>
      <c r="R391">
        <v>0.85</v>
      </c>
      <c r="S391">
        <v>163.6</v>
      </c>
      <c r="T391">
        <v>202.9</v>
      </c>
      <c r="U391">
        <v>100</v>
      </c>
      <c r="V391" t="s">
        <v>91</v>
      </c>
      <c r="W391" t="s">
        <v>92</v>
      </c>
      <c r="X391" t="s">
        <v>92</v>
      </c>
      <c r="Y391" t="s">
        <v>93</v>
      </c>
      <c r="Z391" t="s">
        <v>90</v>
      </c>
      <c r="AA391">
        <v>5</v>
      </c>
      <c r="AB391">
        <v>2002</v>
      </c>
      <c r="AC391" t="s">
        <v>92</v>
      </c>
      <c r="AD391" t="s">
        <v>92</v>
      </c>
      <c r="AE391" t="s">
        <v>91</v>
      </c>
      <c r="AF391" t="s">
        <v>113</v>
      </c>
      <c r="AG391">
        <v>2</v>
      </c>
      <c r="AH391" t="s">
        <v>90</v>
      </c>
      <c r="AI391" t="s">
        <v>95</v>
      </c>
      <c r="AJ391" t="s">
        <v>96</v>
      </c>
      <c r="AS391" t="s">
        <v>91</v>
      </c>
      <c r="AT391" t="s">
        <v>91</v>
      </c>
      <c r="AU391" t="s">
        <v>92</v>
      </c>
      <c r="AV391" t="s">
        <v>97</v>
      </c>
      <c r="BD391" t="s">
        <v>92</v>
      </c>
      <c r="BE391" t="s">
        <v>92</v>
      </c>
      <c r="BF391" t="s">
        <v>92</v>
      </c>
      <c r="BH391" t="s">
        <v>92</v>
      </c>
      <c r="BI391" t="s">
        <v>92</v>
      </c>
      <c r="BJ391" t="s">
        <v>92</v>
      </c>
      <c r="BK391" t="s">
        <v>92</v>
      </c>
      <c r="BN391" t="s">
        <v>92</v>
      </c>
      <c r="BO391" t="s">
        <v>92</v>
      </c>
      <c r="BP391" t="s">
        <v>92</v>
      </c>
      <c r="BR391" t="s">
        <v>92</v>
      </c>
      <c r="BS391" t="s">
        <v>92</v>
      </c>
      <c r="BT391" t="s">
        <v>98</v>
      </c>
      <c r="BU391" t="s">
        <v>91</v>
      </c>
      <c r="BV391" t="s">
        <v>98</v>
      </c>
      <c r="BW391">
        <v>55347</v>
      </c>
      <c r="BX391">
        <v>11564346</v>
      </c>
      <c r="BY391">
        <v>1089577.01</v>
      </c>
      <c r="BZ391">
        <v>10613.610505603399</v>
      </c>
      <c r="CA391">
        <v>38.341527776499902</v>
      </c>
      <c r="CD391">
        <v>2040</v>
      </c>
      <c r="CE391">
        <v>9</v>
      </c>
      <c r="CF391">
        <f t="shared" si="6"/>
        <v>55347</v>
      </c>
    </row>
    <row r="392" spans="1:84" hidden="1">
      <c r="A392">
        <v>390</v>
      </c>
      <c r="B392">
        <v>56412</v>
      </c>
      <c r="C392" t="s">
        <v>298</v>
      </c>
      <c r="D392">
        <v>55347</v>
      </c>
      <c r="E392" t="s">
        <v>299</v>
      </c>
      <c r="F392" t="s">
        <v>171</v>
      </c>
      <c r="G392" t="s">
        <v>299</v>
      </c>
      <c r="H392">
        <v>3</v>
      </c>
      <c r="I392" t="s">
        <v>87</v>
      </c>
      <c r="J392" t="s">
        <v>88</v>
      </c>
      <c r="L392" t="s">
        <v>89</v>
      </c>
      <c r="M392" t="s">
        <v>90</v>
      </c>
      <c r="N392" t="s">
        <v>90</v>
      </c>
      <c r="O392" t="s">
        <v>302</v>
      </c>
      <c r="P392" t="s">
        <v>302</v>
      </c>
      <c r="Q392">
        <v>172</v>
      </c>
      <c r="R392">
        <v>0.85</v>
      </c>
      <c r="S392">
        <v>169</v>
      </c>
      <c r="T392">
        <v>209.6</v>
      </c>
      <c r="U392">
        <v>100</v>
      </c>
      <c r="V392" t="s">
        <v>91</v>
      </c>
      <c r="W392" t="s">
        <v>92</v>
      </c>
      <c r="X392" t="s">
        <v>92</v>
      </c>
      <c r="Y392" t="s">
        <v>93</v>
      </c>
      <c r="Z392" t="s">
        <v>90</v>
      </c>
      <c r="AA392">
        <v>5</v>
      </c>
      <c r="AB392">
        <v>2002</v>
      </c>
      <c r="AC392" t="s">
        <v>92</v>
      </c>
      <c r="AD392" t="s">
        <v>92</v>
      </c>
      <c r="AE392" t="s">
        <v>91</v>
      </c>
      <c r="AF392" t="s">
        <v>113</v>
      </c>
      <c r="AG392">
        <v>2</v>
      </c>
      <c r="AH392" t="s">
        <v>90</v>
      </c>
      <c r="AI392" t="s">
        <v>95</v>
      </c>
      <c r="AJ392" t="s">
        <v>96</v>
      </c>
      <c r="AS392" t="s">
        <v>91</v>
      </c>
      <c r="AT392" t="s">
        <v>91</v>
      </c>
      <c r="AU392" t="s">
        <v>92</v>
      </c>
      <c r="AV392" t="s">
        <v>97</v>
      </c>
      <c r="BD392" t="s">
        <v>92</v>
      </c>
      <c r="BE392" t="s">
        <v>92</v>
      </c>
      <c r="BF392" t="s">
        <v>92</v>
      </c>
      <c r="BH392" t="s">
        <v>92</v>
      </c>
      <c r="BI392" t="s">
        <v>92</v>
      </c>
      <c r="BJ392" t="s">
        <v>92</v>
      </c>
      <c r="BK392" t="s">
        <v>92</v>
      </c>
      <c r="BN392" t="s">
        <v>92</v>
      </c>
      <c r="BO392" t="s">
        <v>92</v>
      </c>
      <c r="BP392" t="s">
        <v>92</v>
      </c>
      <c r="BR392" t="s">
        <v>92</v>
      </c>
      <c r="BS392" t="s">
        <v>92</v>
      </c>
      <c r="BT392" t="s">
        <v>98</v>
      </c>
      <c r="BU392" t="s">
        <v>91</v>
      </c>
      <c r="BV392" t="s">
        <v>98</v>
      </c>
      <c r="BW392">
        <v>55347</v>
      </c>
      <c r="BX392">
        <v>11564346</v>
      </c>
      <c r="BY392">
        <v>1089577.01</v>
      </c>
      <c r="BZ392">
        <v>10613.610505603399</v>
      </c>
      <c r="CA392">
        <v>38.341527776499902</v>
      </c>
      <c r="CD392">
        <v>2040</v>
      </c>
      <c r="CE392">
        <v>9</v>
      </c>
      <c r="CF392">
        <f t="shared" si="6"/>
        <v>55347</v>
      </c>
    </row>
    <row r="393" spans="1:84" hidden="1">
      <c r="A393">
        <v>391</v>
      </c>
      <c r="B393">
        <v>56412</v>
      </c>
      <c r="C393" t="s">
        <v>298</v>
      </c>
      <c r="D393">
        <v>55347</v>
      </c>
      <c r="E393" t="s">
        <v>299</v>
      </c>
      <c r="F393" t="s">
        <v>171</v>
      </c>
      <c r="G393" t="s">
        <v>299</v>
      </c>
      <c r="H393">
        <v>4</v>
      </c>
      <c r="I393" t="s">
        <v>87</v>
      </c>
      <c r="J393" t="s">
        <v>88</v>
      </c>
      <c r="L393" t="s">
        <v>89</v>
      </c>
      <c r="M393" t="s">
        <v>90</v>
      </c>
      <c r="N393" t="s">
        <v>90</v>
      </c>
      <c r="O393" t="s">
        <v>303</v>
      </c>
      <c r="P393" t="s">
        <v>303</v>
      </c>
      <c r="Q393">
        <v>172</v>
      </c>
      <c r="R393">
        <v>0.85</v>
      </c>
      <c r="S393">
        <v>169.7</v>
      </c>
      <c r="T393">
        <v>208.3</v>
      </c>
      <c r="U393">
        <v>100</v>
      </c>
      <c r="V393" t="s">
        <v>91</v>
      </c>
      <c r="W393" t="s">
        <v>92</v>
      </c>
      <c r="X393" t="s">
        <v>92</v>
      </c>
      <c r="Y393" t="s">
        <v>93</v>
      </c>
      <c r="Z393" t="s">
        <v>90</v>
      </c>
      <c r="AA393">
        <v>5</v>
      </c>
      <c r="AB393">
        <v>2002</v>
      </c>
      <c r="AC393" t="s">
        <v>92</v>
      </c>
      <c r="AD393" t="s">
        <v>92</v>
      </c>
      <c r="AE393" t="s">
        <v>91</v>
      </c>
      <c r="AF393" t="s">
        <v>113</v>
      </c>
      <c r="AG393">
        <v>2</v>
      </c>
      <c r="AH393" t="s">
        <v>90</v>
      </c>
      <c r="AI393" t="s">
        <v>95</v>
      </c>
      <c r="AJ393" t="s">
        <v>96</v>
      </c>
      <c r="AS393" t="s">
        <v>91</v>
      </c>
      <c r="AT393" t="s">
        <v>91</v>
      </c>
      <c r="AU393" t="s">
        <v>92</v>
      </c>
      <c r="AV393" t="s">
        <v>97</v>
      </c>
      <c r="BD393" t="s">
        <v>92</v>
      </c>
      <c r="BE393" t="s">
        <v>92</v>
      </c>
      <c r="BF393" t="s">
        <v>92</v>
      </c>
      <c r="BH393" t="s">
        <v>92</v>
      </c>
      <c r="BI393" t="s">
        <v>92</v>
      </c>
      <c r="BJ393" t="s">
        <v>92</v>
      </c>
      <c r="BK393" t="s">
        <v>92</v>
      </c>
      <c r="BN393" t="s">
        <v>92</v>
      </c>
      <c r="BO393" t="s">
        <v>92</v>
      </c>
      <c r="BP393" t="s">
        <v>92</v>
      </c>
      <c r="BR393" t="s">
        <v>92</v>
      </c>
      <c r="BS393" t="s">
        <v>92</v>
      </c>
      <c r="BT393" t="s">
        <v>98</v>
      </c>
      <c r="BU393" t="s">
        <v>91</v>
      </c>
      <c r="BV393" t="s">
        <v>98</v>
      </c>
      <c r="BW393">
        <v>55347</v>
      </c>
      <c r="BX393">
        <v>11564346</v>
      </c>
      <c r="BY393">
        <v>1089577.01</v>
      </c>
      <c r="BZ393">
        <v>10613.610505603399</v>
      </c>
      <c r="CA393">
        <v>38.341527776499902</v>
      </c>
      <c r="CD393">
        <v>2040</v>
      </c>
      <c r="CE393">
        <v>9</v>
      </c>
      <c r="CF393">
        <f t="shared" si="6"/>
        <v>55347</v>
      </c>
    </row>
    <row r="394" spans="1:84">
      <c r="A394">
        <v>392</v>
      </c>
      <c r="B394">
        <v>56533</v>
      </c>
      <c r="C394" t="s">
        <v>730</v>
      </c>
      <c r="D394">
        <v>55348</v>
      </c>
      <c r="E394" t="s">
        <v>730</v>
      </c>
      <c r="F394" t="s">
        <v>166</v>
      </c>
      <c r="G394" t="s">
        <v>566</v>
      </c>
      <c r="H394">
        <v>1</v>
      </c>
      <c r="I394" t="s">
        <v>87</v>
      </c>
      <c r="J394" t="s">
        <v>88</v>
      </c>
      <c r="L394" t="s">
        <v>112</v>
      </c>
      <c r="M394" t="s">
        <v>90</v>
      </c>
      <c r="N394" t="s">
        <v>90</v>
      </c>
      <c r="Q394">
        <v>198.9</v>
      </c>
      <c r="R394">
        <v>0.85</v>
      </c>
      <c r="S394">
        <v>170</v>
      </c>
      <c r="T394">
        <v>196.6</v>
      </c>
      <c r="U394">
        <v>100</v>
      </c>
      <c r="V394" t="s">
        <v>91</v>
      </c>
      <c r="W394" t="s">
        <v>92</v>
      </c>
      <c r="X394" t="s">
        <v>92</v>
      </c>
      <c r="Y394" t="s">
        <v>93</v>
      </c>
      <c r="Z394" t="s">
        <v>90</v>
      </c>
      <c r="AA394">
        <v>6</v>
      </c>
      <c r="AB394">
        <v>2002</v>
      </c>
      <c r="AC394" t="s">
        <v>92</v>
      </c>
      <c r="AD394" t="s">
        <v>92</v>
      </c>
      <c r="AE394" t="s">
        <v>91</v>
      </c>
      <c r="AF394" t="s">
        <v>113</v>
      </c>
      <c r="AG394">
        <v>2</v>
      </c>
      <c r="AH394" t="s">
        <v>90</v>
      </c>
      <c r="AI394" t="s">
        <v>95</v>
      </c>
      <c r="AJ394" t="s">
        <v>96</v>
      </c>
      <c r="AS394" t="s">
        <v>91</v>
      </c>
      <c r="AT394" t="s">
        <v>91</v>
      </c>
      <c r="AU394" t="s">
        <v>92</v>
      </c>
      <c r="AV394" t="s">
        <v>97</v>
      </c>
      <c r="BD394" t="s">
        <v>92</v>
      </c>
      <c r="BE394" t="s">
        <v>92</v>
      </c>
      <c r="BF394" t="s">
        <v>92</v>
      </c>
      <c r="BH394" t="s">
        <v>92</v>
      </c>
      <c r="BI394" t="s">
        <v>92</v>
      </c>
      <c r="BJ394" t="s">
        <v>92</v>
      </c>
      <c r="BK394" t="s">
        <v>92</v>
      </c>
      <c r="BN394" t="s">
        <v>92</v>
      </c>
      <c r="BO394" t="s">
        <v>92</v>
      </c>
      <c r="BP394" t="s">
        <v>92</v>
      </c>
      <c r="BQ394" t="s">
        <v>91</v>
      </c>
      <c r="BR394" t="s">
        <v>92</v>
      </c>
      <c r="BS394" t="s">
        <v>92</v>
      </c>
      <c r="BT394" t="s">
        <v>98</v>
      </c>
      <c r="BU394" t="s">
        <v>91</v>
      </c>
      <c r="BV394" t="s">
        <v>98</v>
      </c>
      <c r="BW394">
        <v>55348</v>
      </c>
      <c r="BX394">
        <v>9753629</v>
      </c>
      <c r="BY394">
        <v>1055565.0249999999</v>
      </c>
      <c r="BZ394">
        <v>9240.1972109676499</v>
      </c>
      <c r="CA394">
        <v>35.724444443109903</v>
      </c>
      <c r="CD394">
        <v>2038</v>
      </c>
      <c r="CE394">
        <v>3</v>
      </c>
      <c r="CF394">
        <f t="shared" si="6"/>
        <v>55348</v>
      </c>
    </row>
    <row r="395" spans="1:84">
      <c r="A395">
        <v>393</v>
      </c>
      <c r="B395">
        <v>56533</v>
      </c>
      <c r="C395" t="s">
        <v>730</v>
      </c>
      <c r="D395">
        <v>55348</v>
      </c>
      <c r="E395" t="s">
        <v>730</v>
      </c>
      <c r="F395" t="s">
        <v>166</v>
      </c>
      <c r="G395" t="s">
        <v>566</v>
      </c>
      <c r="H395">
        <v>2</v>
      </c>
      <c r="I395" t="s">
        <v>87</v>
      </c>
      <c r="J395" t="s">
        <v>88</v>
      </c>
      <c r="L395" t="s">
        <v>112</v>
      </c>
      <c r="M395" t="s">
        <v>90</v>
      </c>
      <c r="N395" t="s">
        <v>90</v>
      </c>
      <c r="Q395">
        <v>198.9</v>
      </c>
      <c r="R395">
        <v>0.85</v>
      </c>
      <c r="S395">
        <v>169</v>
      </c>
      <c r="T395">
        <v>196.5</v>
      </c>
      <c r="U395">
        <v>100</v>
      </c>
      <c r="V395" t="s">
        <v>91</v>
      </c>
      <c r="W395" t="s">
        <v>92</v>
      </c>
      <c r="X395" t="s">
        <v>92</v>
      </c>
      <c r="Y395" t="s">
        <v>93</v>
      </c>
      <c r="Z395" t="s">
        <v>90</v>
      </c>
      <c r="AA395">
        <v>6</v>
      </c>
      <c r="AB395">
        <v>2002</v>
      </c>
      <c r="AC395" t="s">
        <v>92</v>
      </c>
      <c r="AD395" t="s">
        <v>92</v>
      </c>
      <c r="AE395" t="s">
        <v>91</v>
      </c>
      <c r="AF395" t="s">
        <v>113</v>
      </c>
      <c r="AG395">
        <v>2</v>
      </c>
      <c r="AH395" t="s">
        <v>90</v>
      </c>
      <c r="AI395" t="s">
        <v>95</v>
      </c>
      <c r="AJ395" t="s">
        <v>96</v>
      </c>
      <c r="AS395" t="s">
        <v>91</v>
      </c>
      <c r="AT395" t="s">
        <v>91</v>
      </c>
      <c r="AU395" t="s">
        <v>92</v>
      </c>
      <c r="AV395" t="s">
        <v>97</v>
      </c>
      <c r="BD395" t="s">
        <v>92</v>
      </c>
      <c r="BE395" t="s">
        <v>92</v>
      </c>
      <c r="BF395" t="s">
        <v>92</v>
      </c>
      <c r="BH395" t="s">
        <v>92</v>
      </c>
      <c r="BI395" t="s">
        <v>92</v>
      </c>
      <c r="BJ395" t="s">
        <v>92</v>
      </c>
      <c r="BK395" t="s">
        <v>92</v>
      </c>
      <c r="BN395" t="s">
        <v>92</v>
      </c>
      <c r="BO395" t="s">
        <v>92</v>
      </c>
      <c r="BP395" t="s">
        <v>92</v>
      </c>
      <c r="BQ395" t="s">
        <v>91</v>
      </c>
      <c r="BR395" t="s">
        <v>92</v>
      </c>
      <c r="BS395" t="s">
        <v>92</v>
      </c>
      <c r="BT395" t="s">
        <v>98</v>
      </c>
      <c r="BU395" t="s">
        <v>91</v>
      </c>
      <c r="BV395" t="s">
        <v>98</v>
      </c>
      <c r="BW395">
        <v>55348</v>
      </c>
      <c r="BX395">
        <v>9753629</v>
      </c>
      <c r="BY395">
        <v>1055565.0249999999</v>
      </c>
      <c r="BZ395">
        <v>9240.1972109676499</v>
      </c>
      <c r="CA395">
        <v>35.724444443109903</v>
      </c>
      <c r="CD395">
        <v>2038</v>
      </c>
      <c r="CE395">
        <v>3</v>
      </c>
      <c r="CF395">
        <f t="shared" si="6"/>
        <v>55348</v>
      </c>
    </row>
    <row r="396" spans="1:84">
      <c r="A396">
        <v>394</v>
      </c>
      <c r="B396">
        <v>56533</v>
      </c>
      <c r="C396" t="s">
        <v>730</v>
      </c>
      <c r="D396">
        <v>55348</v>
      </c>
      <c r="E396" t="s">
        <v>730</v>
      </c>
      <c r="F396" t="s">
        <v>166</v>
      </c>
      <c r="G396" t="s">
        <v>566</v>
      </c>
      <c r="H396">
        <v>3</v>
      </c>
      <c r="I396" t="s">
        <v>87</v>
      </c>
      <c r="J396" t="s">
        <v>88</v>
      </c>
      <c r="L396" t="s">
        <v>112</v>
      </c>
      <c r="M396" t="s">
        <v>90</v>
      </c>
      <c r="N396" t="s">
        <v>90</v>
      </c>
      <c r="Q396">
        <v>198.9</v>
      </c>
      <c r="R396">
        <v>0.85</v>
      </c>
      <c r="S396">
        <v>168.5</v>
      </c>
      <c r="T396">
        <v>196.6</v>
      </c>
      <c r="U396">
        <v>100</v>
      </c>
      <c r="V396" t="s">
        <v>91</v>
      </c>
      <c r="W396" t="s">
        <v>92</v>
      </c>
      <c r="X396" t="s">
        <v>92</v>
      </c>
      <c r="Y396" t="s">
        <v>93</v>
      </c>
      <c r="Z396" t="s">
        <v>90</v>
      </c>
      <c r="AA396">
        <v>6</v>
      </c>
      <c r="AB396">
        <v>2002</v>
      </c>
      <c r="AC396" t="s">
        <v>92</v>
      </c>
      <c r="AD396" t="s">
        <v>92</v>
      </c>
      <c r="AE396" t="s">
        <v>91</v>
      </c>
      <c r="AF396" t="s">
        <v>113</v>
      </c>
      <c r="AG396">
        <v>2</v>
      </c>
      <c r="AH396" t="s">
        <v>90</v>
      </c>
      <c r="AI396" t="s">
        <v>95</v>
      </c>
      <c r="AJ396" t="s">
        <v>96</v>
      </c>
      <c r="AS396" t="s">
        <v>91</v>
      </c>
      <c r="AT396" t="s">
        <v>91</v>
      </c>
      <c r="AU396" t="s">
        <v>92</v>
      </c>
      <c r="AV396" t="s">
        <v>97</v>
      </c>
      <c r="BD396" t="s">
        <v>92</v>
      </c>
      <c r="BE396" t="s">
        <v>92</v>
      </c>
      <c r="BF396" t="s">
        <v>92</v>
      </c>
      <c r="BH396" t="s">
        <v>92</v>
      </c>
      <c r="BI396" t="s">
        <v>92</v>
      </c>
      <c r="BJ396" t="s">
        <v>92</v>
      </c>
      <c r="BK396" t="s">
        <v>92</v>
      </c>
      <c r="BN396" t="s">
        <v>92</v>
      </c>
      <c r="BO396" t="s">
        <v>92</v>
      </c>
      <c r="BP396" t="s">
        <v>92</v>
      </c>
      <c r="BQ396" t="s">
        <v>91</v>
      </c>
      <c r="BR396" t="s">
        <v>92</v>
      </c>
      <c r="BS396" t="s">
        <v>92</v>
      </c>
      <c r="BT396" t="s">
        <v>98</v>
      </c>
      <c r="BU396" t="s">
        <v>91</v>
      </c>
      <c r="BV396" t="s">
        <v>98</v>
      </c>
      <c r="BW396">
        <v>55348</v>
      </c>
      <c r="BX396">
        <v>9753629</v>
      </c>
      <c r="BY396">
        <v>1055565.0249999999</v>
      </c>
      <c r="BZ396">
        <v>9240.1972109676499</v>
      </c>
      <c r="CA396">
        <v>35.724444443109903</v>
      </c>
      <c r="CD396">
        <v>2038</v>
      </c>
      <c r="CE396">
        <v>3</v>
      </c>
      <c r="CF396">
        <f t="shared" si="6"/>
        <v>55348</v>
      </c>
    </row>
    <row r="397" spans="1:84">
      <c r="A397">
        <v>395</v>
      </c>
      <c r="B397">
        <v>56533</v>
      </c>
      <c r="C397" t="s">
        <v>730</v>
      </c>
      <c r="D397">
        <v>55348</v>
      </c>
      <c r="E397" t="s">
        <v>730</v>
      </c>
      <c r="F397" t="s">
        <v>166</v>
      </c>
      <c r="G397" t="s">
        <v>566</v>
      </c>
      <c r="H397">
        <v>4</v>
      </c>
      <c r="I397" t="s">
        <v>87</v>
      </c>
      <c r="J397" t="s">
        <v>88</v>
      </c>
      <c r="L397" t="s">
        <v>112</v>
      </c>
      <c r="M397" t="s">
        <v>90</v>
      </c>
      <c r="N397" t="s">
        <v>90</v>
      </c>
      <c r="Q397">
        <v>198.9</v>
      </c>
      <c r="R397">
        <v>0.85</v>
      </c>
      <c r="S397">
        <v>168.1</v>
      </c>
      <c r="T397">
        <v>196</v>
      </c>
      <c r="U397">
        <v>100</v>
      </c>
      <c r="V397" t="s">
        <v>91</v>
      </c>
      <c r="W397" t="s">
        <v>92</v>
      </c>
      <c r="X397" t="s">
        <v>92</v>
      </c>
      <c r="Y397" t="s">
        <v>93</v>
      </c>
      <c r="Z397" t="s">
        <v>90</v>
      </c>
      <c r="AA397">
        <v>6</v>
      </c>
      <c r="AB397">
        <v>2002</v>
      </c>
      <c r="AC397" t="s">
        <v>92</v>
      </c>
      <c r="AD397" t="s">
        <v>92</v>
      </c>
      <c r="AE397" t="s">
        <v>91</v>
      </c>
      <c r="AF397" t="s">
        <v>113</v>
      </c>
      <c r="AG397">
        <v>2</v>
      </c>
      <c r="AH397" t="s">
        <v>90</v>
      </c>
      <c r="AI397" t="s">
        <v>95</v>
      </c>
      <c r="AJ397" t="s">
        <v>96</v>
      </c>
      <c r="AS397" t="s">
        <v>91</v>
      </c>
      <c r="AT397" t="s">
        <v>91</v>
      </c>
      <c r="AU397" t="s">
        <v>92</v>
      </c>
      <c r="AV397" t="s">
        <v>97</v>
      </c>
      <c r="BD397" t="s">
        <v>92</v>
      </c>
      <c r="BE397" t="s">
        <v>92</v>
      </c>
      <c r="BF397" t="s">
        <v>92</v>
      </c>
      <c r="BH397" t="s">
        <v>92</v>
      </c>
      <c r="BI397" t="s">
        <v>92</v>
      </c>
      <c r="BJ397" t="s">
        <v>92</v>
      </c>
      <c r="BK397" t="s">
        <v>92</v>
      </c>
      <c r="BN397" t="s">
        <v>92</v>
      </c>
      <c r="BO397" t="s">
        <v>92</v>
      </c>
      <c r="BP397" t="s">
        <v>92</v>
      </c>
      <c r="BQ397" t="s">
        <v>91</v>
      </c>
      <c r="BR397" t="s">
        <v>92</v>
      </c>
      <c r="BS397" t="s">
        <v>92</v>
      </c>
      <c r="BT397" t="s">
        <v>98</v>
      </c>
      <c r="BU397" t="s">
        <v>91</v>
      </c>
      <c r="BV397" t="s">
        <v>98</v>
      </c>
      <c r="BW397">
        <v>55348</v>
      </c>
      <c r="BX397">
        <v>9753629</v>
      </c>
      <c r="BY397">
        <v>1055565.0249999999</v>
      </c>
      <c r="BZ397">
        <v>9240.1972109676499</v>
      </c>
      <c r="CA397">
        <v>35.724444443109903</v>
      </c>
      <c r="CD397">
        <v>2038</v>
      </c>
      <c r="CE397">
        <v>3</v>
      </c>
      <c r="CF397">
        <f t="shared" si="6"/>
        <v>55348</v>
      </c>
    </row>
    <row r="398" spans="1:84" hidden="1">
      <c r="A398">
        <v>396</v>
      </c>
      <c r="B398">
        <v>55749</v>
      </c>
      <c r="C398" t="s">
        <v>304</v>
      </c>
      <c r="D398">
        <v>55349</v>
      </c>
      <c r="E398" t="s">
        <v>304</v>
      </c>
      <c r="F398" t="s">
        <v>181</v>
      </c>
      <c r="G398" t="s">
        <v>305</v>
      </c>
      <c r="H398">
        <v>1</v>
      </c>
      <c r="I398" t="s">
        <v>87</v>
      </c>
      <c r="J398" t="s">
        <v>88</v>
      </c>
      <c r="L398" t="s">
        <v>112</v>
      </c>
      <c r="M398" t="s">
        <v>90</v>
      </c>
      <c r="N398" t="s">
        <v>90</v>
      </c>
      <c r="O398" t="s">
        <v>306</v>
      </c>
      <c r="P398" t="s">
        <v>306</v>
      </c>
      <c r="Q398">
        <v>172</v>
      </c>
      <c r="R398">
        <v>0.85</v>
      </c>
      <c r="S398">
        <v>171.6</v>
      </c>
      <c r="T398">
        <v>171.6</v>
      </c>
      <c r="U398">
        <v>105</v>
      </c>
      <c r="V398" t="s">
        <v>91</v>
      </c>
      <c r="W398" t="s">
        <v>92</v>
      </c>
      <c r="X398" t="s">
        <v>92</v>
      </c>
      <c r="Y398" t="s">
        <v>93</v>
      </c>
      <c r="Z398" t="s">
        <v>90</v>
      </c>
      <c r="AA398">
        <v>3</v>
      </c>
      <c r="AB398">
        <v>2002</v>
      </c>
      <c r="AC398" t="s">
        <v>92</v>
      </c>
      <c r="AD398" t="s">
        <v>92</v>
      </c>
      <c r="AE398" t="s">
        <v>91</v>
      </c>
      <c r="AF398" t="s">
        <v>113</v>
      </c>
      <c r="AG398">
        <v>2</v>
      </c>
      <c r="AH398" t="s">
        <v>90</v>
      </c>
      <c r="AI398" t="s">
        <v>95</v>
      </c>
      <c r="AJ398" t="s">
        <v>96</v>
      </c>
      <c r="AS398" t="s">
        <v>91</v>
      </c>
      <c r="AT398" t="s">
        <v>91</v>
      </c>
      <c r="AU398" t="s">
        <v>92</v>
      </c>
      <c r="AV398" t="s">
        <v>97</v>
      </c>
      <c r="BD398" t="s">
        <v>92</v>
      </c>
      <c r="BE398" t="s">
        <v>92</v>
      </c>
      <c r="BF398" t="s">
        <v>92</v>
      </c>
      <c r="BH398" t="s">
        <v>92</v>
      </c>
      <c r="BI398" t="s">
        <v>92</v>
      </c>
      <c r="BJ398" t="s">
        <v>92</v>
      </c>
      <c r="BK398" t="s">
        <v>92</v>
      </c>
      <c r="BN398" t="s">
        <v>92</v>
      </c>
      <c r="BO398" t="s">
        <v>92</v>
      </c>
      <c r="BP398" t="s">
        <v>92</v>
      </c>
      <c r="BR398" t="s">
        <v>92</v>
      </c>
      <c r="BS398" t="s">
        <v>92</v>
      </c>
      <c r="BT398" t="s">
        <v>98</v>
      </c>
      <c r="BU398" t="s">
        <v>91</v>
      </c>
      <c r="BV398" t="s">
        <v>98</v>
      </c>
      <c r="BW398">
        <v>55349</v>
      </c>
      <c r="BX398">
        <v>13003419</v>
      </c>
      <c r="BY398">
        <v>1252463.007</v>
      </c>
      <c r="BZ398">
        <v>10382.277901482101</v>
      </c>
      <c r="CA398">
        <v>38.586527776499899</v>
      </c>
      <c r="CD398">
        <v>2040</v>
      </c>
      <c r="CE398">
        <v>10</v>
      </c>
      <c r="CF398">
        <f t="shared" si="6"/>
        <v>55349</v>
      </c>
    </row>
    <row r="399" spans="1:84" hidden="1">
      <c r="A399">
        <v>397</v>
      </c>
      <c r="B399">
        <v>55749</v>
      </c>
      <c r="C399" t="s">
        <v>304</v>
      </c>
      <c r="D399">
        <v>55349</v>
      </c>
      <c r="E399" t="s">
        <v>304</v>
      </c>
      <c r="F399" t="s">
        <v>181</v>
      </c>
      <c r="G399" t="s">
        <v>305</v>
      </c>
      <c r="H399">
        <v>2</v>
      </c>
      <c r="I399" t="s">
        <v>87</v>
      </c>
      <c r="J399" t="s">
        <v>88</v>
      </c>
      <c r="L399" t="s">
        <v>112</v>
      </c>
      <c r="M399" t="s">
        <v>90</v>
      </c>
      <c r="N399" t="s">
        <v>90</v>
      </c>
      <c r="O399" t="s">
        <v>307</v>
      </c>
      <c r="P399" t="s">
        <v>307</v>
      </c>
      <c r="Q399">
        <v>172</v>
      </c>
      <c r="R399">
        <v>0.85</v>
      </c>
      <c r="S399">
        <v>167.9</v>
      </c>
      <c r="T399">
        <v>167.9</v>
      </c>
      <c r="U399">
        <v>105</v>
      </c>
      <c r="V399" t="s">
        <v>91</v>
      </c>
      <c r="W399" t="s">
        <v>92</v>
      </c>
      <c r="X399" t="s">
        <v>92</v>
      </c>
      <c r="Y399" t="s">
        <v>93</v>
      </c>
      <c r="Z399" t="s">
        <v>90</v>
      </c>
      <c r="AA399">
        <v>3</v>
      </c>
      <c r="AB399">
        <v>2002</v>
      </c>
      <c r="AC399" t="s">
        <v>92</v>
      </c>
      <c r="AD399" t="s">
        <v>92</v>
      </c>
      <c r="AE399" t="s">
        <v>91</v>
      </c>
      <c r="AF399" t="s">
        <v>113</v>
      </c>
      <c r="AG399">
        <v>2</v>
      </c>
      <c r="AH399" t="s">
        <v>90</v>
      </c>
      <c r="AI399" t="s">
        <v>95</v>
      </c>
      <c r="AJ399" t="s">
        <v>96</v>
      </c>
      <c r="AS399" t="s">
        <v>91</v>
      </c>
      <c r="AT399" t="s">
        <v>91</v>
      </c>
      <c r="AU399" t="s">
        <v>92</v>
      </c>
      <c r="AV399" t="s">
        <v>97</v>
      </c>
      <c r="BD399" t="s">
        <v>92</v>
      </c>
      <c r="BE399" t="s">
        <v>92</v>
      </c>
      <c r="BF399" t="s">
        <v>92</v>
      </c>
      <c r="BH399" t="s">
        <v>92</v>
      </c>
      <c r="BI399" t="s">
        <v>92</v>
      </c>
      <c r="BJ399" t="s">
        <v>92</v>
      </c>
      <c r="BK399" t="s">
        <v>92</v>
      </c>
      <c r="BN399" t="s">
        <v>92</v>
      </c>
      <c r="BO399" t="s">
        <v>92</v>
      </c>
      <c r="BP399" t="s">
        <v>92</v>
      </c>
      <c r="BR399" t="s">
        <v>92</v>
      </c>
      <c r="BS399" t="s">
        <v>92</v>
      </c>
      <c r="BT399" t="s">
        <v>98</v>
      </c>
      <c r="BU399" t="s">
        <v>91</v>
      </c>
      <c r="BV399" t="s">
        <v>98</v>
      </c>
      <c r="BW399">
        <v>55349</v>
      </c>
      <c r="BX399">
        <v>13003419</v>
      </c>
      <c r="BY399">
        <v>1252463.007</v>
      </c>
      <c r="BZ399">
        <v>10382.277901482101</v>
      </c>
      <c r="CA399">
        <v>38.586527776499899</v>
      </c>
      <c r="CD399">
        <v>2040</v>
      </c>
      <c r="CE399">
        <v>10</v>
      </c>
      <c r="CF399">
        <f t="shared" si="6"/>
        <v>55349</v>
      </c>
    </row>
    <row r="400" spans="1:84">
      <c r="A400">
        <v>398</v>
      </c>
      <c r="B400">
        <v>61317</v>
      </c>
      <c r="C400" t="s">
        <v>731</v>
      </c>
      <c r="D400">
        <v>55377</v>
      </c>
      <c r="E400" t="s">
        <v>732</v>
      </c>
      <c r="F400" t="s">
        <v>171</v>
      </c>
      <c r="G400" t="s">
        <v>733</v>
      </c>
      <c r="H400" t="s">
        <v>734</v>
      </c>
      <c r="I400" t="s">
        <v>87</v>
      </c>
      <c r="J400" t="s">
        <v>88</v>
      </c>
      <c r="L400" t="s">
        <v>89</v>
      </c>
      <c r="M400" t="s">
        <v>90</v>
      </c>
      <c r="N400" t="s">
        <v>90</v>
      </c>
      <c r="Q400">
        <v>43.8</v>
      </c>
      <c r="R400">
        <v>0.9</v>
      </c>
      <c r="S400">
        <v>45.7</v>
      </c>
      <c r="T400">
        <v>48.7</v>
      </c>
      <c r="U400">
        <v>4</v>
      </c>
      <c r="V400" t="s">
        <v>91</v>
      </c>
      <c r="W400" t="s">
        <v>92</v>
      </c>
      <c r="X400" t="s">
        <v>92</v>
      </c>
      <c r="Y400" t="s">
        <v>93</v>
      </c>
      <c r="Z400" t="s">
        <v>90</v>
      </c>
      <c r="AA400">
        <v>11</v>
      </c>
      <c r="AB400">
        <v>2000</v>
      </c>
      <c r="AC400" t="s">
        <v>92</v>
      </c>
      <c r="AD400" t="s">
        <v>92</v>
      </c>
      <c r="AE400" t="s">
        <v>91</v>
      </c>
      <c r="AF400" t="s">
        <v>113</v>
      </c>
      <c r="AG400">
        <v>2</v>
      </c>
      <c r="AH400" t="s">
        <v>90</v>
      </c>
      <c r="AI400" t="s">
        <v>95</v>
      </c>
      <c r="AJ400" t="s">
        <v>96</v>
      </c>
      <c r="AS400" t="s">
        <v>91</v>
      </c>
      <c r="AT400" t="s">
        <v>91</v>
      </c>
      <c r="AU400" t="s">
        <v>92</v>
      </c>
      <c r="AV400" t="s">
        <v>97</v>
      </c>
      <c r="BD400" t="s">
        <v>92</v>
      </c>
      <c r="BE400" t="s">
        <v>92</v>
      </c>
      <c r="BF400" t="s">
        <v>92</v>
      </c>
      <c r="BH400" t="s">
        <v>92</v>
      </c>
      <c r="BI400" t="s">
        <v>92</v>
      </c>
      <c r="BJ400" t="s">
        <v>92</v>
      </c>
      <c r="BK400" t="s">
        <v>92</v>
      </c>
      <c r="BN400" t="s">
        <v>92</v>
      </c>
      <c r="BO400" t="s">
        <v>92</v>
      </c>
      <c r="BP400" t="s">
        <v>92</v>
      </c>
      <c r="BR400" t="s">
        <v>92</v>
      </c>
      <c r="BS400" t="s">
        <v>92</v>
      </c>
      <c r="BT400" t="s">
        <v>91</v>
      </c>
      <c r="BU400" t="s">
        <v>91</v>
      </c>
      <c r="BV400" t="s">
        <v>91</v>
      </c>
      <c r="BW400">
        <v>55377</v>
      </c>
      <c r="BX400">
        <v>1737803</v>
      </c>
      <c r="BY400">
        <v>165826</v>
      </c>
      <c r="BZ400">
        <v>10479.677493276</v>
      </c>
      <c r="CA400">
        <v>27.827499999200001</v>
      </c>
      <c r="CD400">
        <v>2028</v>
      </c>
      <c r="CE400">
        <v>9</v>
      </c>
      <c r="CF400">
        <f t="shared" si="6"/>
        <v>55377</v>
      </c>
    </row>
    <row r="401" spans="1:84">
      <c r="A401">
        <v>399</v>
      </c>
      <c r="B401">
        <v>61317</v>
      </c>
      <c r="C401" t="s">
        <v>731</v>
      </c>
      <c r="D401">
        <v>55377</v>
      </c>
      <c r="E401" t="s">
        <v>732</v>
      </c>
      <c r="F401" t="s">
        <v>171</v>
      </c>
      <c r="G401" t="s">
        <v>733</v>
      </c>
      <c r="H401" t="s">
        <v>735</v>
      </c>
      <c r="I401" t="s">
        <v>87</v>
      </c>
      <c r="J401" t="s">
        <v>88</v>
      </c>
      <c r="L401" t="s">
        <v>89</v>
      </c>
      <c r="M401" t="s">
        <v>90</v>
      </c>
      <c r="N401" t="s">
        <v>90</v>
      </c>
      <c r="Q401">
        <v>43.8</v>
      </c>
      <c r="R401">
        <v>0.9</v>
      </c>
      <c r="S401">
        <v>47</v>
      </c>
      <c r="T401">
        <v>49.2</v>
      </c>
      <c r="U401">
        <v>4</v>
      </c>
      <c r="V401" t="s">
        <v>91</v>
      </c>
      <c r="W401" t="s">
        <v>92</v>
      </c>
      <c r="X401" t="s">
        <v>92</v>
      </c>
      <c r="Y401" t="s">
        <v>93</v>
      </c>
      <c r="Z401" t="s">
        <v>90</v>
      </c>
      <c r="AA401">
        <v>11</v>
      </c>
      <c r="AB401">
        <v>2000</v>
      </c>
      <c r="AC401" t="s">
        <v>92</v>
      </c>
      <c r="AD401" t="s">
        <v>92</v>
      </c>
      <c r="AE401" t="s">
        <v>91</v>
      </c>
      <c r="AF401" t="s">
        <v>113</v>
      </c>
      <c r="AG401">
        <v>2</v>
      </c>
      <c r="AH401" t="s">
        <v>90</v>
      </c>
      <c r="AI401" t="s">
        <v>95</v>
      </c>
      <c r="AJ401" t="s">
        <v>96</v>
      </c>
      <c r="AS401" t="s">
        <v>91</v>
      </c>
      <c r="AT401" t="s">
        <v>91</v>
      </c>
      <c r="AU401" t="s">
        <v>92</v>
      </c>
      <c r="AV401" t="s">
        <v>97</v>
      </c>
      <c r="BD401" t="s">
        <v>92</v>
      </c>
      <c r="BE401" t="s">
        <v>92</v>
      </c>
      <c r="BF401" t="s">
        <v>92</v>
      </c>
      <c r="BH401" t="s">
        <v>92</v>
      </c>
      <c r="BI401" t="s">
        <v>92</v>
      </c>
      <c r="BJ401" t="s">
        <v>92</v>
      </c>
      <c r="BK401" t="s">
        <v>92</v>
      </c>
      <c r="BN401" t="s">
        <v>92</v>
      </c>
      <c r="BO401" t="s">
        <v>92</v>
      </c>
      <c r="BP401" t="s">
        <v>92</v>
      </c>
      <c r="BR401" t="s">
        <v>92</v>
      </c>
      <c r="BS401" t="s">
        <v>92</v>
      </c>
      <c r="BT401" t="s">
        <v>91</v>
      </c>
      <c r="BU401" t="s">
        <v>91</v>
      </c>
      <c r="BV401" t="s">
        <v>91</v>
      </c>
      <c r="BW401">
        <v>55377</v>
      </c>
      <c r="BX401">
        <v>1737803</v>
      </c>
      <c r="BY401">
        <v>165826</v>
      </c>
      <c r="BZ401">
        <v>10479.677493276</v>
      </c>
      <c r="CA401">
        <v>27.827499999200001</v>
      </c>
      <c r="CD401">
        <v>2028</v>
      </c>
      <c r="CE401">
        <v>9</v>
      </c>
      <c r="CF401">
        <f t="shared" si="6"/>
        <v>55377</v>
      </c>
    </row>
    <row r="402" spans="1:84" hidden="1">
      <c r="A402">
        <v>400</v>
      </c>
      <c r="B402">
        <v>4194</v>
      </c>
      <c r="C402" t="s">
        <v>308</v>
      </c>
      <c r="D402">
        <v>55381</v>
      </c>
      <c r="E402" t="s">
        <v>309</v>
      </c>
      <c r="F402" t="s">
        <v>178</v>
      </c>
      <c r="G402" t="s">
        <v>310</v>
      </c>
      <c r="H402" t="s">
        <v>311</v>
      </c>
      <c r="I402" t="s">
        <v>111</v>
      </c>
      <c r="J402" t="s">
        <v>88</v>
      </c>
      <c r="L402" t="s">
        <v>112</v>
      </c>
      <c r="M402" t="s">
        <v>90</v>
      </c>
      <c r="N402" t="s">
        <v>90</v>
      </c>
      <c r="O402">
        <v>93150</v>
      </c>
      <c r="P402">
        <v>93150</v>
      </c>
      <c r="Q402">
        <v>57.5</v>
      </c>
      <c r="R402">
        <v>0.85</v>
      </c>
      <c r="S402">
        <v>45.9</v>
      </c>
      <c r="T402">
        <v>47.2</v>
      </c>
      <c r="U402">
        <v>35</v>
      </c>
      <c r="V402" t="s">
        <v>91</v>
      </c>
      <c r="W402" t="s">
        <v>92</v>
      </c>
      <c r="X402" t="s">
        <v>92</v>
      </c>
      <c r="Y402" t="s">
        <v>118</v>
      </c>
      <c r="Z402" t="s">
        <v>98</v>
      </c>
      <c r="AA402">
        <v>8</v>
      </c>
      <c r="AB402">
        <v>2000</v>
      </c>
      <c r="AC402" t="s">
        <v>92</v>
      </c>
      <c r="AD402" t="s">
        <v>92</v>
      </c>
      <c r="AE402" t="s">
        <v>91</v>
      </c>
      <c r="AF402" t="s">
        <v>113</v>
      </c>
      <c r="AG402">
        <v>2</v>
      </c>
      <c r="AH402" t="s">
        <v>90</v>
      </c>
      <c r="AI402" t="s">
        <v>96</v>
      </c>
      <c r="AO402" t="s">
        <v>96</v>
      </c>
      <c r="AS402" t="s">
        <v>91</v>
      </c>
      <c r="AT402" t="s">
        <v>91</v>
      </c>
      <c r="AU402" t="s">
        <v>92</v>
      </c>
      <c r="AV402" t="s">
        <v>97</v>
      </c>
      <c r="BD402" t="s">
        <v>92</v>
      </c>
      <c r="BE402" t="s">
        <v>92</v>
      </c>
      <c r="BF402" t="s">
        <v>92</v>
      </c>
      <c r="BH402" t="s">
        <v>92</v>
      </c>
      <c r="BI402" t="s">
        <v>92</v>
      </c>
      <c r="BJ402" t="s">
        <v>92</v>
      </c>
      <c r="BK402" t="s">
        <v>92</v>
      </c>
      <c r="BN402" t="s">
        <v>92</v>
      </c>
      <c r="BO402" t="s">
        <v>92</v>
      </c>
      <c r="BP402" t="s">
        <v>92</v>
      </c>
      <c r="BR402" t="s">
        <v>92</v>
      </c>
      <c r="BS402" t="s">
        <v>92</v>
      </c>
      <c r="BT402" t="s">
        <v>91</v>
      </c>
      <c r="BW402">
        <v>55381</v>
      </c>
      <c r="BX402">
        <v>380410</v>
      </c>
      <c r="BY402">
        <v>37804</v>
      </c>
      <c r="BZ402">
        <v>10062.691778647701</v>
      </c>
      <c r="CA402">
        <v>24.4713888898916</v>
      </c>
      <c r="CD402">
        <v>2025</v>
      </c>
      <c r="CE402">
        <v>2</v>
      </c>
      <c r="CF402">
        <f t="shared" si="6"/>
        <v>55381</v>
      </c>
    </row>
    <row r="403" spans="1:84" hidden="1">
      <c r="A403">
        <v>401</v>
      </c>
      <c r="B403">
        <v>4194</v>
      </c>
      <c r="C403" t="s">
        <v>308</v>
      </c>
      <c r="D403">
        <v>55381</v>
      </c>
      <c r="E403" t="s">
        <v>309</v>
      </c>
      <c r="F403" t="s">
        <v>178</v>
      </c>
      <c r="G403" t="s">
        <v>310</v>
      </c>
      <c r="H403" t="s">
        <v>312</v>
      </c>
      <c r="I403" t="s">
        <v>111</v>
      </c>
      <c r="J403" t="s">
        <v>88</v>
      </c>
      <c r="L403" t="s">
        <v>112</v>
      </c>
      <c r="M403" t="s">
        <v>90</v>
      </c>
      <c r="N403" t="s">
        <v>90</v>
      </c>
      <c r="O403">
        <v>93151</v>
      </c>
      <c r="P403">
        <v>93151</v>
      </c>
      <c r="Q403">
        <v>57.5</v>
      </c>
      <c r="R403">
        <v>0.85</v>
      </c>
      <c r="S403">
        <v>44.6</v>
      </c>
      <c r="T403">
        <v>47.7</v>
      </c>
      <c r="U403">
        <v>35</v>
      </c>
      <c r="V403" t="s">
        <v>91</v>
      </c>
      <c r="W403" t="s">
        <v>92</v>
      </c>
      <c r="X403" t="s">
        <v>92</v>
      </c>
      <c r="Y403" t="s">
        <v>118</v>
      </c>
      <c r="Z403" t="s">
        <v>98</v>
      </c>
      <c r="AA403">
        <v>9</v>
      </c>
      <c r="AB403">
        <v>2000</v>
      </c>
      <c r="AC403" t="s">
        <v>92</v>
      </c>
      <c r="AD403" t="s">
        <v>92</v>
      </c>
      <c r="AE403" t="s">
        <v>91</v>
      </c>
      <c r="AF403" t="s">
        <v>113</v>
      </c>
      <c r="AG403">
        <v>2</v>
      </c>
      <c r="AH403" t="s">
        <v>90</v>
      </c>
      <c r="AI403" t="s">
        <v>96</v>
      </c>
      <c r="AO403" t="s">
        <v>96</v>
      </c>
      <c r="AS403" t="s">
        <v>91</v>
      </c>
      <c r="AT403" t="s">
        <v>91</v>
      </c>
      <c r="AU403" t="s">
        <v>92</v>
      </c>
      <c r="AV403" t="s">
        <v>97</v>
      </c>
      <c r="BD403" t="s">
        <v>92</v>
      </c>
      <c r="BE403" t="s">
        <v>92</v>
      </c>
      <c r="BF403" t="s">
        <v>92</v>
      </c>
      <c r="BH403" t="s">
        <v>92</v>
      </c>
      <c r="BI403" t="s">
        <v>92</v>
      </c>
      <c r="BJ403" t="s">
        <v>92</v>
      </c>
      <c r="BK403" t="s">
        <v>92</v>
      </c>
      <c r="BN403" t="s">
        <v>92</v>
      </c>
      <c r="BO403" t="s">
        <v>92</v>
      </c>
      <c r="BP403" t="s">
        <v>92</v>
      </c>
      <c r="BR403" t="s">
        <v>92</v>
      </c>
      <c r="BS403" t="s">
        <v>92</v>
      </c>
      <c r="BT403" t="s">
        <v>91</v>
      </c>
      <c r="BW403">
        <v>55381</v>
      </c>
      <c r="BX403">
        <v>380410</v>
      </c>
      <c r="BY403">
        <v>37804</v>
      </c>
      <c r="BZ403">
        <v>10062.691778647701</v>
      </c>
      <c r="CA403">
        <v>24.4713888898916</v>
      </c>
      <c r="CD403">
        <v>2025</v>
      </c>
      <c r="CE403">
        <v>3</v>
      </c>
      <c r="CF403">
        <f t="shared" si="6"/>
        <v>55381</v>
      </c>
    </row>
    <row r="404" spans="1:84" hidden="1">
      <c r="A404">
        <v>402</v>
      </c>
      <c r="B404">
        <v>4194</v>
      </c>
      <c r="C404" t="s">
        <v>308</v>
      </c>
      <c r="D404">
        <v>55381</v>
      </c>
      <c r="E404" t="s">
        <v>309</v>
      </c>
      <c r="F404" t="s">
        <v>178</v>
      </c>
      <c r="G404" t="s">
        <v>310</v>
      </c>
      <c r="H404" t="s">
        <v>313</v>
      </c>
      <c r="I404" t="s">
        <v>111</v>
      </c>
      <c r="J404" t="s">
        <v>88</v>
      </c>
      <c r="L404" t="s">
        <v>112</v>
      </c>
      <c r="M404" t="s">
        <v>90</v>
      </c>
      <c r="N404" t="s">
        <v>90</v>
      </c>
      <c r="O404">
        <v>93152</v>
      </c>
      <c r="P404">
        <v>93152</v>
      </c>
      <c r="Q404">
        <v>57.5</v>
      </c>
      <c r="R404">
        <v>0.85</v>
      </c>
      <c r="S404">
        <v>45.3</v>
      </c>
      <c r="T404">
        <v>46.9</v>
      </c>
      <c r="U404">
        <v>35</v>
      </c>
      <c r="V404" t="s">
        <v>91</v>
      </c>
      <c r="W404" t="s">
        <v>92</v>
      </c>
      <c r="X404" t="s">
        <v>92</v>
      </c>
      <c r="Y404" t="s">
        <v>118</v>
      </c>
      <c r="Z404" t="s">
        <v>98</v>
      </c>
      <c r="AA404">
        <v>9</v>
      </c>
      <c r="AB404">
        <v>2000</v>
      </c>
      <c r="AC404" t="s">
        <v>92</v>
      </c>
      <c r="AD404" t="s">
        <v>92</v>
      </c>
      <c r="AE404" t="s">
        <v>91</v>
      </c>
      <c r="AF404" t="s">
        <v>113</v>
      </c>
      <c r="AG404">
        <v>2</v>
      </c>
      <c r="AH404" t="s">
        <v>90</v>
      </c>
      <c r="AI404" t="s">
        <v>96</v>
      </c>
      <c r="AO404" t="s">
        <v>96</v>
      </c>
      <c r="AS404" t="s">
        <v>91</v>
      </c>
      <c r="AT404" t="s">
        <v>91</v>
      </c>
      <c r="AU404" t="s">
        <v>92</v>
      </c>
      <c r="AV404" t="s">
        <v>97</v>
      </c>
      <c r="BD404" t="s">
        <v>92</v>
      </c>
      <c r="BE404" t="s">
        <v>92</v>
      </c>
      <c r="BF404" t="s">
        <v>92</v>
      </c>
      <c r="BH404" t="s">
        <v>92</v>
      </c>
      <c r="BI404" t="s">
        <v>92</v>
      </c>
      <c r="BJ404" t="s">
        <v>92</v>
      </c>
      <c r="BK404" t="s">
        <v>92</v>
      </c>
      <c r="BN404" t="s">
        <v>92</v>
      </c>
      <c r="BO404" t="s">
        <v>92</v>
      </c>
      <c r="BP404" t="s">
        <v>92</v>
      </c>
      <c r="BR404" t="s">
        <v>92</v>
      </c>
      <c r="BS404" t="s">
        <v>92</v>
      </c>
      <c r="BT404" t="s">
        <v>91</v>
      </c>
      <c r="BW404">
        <v>55381</v>
      </c>
      <c r="BX404">
        <v>380410</v>
      </c>
      <c r="BY404">
        <v>37804</v>
      </c>
      <c r="BZ404">
        <v>10062.691778647701</v>
      </c>
      <c r="CA404">
        <v>24.4713888898916</v>
      </c>
      <c r="CD404">
        <v>2025</v>
      </c>
      <c r="CE404">
        <v>3</v>
      </c>
      <c r="CF404">
        <f t="shared" si="6"/>
        <v>55381</v>
      </c>
    </row>
    <row r="405" spans="1:84" hidden="1">
      <c r="A405">
        <v>403</v>
      </c>
      <c r="B405">
        <v>4194</v>
      </c>
      <c r="C405" t="s">
        <v>308</v>
      </c>
      <c r="D405">
        <v>55381</v>
      </c>
      <c r="E405" t="s">
        <v>309</v>
      </c>
      <c r="F405" t="s">
        <v>178</v>
      </c>
      <c r="G405" t="s">
        <v>310</v>
      </c>
      <c r="H405" t="s">
        <v>314</v>
      </c>
      <c r="I405" t="s">
        <v>111</v>
      </c>
      <c r="J405" t="s">
        <v>88</v>
      </c>
      <c r="L405" t="s">
        <v>112</v>
      </c>
      <c r="M405" t="s">
        <v>90</v>
      </c>
      <c r="N405" t="s">
        <v>90</v>
      </c>
      <c r="O405">
        <v>1048078</v>
      </c>
      <c r="P405">
        <v>1048078</v>
      </c>
      <c r="Q405">
        <v>57.5</v>
      </c>
      <c r="R405">
        <v>0.85</v>
      </c>
      <c r="S405">
        <v>44.6</v>
      </c>
      <c r="T405">
        <v>45.5</v>
      </c>
      <c r="U405">
        <v>35</v>
      </c>
      <c r="V405" t="s">
        <v>91</v>
      </c>
      <c r="W405" t="s">
        <v>92</v>
      </c>
      <c r="X405" t="s">
        <v>92</v>
      </c>
      <c r="Y405" t="s">
        <v>118</v>
      </c>
      <c r="Z405" t="s">
        <v>98</v>
      </c>
      <c r="AA405">
        <v>6</v>
      </c>
      <c r="AB405">
        <v>2001</v>
      </c>
      <c r="AC405" t="s">
        <v>92</v>
      </c>
      <c r="AD405" t="s">
        <v>92</v>
      </c>
      <c r="AE405" t="s">
        <v>91</v>
      </c>
      <c r="AF405" t="s">
        <v>113</v>
      </c>
      <c r="AG405">
        <v>2</v>
      </c>
      <c r="AH405" t="s">
        <v>90</v>
      </c>
      <c r="AI405" t="s">
        <v>96</v>
      </c>
      <c r="AO405" t="s">
        <v>96</v>
      </c>
      <c r="AS405" t="s">
        <v>91</v>
      </c>
      <c r="AT405" t="s">
        <v>91</v>
      </c>
      <c r="AU405" t="s">
        <v>92</v>
      </c>
      <c r="AV405" t="s">
        <v>97</v>
      </c>
      <c r="BD405" t="s">
        <v>92</v>
      </c>
      <c r="BE405" t="s">
        <v>92</v>
      </c>
      <c r="BF405" t="s">
        <v>92</v>
      </c>
      <c r="BH405" t="s">
        <v>92</v>
      </c>
      <c r="BI405" t="s">
        <v>92</v>
      </c>
      <c r="BJ405" t="s">
        <v>92</v>
      </c>
      <c r="BK405" t="s">
        <v>92</v>
      </c>
      <c r="BN405" t="s">
        <v>92</v>
      </c>
      <c r="BO405" t="s">
        <v>92</v>
      </c>
      <c r="BP405" t="s">
        <v>92</v>
      </c>
      <c r="BR405" t="s">
        <v>92</v>
      </c>
      <c r="BS405" t="s">
        <v>92</v>
      </c>
      <c r="BT405" t="s">
        <v>91</v>
      </c>
      <c r="BW405">
        <v>55381</v>
      </c>
      <c r="BX405">
        <v>380410</v>
      </c>
      <c r="BY405">
        <v>37804</v>
      </c>
      <c r="BZ405">
        <v>10062.691778647701</v>
      </c>
      <c r="CA405">
        <v>24.4713888898916</v>
      </c>
      <c r="CD405">
        <v>2025</v>
      </c>
      <c r="CE405">
        <v>12</v>
      </c>
      <c r="CF405">
        <f t="shared" si="6"/>
        <v>55381</v>
      </c>
    </row>
    <row r="406" spans="1:84" hidden="1">
      <c r="A406">
        <v>404</v>
      </c>
      <c r="B406">
        <v>4194</v>
      </c>
      <c r="C406" t="s">
        <v>308</v>
      </c>
      <c r="D406">
        <v>55381</v>
      </c>
      <c r="E406" t="s">
        <v>309</v>
      </c>
      <c r="F406" t="s">
        <v>178</v>
      </c>
      <c r="G406" t="s">
        <v>310</v>
      </c>
      <c r="H406" t="s">
        <v>315</v>
      </c>
      <c r="I406" t="s">
        <v>111</v>
      </c>
      <c r="J406" t="s">
        <v>88</v>
      </c>
      <c r="L406" t="s">
        <v>112</v>
      </c>
      <c r="M406" t="s">
        <v>90</v>
      </c>
      <c r="N406" t="s">
        <v>90</v>
      </c>
      <c r="O406">
        <v>1048079</v>
      </c>
      <c r="P406">
        <v>1048079</v>
      </c>
      <c r="Q406">
        <v>57.5</v>
      </c>
      <c r="R406">
        <v>0.85</v>
      </c>
      <c r="S406">
        <v>46</v>
      </c>
      <c r="T406">
        <v>47.1</v>
      </c>
      <c r="U406">
        <v>35</v>
      </c>
      <c r="V406" t="s">
        <v>91</v>
      </c>
      <c r="W406" t="s">
        <v>92</v>
      </c>
      <c r="X406" t="s">
        <v>92</v>
      </c>
      <c r="Y406" t="s">
        <v>118</v>
      </c>
      <c r="Z406" t="s">
        <v>98</v>
      </c>
      <c r="AA406">
        <v>6</v>
      </c>
      <c r="AB406">
        <v>2001</v>
      </c>
      <c r="AC406" t="s">
        <v>92</v>
      </c>
      <c r="AD406" t="s">
        <v>92</v>
      </c>
      <c r="AE406" t="s">
        <v>91</v>
      </c>
      <c r="AF406" t="s">
        <v>113</v>
      </c>
      <c r="AG406">
        <v>2</v>
      </c>
      <c r="AH406" t="s">
        <v>90</v>
      </c>
      <c r="AI406" t="s">
        <v>96</v>
      </c>
      <c r="AO406" t="s">
        <v>96</v>
      </c>
      <c r="AS406" t="s">
        <v>91</v>
      </c>
      <c r="AT406" t="s">
        <v>91</v>
      </c>
      <c r="AU406" t="s">
        <v>92</v>
      </c>
      <c r="AV406" t="s">
        <v>97</v>
      </c>
      <c r="BD406" t="s">
        <v>92</v>
      </c>
      <c r="BE406" t="s">
        <v>92</v>
      </c>
      <c r="BF406" t="s">
        <v>92</v>
      </c>
      <c r="BH406" t="s">
        <v>92</v>
      </c>
      <c r="BI406" t="s">
        <v>92</v>
      </c>
      <c r="BJ406" t="s">
        <v>92</v>
      </c>
      <c r="BK406" t="s">
        <v>92</v>
      </c>
      <c r="BN406" t="s">
        <v>92</v>
      </c>
      <c r="BO406" t="s">
        <v>92</v>
      </c>
      <c r="BP406" t="s">
        <v>92</v>
      </c>
      <c r="BR406" t="s">
        <v>92</v>
      </c>
      <c r="BS406" t="s">
        <v>92</v>
      </c>
      <c r="BT406" t="s">
        <v>91</v>
      </c>
      <c r="BW406">
        <v>55381</v>
      </c>
      <c r="BX406">
        <v>380410</v>
      </c>
      <c r="BY406">
        <v>37804</v>
      </c>
      <c r="BZ406">
        <v>10062.691778647701</v>
      </c>
      <c r="CA406">
        <v>24.4713888898916</v>
      </c>
      <c r="CD406">
        <v>2025</v>
      </c>
      <c r="CE406">
        <v>12</v>
      </c>
      <c r="CF406">
        <f t="shared" si="6"/>
        <v>55381</v>
      </c>
    </row>
    <row r="407" spans="1:84" hidden="1">
      <c r="A407">
        <v>405</v>
      </c>
      <c r="B407">
        <v>4194</v>
      </c>
      <c r="C407" t="s">
        <v>308</v>
      </c>
      <c r="D407">
        <v>55381</v>
      </c>
      <c r="E407" t="s">
        <v>309</v>
      </c>
      <c r="F407" t="s">
        <v>178</v>
      </c>
      <c r="G407" t="s">
        <v>310</v>
      </c>
      <c r="H407" t="s">
        <v>316</v>
      </c>
      <c r="I407" t="s">
        <v>111</v>
      </c>
      <c r="J407" t="s">
        <v>88</v>
      </c>
      <c r="L407" t="s">
        <v>112</v>
      </c>
      <c r="M407" t="s">
        <v>90</v>
      </c>
      <c r="N407" t="s">
        <v>90</v>
      </c>
      <c r="O407">
        <v>104080</v>
      </c>
      <c r="P407">
        <v>104080</v>
      </c>
      <c r="Q407">
        <v>57.5</v>
      </c>
      <c r="R407">
        <v>0.85</v>
      </c>
      <c r="S407">
        <v>45.8</v>
      </c>
      <c r="T407">
        <v>45.9</v>
      </c>
      <c r="U407">
        <v>35</v>
      </c>
      <c r="V407" t="s">
        <v>91</v>
      </c>
      <c r="W407" t="s">
        <v>92</v>
      </c>
      <c r="X407" t="s">
        <v>92</v>
      </c>
      <c r="Y407" t="s">
        <v>118</v>
      </c>
      <c r="Z407" t="s">
        <v>98</v>
      </c>
      <c r="AA407">
        <v>6</v>
      </c>
      <c r="AB407">
        <v>2001</v>
      </c>
      <c r="AC407" t="s">
        <v>92</v>
      </c>
      <c r="AD407" t="s">
        <v>92</v>
      </c>
      <c r="AE407" t="s">
        <v>91</v>
      </c>
      <c r="AF407" t="s">
        <v>113</v>
      </c>
      <c r="AG407">
        <v>2</v>
      </c>
      <c r="AH407" t="s">
        <v>90</v>
      </c>
      <c r="AI407" t="s">
        <v>96</v>
      </c>
      <c r="AO407" t="s">
        <v>96</v>
      </c>
      <c r="AS407" t="s">
        <v>91</v>
      </c>
      <c r="AT407" t="s">
        <v>91</v>
      </c>
      <c r="AU407" t="s">
        <v>92</v>
      </c>
      <c r="AV407" t="s">
        <v>97</v>
      </c>
      <c r="BD407" t="s">
        <v>92</v>
      </c>
      <c r="BE407" t="s">
        <v>92</v>
      </c>
      <c r="BF407" t="s">
        <v>92</v>
      </c>
      <c r="BH407" t="s">
        <v>92</v>
      </c>
      <c r="BI407" t="s">
        <v>92</v>
      </c>
      <c r="BJ407" t="s">
        <v>92</v>
      </c>
      <c r="BK407" t="s">
        <v>92</v>
      </c>
      <c r="BN407" t="s">
        <v>92</v>
      </c>
      <c r="BO407" t="s">
        <v>92</v>
      </c>
      <c r="BP407" t="s">
        <v>92</v>
      </c>
      <c r="BR407" t="s">
        <v>92</v>
      </c>
      <c r="BS407" t="s">
        <v>92</v>
      </c>
      <c r="BT407" t="s">
        <v>91</v>
      </c>
      <c r="BW407">
        <v>55381</v>
      </c>
      <c r="BX407">
        <v>380410</v>
      </c>
      <c r="BY407">
        <v>37804</v>
      </c>
      <c r="BZ407">
        <v>10062.691778647701</v>
      </c>
      <c r="CA407">
        <v>24.4713888898916</v>
      </c>
      <c r="CD407">
        <v>2025</v>
      </c>
      <c r="CE407">
        <v>12</v>
      </c>
      <c r="CF407">
        <f t="shared" si="6"/>
        <v>55381</v>
      </c>
    </row>
    <row r="408" spans="1:84" hidden="1">
      <c r="A408">
        <v>406</v>
      </c>
      <c r="B408">
        <v>4194</v>
      </c>
      <c r="C408" t="s">
        <v>308</v>
      </c>
      <c r="D408">
        <v>55381</v>
      </c>
      <c r="E408" t="s">
        <v>309</v>
      </c>
      <c r="F408" t="s">
        <v>178</v>
      </c>
      <c r="G408" t="s">
        <v>310</v>
      </c>
      <c r="H408" t="s">
        <v>317</v>
      </c>
      <c r="I408" t="s">
        <v>111</v>
      </c>
      <c r="J408" t="s">
        <v>88</v>
      </c>
      <c r="L408" t="s">
        <v>112</v>
      </c>
      <c r="M408" t="s">
        <v>90</v>
      </c>
      <c r="N408" t="s">
        <v>90</v>
      </c>
      <c r="O408">
        <v>104081</v>
      </c>
      <c r="P408">
        <v>104081</v>
      </c>
      <c r="Q408">
        <v>57.5</v>
      </c>
      <c r="R408">
        <v>0.85</v>
      </c>
      <c r="S408">
        <v>44.3</v>
      </c>
      <c r="T408">
        <v>46.7</v>
      </c>
      <c r="U408">
        <v>35</v>
      </c>
      <c r="V408" t="s">
        <v>91</v>
      </c>
      <c r="W408" t="s">
        <v>92</v>
      </c>
      <c r="X408" t="s">
        <v>92</v>
      </c>
      <c r="Y408" t="s">
        <v>118</v>
      </c>
      <c r="Z408" t="s">
        <v>98</v>
      </c>
      <c r="AA408">
        <v>8</v>
      </c>
      <c r="AB408">
        <v>2001</v>
      </c>
      <c r="AC408" t="s">
        <v>92</v>
      </c>
      <c r="AD408" t="s">
        <v>92</v>
      </c>
      <c r="AE408" t="s">
        <v>91</v>
      </c>
      <c r="AF408" t="s">
        <v>113</v>
      </c>
      <c r="AG408">
        <v>2</v>
      </c>
      <c r="AH408" t="s">
        <v>90</v>
      </c>
      <c r="AI408" t="s">
        <v>96</v>
      </c>
      <c r="AO408" t="s">
        <v>96</v>
      </c>
      <c r="AS408" t="s">
        <v>91</v>
      </c>
      <c r="AT408" t="s">
        <v>91</v>
      </c>
      <c r="AU408" t="s">
        <v>92</v>
      </c>
      <c r="AV408" t="s">
        <v>97</v>
      </c>
      <c r="BD408" t="s">
        <v>92</v>
      </c>
      <c r="BE408" t="s">
        <v>92</v>
      </c>
      <c r="BF408" t="s">
        <v>92</v>
      </c>
      <c r="BH408" t="s">
        <v>92</v>
      </c>
      <c r="BI408" t="s">
        <v>92</v>
      </c>
      <c r="BJ408" t="s">
        <v>92</v>
      </c>
      <c r="BK408" t="s">
        <v>92</v>
      </c>
      <c r="BN408" t="s">
        <v>92</v>
      </c>
      <c r="BO408" t="s">
        <v>92</v>
      </c>
      <c r="BP408" t="s">
        <v>92</v>
      </c>
      <c r="BR408" t="s">
        <v>92</v>
      </c>
      <c r="BS408" t="s">
        <v>92</v>
      </c>
      <c r="BT408" t="s">
        <v>91</v>
      </c>
      <c r="BW408">
        <v>55381</v>
      </c>
      <c r="BX408">
        <v>380410</v>
      </c>
      <c r="BY408">
        <v>37804</v>
      </c>
      <c r="BZ408">
        <v>10062.691778647701</v>
      </c>
      <c r="CA408">
        <v>24.4713888898916</v>
      </c>
      <c r="CD408">
        <v>2026</v>
      </c>
      <c r="CE408">
        <v>2</v>
      </c>
      <c r="CF408">
        <f t="shared" si="6"/>
        <v>55381</v>
      </c>
    </row>
    <row r="409" spans="1:84">
      <c r="A409">
        <v>407</v>
      </c>
      <c r="B409">
        <v>21191</v>
      </c>
      <c r="C409" t="s">
        <v>736</v>
      </c>
      <c r="D409">
        <v>55392</v>
      </c>
      <c r="E409" t="s">
        <v>737</v>
      </c>
      <c r="F409" t="s">
        <v>116</v>
      </c>
      <c r="G409" t="s">
        <v>117</v>
      </c>
      <c r="H409" t="s">
        <v>173</v>
      </c>
      <c r="I409" t="s">
        <v>87</v>
      </c>
      <c r="J409" t="s">
        <v>88</v>
      </c>
      <c r="L409" t="s">
        <v>89</v>
      </c>
      <c r="M409" t="s">
        <v>90</v>
      </c>
      <c r="N409" t="s">
        <v>90</v>
      </c>
      <c r="Q409">
        <v>198.9</v>
      </c>
      <c r="R409">
        <v>0.85</v>
      </c>
      <c r="S409">
        <v>152</v>
      </c>
      <c r="T409">
        <v>181</v>
      </c>
      <c r="U409">
        <v>100</v>
      </c>
      <c r="V409" t="s">
        <v>91</v>
      </c>
      <c r="W409" t="s">
        <v>92</v>
      </c>
      <c r="X409" t="s">
        <v>92</v>
      </c>
      <c r="Y409" t="s">
        <v>93</v>
      </c>
      <c r="Z409" t="s">
        <v>90</v>
      </c>
      <c r="AA409">
        <v>6</v>
      </c>
      <c r="AB409">
        <v>2002</v>
      </c>
      <c r="AC409" t="s">
        <v>92</v>
      </c>
      <c r="AD409" t="s">
        <v>92</v>
      </c>
      <c r="AE409" t="s">
        <v>91</v>
      </c>
      <c r="AF409" t="s">
        <v>113</v>
      </c>
      <c r="AG409">
        <v>2</v>
      </c>
      <c r="AH409" t="s">
        <v>90</v>
      </c>
      <c r="AI409" t="s">
        <v>95</v>
      </c>
      <c r="AJ409" t="s">
        <v>96</v>
      </c>
      <c r="AS409" t="s">
        <v>91</v>
      </c>
      <c r="AU409" t="s">
        <v>92</v>
      </c>
      <c r="AV409" t="s">
        <v>97</v>
      </c>
      <c r="BD409" t="s">
        <v>92</v>
      </c>
      <c r="BE409" t="s">
        <v>92</v>
      </c>
      <c r="BF409" t="s">
        <v>92</v>
      </c>
      <c r="BH409" t="s">
        <v>92</v>
      </c>
      <c r="BI409" t="s">
        <v>92</v>
      </c>
      <c r="BJ409" t="s">
        <v>92</v>
      </c>
      <c r="BK409" t="s">
        <v>92</v>
      </c>
      <c r="BN409" t="s">
        <v>92</v>
      </c>
      <c r="BO409" t="s">
        <v>92</v>
      </c>
      <c r="BP409" t="s">
        <v>92</v>
      </c>
      <c r="BR409" t="s">
        <v>92</v>
      </c>
      <c r="BS409" t="s">
        <v>92</v>
      </c>
      <c r="BT409" t="s">
        <v>98</v>
      </c>
      <c r="BU409" t="s">
        <v>91</v>
      </c>
      <c r="BV409" t="s">
        <v>98</v>
      </c>
      <c r="BW409">
        <v>55392</v>
      </c>
      <c r="BX409">
        <v>7109630</v>
      </c>
      <c r="BY409">
        <v>638453.00699999998</v>
      </c>
      <c r="BZ409">
        <v>11135.7138615528</v>
      </c>
      <c r="CA409">
        <v>39.840138887290003</v>
      </c>
      <c r="CD409">
        <v>2042</v>
      </c>
      <c r="CE409">
        <v>4</v>
      </c>
      <c r="CF409">
        <f t="shared" si="6"/>
        <v>55392</v>
      </c>
    </row>
    <row r="410" spans="1:84">
      <c r="A410">
        <v>408</v>
      </c>
      <c r="B410">
        <v>21191</v>
      </c>
      <c r="C410" t="s">
        <v>736</v>
      </c>
      <c r="D410">
        <v>55392</v>
      </c>
      <c r="E410" t="s">
        <v>737</v>
      </c>
      <c r="F410" t="s">
        <v>116</v>
      </c>
      <c r="G410" t="s">
        <v>117</v>
      </c>
      <c r="H410" t="s">
        <v>174</v>
      </c>
      <c r="I410" t="s">
        <v>87</v>
      </c>
      <c r="J410" t="s">
        <v>88</v>
      </c>
      <c r="L410" t="s">
        <v>89</v>
      </c>
      <c r="M410" t="s">
        <v>90</v>
      </c>
      <c r="N410" t="s">
        <v>90</v>
      </c>
      <c r="Q410">
        <v>198.9</v>
      </c>
      <c r="R410">
        <v>0.85</v>
      </c>
      <c r="S410">
        <v>152</v>
      </c>
      <c r="T410">
        <v>181</v>
      </c>
      <c r="U410">
        <v>100</v>
      </c>
      <c r="V410" t="s">
        <v>91</v>
      </c>
      <c r="W410" t="s">
        <v>92</v>
      </c>
      <c r="X410" t="s">
        <v>92</v>
      </c>
      <c r="Y410" t="s">
        <v>93</v>
      </c>
      <c r="Z410" t="s">
        <v>90</v>
      </c>
      <c r="AA410">
        <v>6</v>
      </c>
      <c r="AB410">
        <v>2002</v>
      </c>
      <c r="AC410" t="s">
        <v>92</v>
      </c>
      <c r="AD410" t="s">
        <v>92</v>
      </c>
      <c r="AE410" t="s">
        <v>91</v>
      </c>
      <c r="AF410" t="s">
        <v>113</v>
      </c>
      <c r="AG410">
        <v>2</v>
      </c>
      <c r="AH410" t="s">
        <v>90</v>
      </c>
      <c r="AI410" t="s">
        <v>95</v>
      </c>
      <c r="AJ410" t="s">
        <v>96</v>
      </c>
      <c r="AS410" t="s">
        <v>91</v>
      </c>
      <c r="AU410" t="s">
        <v>92</v>
      </c>
      <c r="AV410" t="s">
        <v>97</v>
      </c>
      <c r="BD410" t="s">
        <v>92</v>
      </c>
      <c r="BE410" t="s">
        <v>92</v>
      </c>
      <c r="BF410" t="s">
        <v>92</v>
      </c>
      <c r="BH410" t="s">
        <v>92</v>
      </c>
      <c r="BI410" t="s">
        <v>92</v>
      </c>
      <c r="BJ410" t="s">
        <v>92</v>
      </c>
      <c r="BK410" t="s">
        <v>92</v>
      </c>
      <c r="BN410" t="s">
        <v>92</v>
      </c>
      <c r="BO410" t="s">
        <v>92</v>
      </c>
      <c r="BP410" t="s">
        <v>92</v>
      </c>
      <c r="BR410" t="s">
        <v>92</v>
      </c>
      <c r="BS410" t="s">
        <v>92</v>
      </c>
      <c r="BT410" t="s">
        <v>98</v>
      </c>
      <c r="BU410" t="s">
        <v>91</v>
      </c>
      <c r="BV410" t="s">
        <v>98</v>
      </c>
      <c r="BW410">
        <v>55392</v>
      </c>
      <c r="BX410">
        <v>7109630</v>
      </c>
      <c r="BY410">
        <v>638453.00699999998</v>
      </c>
      <c r="BZ410">
        <v>11135.7138615528</v>
      </c>
      <c r="CA410">
        <v>39.840138887290003</v>
      </c>
      <c r="CD410">
        <v>2042</v>
      </c>
      <c r="CE410">
        <v>4</v>
      </c>
      <c r="CF410">
        <f t="shared" si="6"/>
        <v>55392</v>
      </c>
    </row>
    <row r="411" spans="1:84">
      <c r="A411">
        <v>409</v>
      </c>
      <c r="B411">
        <v>21191</v>
      </c>
      <c r="C411" t="s">
        <v>736</v>
      </c>
      <c r="D411">
        <v>55392</v>
      </c>
      <c r="E411" t="s">
        <v>737</v>
      </c>
      <c r="F411" t="s">
        <v>116</v>
      </c>
      <c r="G411" t="s">
        <v>117</v>
      </c>
      <c r="H411" t="s">
        <v>292</v>
      </c>
      <c r="I411" t="s">
        <v>87</v>
      </c>
      <c r="J411" t="s">
        <v>88</v>
      </c>
      <c r="L411" t="s">
        <v>89</v>
      </c>
      <c r="M411" t="s">
        <v>90</v>
      </c>
      <c r="N411" t="s">
        <v>90</v>
      </c>
      <c r="Q411">
        <v>198.9</v>
      </c>
      <c r="R411">
        <v>0.85</v>
      </c>
      <c r="S411">
        <v>152</v>
      </c>
      <c r="T411">
        <v>181</v>
      </c>
      <c r="U411">
        <v>100</v>
      </c>
      <c r="V411" t="s">
        <v>91</v>
      </c>
      <c r="W411" t="s">
        <v>92</v>
      </c>
      <c r="X411" t="s">
        <v>92</v>
      </c>
      <c r="Y411" t="s">
        <v>93</v>
      </c>
      <c r="Z411" t="s">
        <v>90</v>
      </c>
      <c r="AA411">
        <v>6</v>
      </c>
      <c r="AB411">
        <v>2003</v>
      </c>
      <c r="AC411" t="s">
        <v>92</v>
      </c>
      <c r="AD411" t="s">
        <v>92</v>
      </c>
      <c r="AE411" t="s">
        <v>91</v>
      </c>
      <c r="AF411" t="s">
        <v>113</v>
      </c>
      <c r="AG411">
        <v>2</v>
      </c>
      <c r="AH411" t="s">
        <v>90</v>
      </c>
      <c r="AI411" t="s">
        <v>95</v>
      </c>
      <c r="AJ411" t="s">
        <v>96</v>
      </c>
      <c r="AS411" t="s">
        <v>91</v>
      </c>
      <c r="AU411" t="s">
        <v>92</v>
      </c>
      <c r="AV411" t="s">
        <v>97</v>
      </c>
      <c r="BD411" t="s">
        <v>92</v>
      </c>
      <c r="BE411" t="s">
        <v>92</v>
      </c>
      <c r="BF411" t="s">
        <v>92</v>
      </c>
      <c r="BH411" t="s">
        <v>92</v>
      </c>
      <c r="BI411" t="s">
        <v>92</v>
      </c>
      <c r="BJ411" t="s">
        <v>92</v>
      </c>
      <c r="BK411" t="s">
        <v>92</v>
      </c>
      <c r="BN411" t="s">
        <v>92</v>
      </c>
      <c r="BO411" t="s">
        <v>92</v>
      </c>
      <c r="BP411" t="s">
        <v>92</v>
      </c>
      <c r="BR411" t="s">
        <v>92</v>
      </c>
      <c r="BS411" t="s">
        <v>92</v>
      </c>
      <c r="BT411" t="s">
        <v>98</v>
      </c>
      <c r="BU411" t="s">
        <v>91</v>
      </c>
      <c r="BV411" t="s">
        <v>98</v>
      </c>
      <c r="BW411">
        <v>55392</v>
      </c>
      <c r="BX411">
        <v>7109630</v>
      </c>
      <c r="BY411">
        <v>638453.00699999998</v>
      </c>
      <c r="BZ411">
        <v>11135.7138615528</v>
      </c>
      <c r="CA411">
        <v>39.840138887290003</v>
      </c>
      <c r="CD411">
        <v>2043</v>
      </c>
      <c r="CE411">
        <v>4</v>
      </c>
      <c r="CF411">
        <f t="shared" si="6"/>
        <v>55392</v>
      </c>
    </row>
    <row r="412" spans="1:84">
      <c r="A412">
        <v>410</v>
      </c>
      <c r="B412">
        <v>56558</v>
      </c>
      <c r="C412" t="s">
        <v>738</v>
      </c>
      <c r="D412">
        <v>55401</v>
      </c>
      <c r="E412" t="s">
        <v>739</v>
      </c>
      <c r="F412" t="s">
        <v>166</v>
      </c>
      <c r="G412" t="s">
        <v>740</v>
      </c>
      <c r="H412" t="s">
        <v>261</v>
      </c>
      <c r="I412" t="s">
        <v>87</v>
      </c>
      <c r="J412" t="s">
        <v>88</v>
      </c>
      <c r="L412" t="s">
        <v>89</v>
      </c>
      <c r="M412" t="s">
        <v>90</v>
      </c>
      <c r="N412" t="s">
        <v>90</v>
      </c>
      <c r="O412" t="s">
        <v>741</v>
      </c>
      <c r="P412" t="s">
        <v>741</v>
      </c>
      <c r="Q412">
        <v>195.5</v>
      </c>
      <c r="R412">
        <v>0.85</v>
      </c>
      <c r="S412">
        <v>182</v>
      </c>
      <c r="T412">
        <v>209</v>
      </c>
      <c r="U412">
        <v>115.5</v>
      </c>
      <c r="V412" t="s">
        <v>91</v>
      </c>
      <c r="W412" t="s">
        <v>92</v>
      </c>
      <c r="X412" t="s">
        <v>92</v>
      </c>
      <c r="Y412" t="s">
        <v>93</v>
      </c>
      <c r="Z412" t="s">
        <v>90</v>
      </c>
      <c r="AA412">
        <v>6</v>
      </c>
      <c r="AB412">
        <v>2023</v>
      </c>
      <c r="AC412" t="s">
        <v>92</v>
      </c>
      <c r="AD412" t="s">
        <v>92</v>
      </c>
      <c r="AE412" t="s">
        <v>91</v>
      </c>
      <c r="AF412" t="s">
        <v>113</v>
      </c>
      <c r="AG412">
        <v>2</v>
      </c>
      <c r="AH412" t="s">
        <v>90</v>
      </c>
      <c r="AI412" t="s">
        <v>95</v>
      </c>
      <c r="AS412" t="s">
        <v>91</v>
      </c>
      <c r="AT412" t="s">
        <v>91</v>
      </c>
      <c r="AU412" t="s">
        <v>92</v>
      </c>
      <c r="AV412" t="s">
        <v>97</v>
      </c>
      <c r="BD412">
        <v>3</v>
      </c>
      <c r="BE412">
        <v>0</v>
      </c>
      <c r="BF412">
        <v>6</v>
      </c>
      <c r="BG412">
        <v>2023</v>
      </c>
      <c r="BH412" t="s">
        <v>92</v>
      </c>
      <c r="BI412" t="s">
        <v>92</v>
      </c>
      <c r="BJ412" t="s">
        <v>92</v>
      </c>
      <c r="BK412" t="s">
        <v>92</v>
      </c>
      <c r="BN412" t="s">
        <v>92</v>
      </c>
      <c r="BO412" t="s">
        <v>92</v>
      </c>
      <c r="BP412" t="s">
        <v>92</v>
      </c>
      <c r="BR412" t="s">
        <v>92</v>
      </c>
      <c r="BS412" t="s">
        <v>92</v>
      </c>
      <c r="BT412" t="s">
        <v>91</v>
      </c>
      <c r="BU412" t="s">
        <v>91</v>
      </c>
      <c r="BV412" t="s">
        <v>91</v>
      </c>
      <c r="BW412">
        <v>55401</v>
      </c>
      <c r="BX412">
        <v>6086195</v>
      </c>
      <c r="BY412">
        <v>566141</v>
      </c>
      <c r="BZ412">
        <v>10750.316617238401</v>
      </c>
      <c r="CA412">
        <v>38.399027776399898</v>
      </c>
      <c r="CB412">
        <v>2003</v>
      </c>
      <c r="CC412">
        <v>6</v>
      </c>
      <c r="CD412">
        <v>2061</v>
      </c>
      <c r="CE412">
        <v>11</v>
      </c>
      <c r="CF412">
        <f t="shared" si="6"/>
        <v>55401</v>
      </c>
    </row>
    <row r="413" spans="1:84">
      <c r="A413">
        <v>411</v>
      </c>
      <c r="B413">
        <v>56558</v>
      </c>
      <c r="C413" t="s">
        <v>738</v>
      </c>
      <c r="D413">
        <v>55401</v>
      </c>
      <c r="E413" t="s">
        <v>739</v>
      </c>
      <c r="F413" t="s">
        <v>166</v>
      </c>
      <c r="G413" t="s">
        <v>740</v>
      </c>
      <c r="H413" t="s">
        <v>263</v>
      </c>
      <c r="I413" t="s">
        <v>87</v>
      </c>
      <c r="J413" t="s">
        <v>88</v>
      </c>
      <c r="L413" t="s">
        <v>89</v>
      </c>
      <c r="M413" t="s">
        <v>90</v>
      </c>
      <c r="N413" t="s">
        <v>90</v>
      </c>
      <c r="O413" t="s">
        <v>742</v>
      </c>
      <c r="P413" t="s">
        <v>742</v>
      </c>
      <c r="Q413">
        <v>195.5</v>
      </c>
      <c r="R413">
        <v>0.85</v>
      </c>
      <c r="S413">
        <v>166.9</v>
      </c>
      <c r="T413">
        <v>197.5</v>
      </c>
      <c r="U413">
        <v>115.5</v>
      </c>
      <c r="V413" t="s">
        <v>91</v>
      </c>
      <c r="W413" t="s">
        <v>92</v>
      </c>
      <c r="X413" t="s">
        <v>92</v>
      </c>
      <c r="Y413" t="s">
        <v>93</v>
      </c>
      <c r="Z413" t="s">
        <v>90</v>
      </c>
      <c r="AA413">
        <v>6</v>
      </c>
      <c r="AB413">
        <v>2023</v>
      </c>
      <c r="AC413" t="s">
        <v>92</v>
      </c>
      <c r="AD413" t="s">
        <v>92</v>
      </c>
      <c r="AE413" t="s">
        <v>91</v>
      </c>
      <c r="AF413" t="s">
        <v>113</v>
      </c>
      <c r="AG413">
        <v>2</v>
      </c>
      <c r="AH413" t="s">
        <v>90</v>
      </c>
      <c r="AI413" t="s">
        <v>95</v>
      </c>
      <c r="AS413" t="s">
        <v>91</v>
      </c>
      <c r="AT413" t="s">
        <v>91</v>
      </c>
      <c r="AU413" t="s">
        <v>92</v>
      </c>
      <c r="AV413" t="s">
        <v>97</v>
      </c>
      <c r="BD413">
        <v>18.100000000000001</v>
      </c>
      <c r="BE413">
        <v>11.5</v>
      </c>
      <c r="BF413">
        <v>6</v>
      </c>
      <c r="BG413">
        <v>2023</v>
      </c>
      <c r="BH413" t="s">
        <v>92</v>
      </c>
      <c r="BI413" t="s">
        <v>92</v>
      </c>
      <c r="BJ413" t="s">
        <v>92</v>
      </c>
      <c r="BK413" t="s">
        <v>92</v>
      </c>
      <c r="BN413" t="s">
        <v>92</v>
      </c>
      <c r="BO413" t="s">
        <v>92</v>
      </c>
      <c r="BP413" t="s">
        <v>92</v>
      </c>
      <c r="BR413" t="s">
        <v>92</v>
      </c>
      <c r="BS413" t="s">
        <v>92</v>
      </c>
      <c r="BT413" t="s">
        <v>91</v>
      </c>
      <c r="BU413" t="s">
        <v>91</v>
      </c>
      <c r="BV413" t="s">
        <v>91</v>
      </c>
      <c r="BW413">
        <v>55401</v>
      </c>
      <c r="BX413">
        <v>6086195</v>
      </c>
      <c r="BY413">
        <v>566141</v>
      </c>
      <c r="BZ413">
        <v>10750.316617238401</v>
      </c>
      <c r="CA413">
        <v>38.399027776399898</v>
      </c>
      <c r="CB413">
        <v>2003</v>
      </c>
      <c r="CC413">
        <v>6</v>
      </c>
      <c r="CD413">
        <v>2061</v>
      </c>
      <c r="CE413">
        <v>11</v>
      </c>
      <c r="CF413">
        <f t="shared" si="6"/>
        <v>55401</v>
      </c>
    </row>
    <row r="414" spans="1:84">
      <c r="A414">
        <v>412</v>
      </c>
      <c r="B414">
        <v>56558</v>
      </c>
      <c r="C414" t="s">
        <v>738</v>
      </c>
      <c r="D414">
        <v>55401</v>
      </c>
      <c r="E414" t="s">
        <v>739</v>
      </c>
      <c r="F414" t="s">
        <v>166</v>
      </c>
      <c r="G414" t="s">
        <v>740</v>
      </c>
      <c r="H414" t="s">
        <v>267</v>
      </c>
      <c r="I414" t="s">
        <v>87</v>
      </c>
      <c r="J414" t="s">
        <v>88</v>
      </c>
      <c r="L414" t="s">
        <v>89</v>
      </c>
      <c r="M414" t="s">
        <v>90</v>
      </c>
      <c r="N414" t="s">
        <v>90</v>
      </c>
      <c r="O414" t="s">
        <v>743</v>
      </c>
      <c r="P414" t="s">
        <v>743</v>
      </c>
      <c r="Q414">
        <v>195.5</v>
      </c>
      <c r="R414">
        <v>0.85</v>
      </c>
      <c r="S414">
        <v>181.6</v>
      </c>
      <c r="T414">
        <v>209</v>
      </c>
      <c r="U414">
        <v>115.5</v>
      </c>
      <c r="V414" t="s">
        <v>98</v>
      </c>
      <c r="W414">
        <v>4</v>
      </c>
      <c r="X414">
        <v>2022</v>
      </c>
      <c r="Y414" t="s">
        <v>93</v>
      </c>
      <c r="Z414" t="s">
        <v>90</v>
      </c>
      <c r="AA414">
        <v>6</v>
      </c>
      <c r="AB414">
        <v>2023</v>
      </c>
      <c r="AC414" t="s">
        <v>92</v>
      </c>
      <c r="AD414" t="s">
        <v>92</v>
      </c>
      <c r="AE414" t="s">
        <v>91</v>
      </c>
      <c r="AF414" t="s">
        <v>113</v>
      </c>
      <c r="AG414">
        <v>2</v>
      </c>
      <c r="AH414" t="s">
        <v>90</v>
      </c>
      <c r="AI414" t="s">
        <v>95</v>
      </c>
      <c r="AS414" t="s">
        <v>91</v>
      </c>
      <c r="AT414" t="s">
        <v>91</v>
      </c>
      <c r="AU414" t="s">
        <v>92</v>
      </c>
      <c r="AV414" t="s">
        <v>97</v>
      </c>
      <c r="BD414">
        <v>3.4</v>
      </c>
      <c r="BE414">
        <v>0</v>
      </c>
      <c r="BF414">
        <v>6</v>
      </c>
      <c r="BG414">
        <v>2023</v>
      </c>
      <c r="BH414" t="s">
        <v>92</v>
      </c>
      <c r="BI414" t="s">
        <v>92</v>
      </c>
      <c r="BJ414" t="s">
        <v>92</v>
      </c>
      <c r="BK414" t="s">
        <v>92</v>
      </c>
      <c r="BN414" t="s">
        <v>92</v>
      </c>
      <c r="BO414" t="s">
        <v>92</v>
      </c>
      <c r="BP414" t="s">
        <v>92</v>
      </c>
      <c r="BR414" t="s">
        <v>92</v>
      </c>
      <c r="BS414" t="s">
        <v>92</v>
      </c>
      <c r="BT414" t="s">
        <v>91</v>
      </c>
      <c r="BU414" t="s">
        <v>91</v>
      </c>
      <c r="BV414" t="s">
        <v>91</v>
      </c>
      <c r="BW414">
        <v>55401</v>
      </c>
      <c r="BX414">
        <v>6086195</v>
      </c>
      <c r="BY414">
        <v>566141</v>
      </c>
      <c r="BZ414">
        <v>10750.316617238401</v>
      </c>
      <c r="CA414">
        <v>38.399027776399898</v>
      </c>
      <c r="CB414">
        <v>2003</v>
      </c>
      <c r="CC414">
        <v>6</v>
      </c>
      <c r="CD414">
        <v>2061</v>
      </c>
      <c r="CE414">
        <v>11</v>
      </c>
      <c r="CF414">
        <f t="shared" si="6"/>
        <v>55401</v>
      </c>
    </row>
    <row r="415" spans="1:84">
      <c r="A415">
        <v>413</v>
      </c>
      <c r="B415">
        <v>56558</v>
      </c>
      <c r="C415" t="s">
        <v>738</v>
      </c>
      <c r="D415">
        <v>55401</v>
      </c>
      <c r="E415" t="s">
        <v>739</v>
      </c>
      <c r="F415" t="s">
        <v>166</v>
      </c>
      <c r="G415" t="s">
        <v>740</v>
      </c>
      <c r="H415" t="s">
        <v>636</v>
      </c>
      <c r="I415" t="s">
        <v>87</v>
      </c>
      <c r="J415" t="s">
        <v>88</v>
      </c>
      <c r="L415" t="s">
        <v>89</v>
      </c>
      <c r="M415" t="s">
        <v>90</v>
      </c>
      <c r="N415" t="s">
        <v>90</v>
      </c>
      <c r="O415" t="s">
        <v>744</v>
      </c>
      <c r="P415" t="s">
        <v>744</v>
      </c>
      <c r="Q415">
        <v>195.5</v>
      </c>
      <c r="R415">
        <v>0.85</v>
      </c>
      <c r="S415">
        <v>165.7</v>
      </c>
      <c r="T415">
        <v>197.8</v>
      </c>
      <c r="U415">
        <v>115.5</v>
      </c>
      <c r="V415" t="s">
        <v>91</v>
      </c>
      <c r="W415" t="s">
        <v>92</v>
      </c>
      <c r="X415" t="s">
        <v>92</v>
      </c>
      <c r="Y415" t="s">
        <v>93</v>
      </c>
      <c r="Z415" t="s">
        <v>90</v>
      </c>
      <c r="AA415">
        <v>6</v>
      </c>
      <c r="AB415">
        <v>2023</v>
      </c>
      <c r="AC415" t="s">
        <v>92</v>
      </c>
      <c r="AD415" t="s">
        <v>92</v>
      </c>
      <c r="AE415" t="s">
        <v>91</v>
      </c>
      <c r="AF415" t="s">
        <v>113</v>
      </c>
      <c r="AG415">
        <v>2</v>
      </c>
      <c r="AH415" t="s">
        <v>90</v>
      </c>
      <c r="AI415" t="s">
        <v>95</v>
      </c>
      <c r="AS415" t="s">
        <v>91</v>
      </c>
      <c r="AT415" t="s">
        <v>91</v>
      </c>
      <c r="AU415" t="s">
        <v>92</v>
      </c>
      <c r="AV415" t="s">
        <v>97</v>
      </c>
      <c r="BD415">
        <v>19.3</v>
      </c>
      <c r="BE415">
        <v>11.2</v>
      </c>
      <c r="BF415">
        <v>6</v>
      </c>
      <c r="BG415">
        <v>2023</v>
      </c>
      <c r="BH415" t="s">
        <v>92</v>
      </c>
      <c r="BI415" t="s">
        <v>92</v>
      </c>
      <c r="BJ415" t="s">
        <v>92</v>
      </c>
      <c r="BK415" t="s">
        <v>92</v>
      </c>
      <c r="BN415" t="s">
        <v>92</v>
      </c>
      <c r="BO415" t="s">
        <v>92</v>
      </c>
      <c r="BP415" t="s">
        <v>92</v>
      </c>
      <c r="BR415" t="s">
        <v>92</v>
      </c>
      <c r="BS415" t="s">
        <v>92</v>
      </c>
      <c r="BT415" t="s">
        <v>91</v>
      </c>
      <c r="BU415" t="s">
        <v>91</v>
      </c>
      <c r="BV415" t="s">
        <v>91</v>
      </c>
      <c r="BW415">
        <v>55401</v>
      </c>
      <c r="BX415">
        <v>6086195</v>
      </c>
      <c r="BY415">
        <v>566141</v>
      </c>
      <c r="BZ415">
        <v>10750.316617238401</v>
      </c>
      <c r="CA415">
        <v>38.399027776399898</v>
      </c>
      <c r="CB415">
        <v>2003</v>
      </c>
      <c r="CC415">
        <v>6</v>
      </c>
      <c r="CD415">
        <v>2061</v>
      </c>
      <c r="CE415">
        <v>11</v>
      </c>
      <c r="CF415">
        <f t="shared" si="6"/>
        <v>55401</v>
      </c>
    </row>
    <row r="416" spans="1:84">
      <c r="A416">
        <v>414</v>
      </c>
      <c r="B416">
        <v>56558</v>
      </c>
      <c r="C416" t="s">
        <v>738</v>
      </c>
      <c r="D416">
        <v>55401</v>
      </c>
      <c r="E416" t="s">
        <v>739</v>
      </c>
      <c r="F416" t="s">
        <v>166</v>
      </c>
      <c r="G416" t="s">
        <v>740</v>
      </c>
      <c r="H416" t="s">
        <v>637</v>
      </c>
      <c r="I416" t="s">
        <v>87</v>
      </c>
      <c r="J416" t="s">
        <v>88</v>
      </c>
      <c r="L416" t="s">
        <v>89</v>
      </c>
      <c r="M416" t="s">
        <v>90</v>
      </c>
      <c r="N416" t="s">
        <v>90</v>
      </c>
      <c r="O416" t="s">
        <v>745</v>
      </c>
      <c r="P416" t="s">
        <v>745</v>
      </c>
      <c r="Q416">
        <v>195.5</v>
      </c>
      <c r="R416">
        <v>0.85</v>
      </c>
      <c r="S416">
        <v>182</v>
      </c>
      <c r="T416">
        <v>209</v>
      </c>
      <c r="U416">
        <v>115.5</v>
      </c>
      <c r="V416" t="s">
        <v>98</v>
      </c>
      <c r="W416">
        <v>11</v>
      </c>
      <c r="X416">
        <v>2022</v>
      </c>
      <c r="Y416" t="s">
        <v>93</v>
      </c>
      <c r="Z416" t="s">
        <v>90</v>
      </c>
      <c r="AA416">
        <v>6</v>
      </c>
      <c r="AB416">
        <v>2023</v>
      </c>
      <c r="AC416" t="s">
        <v>92</v>
      </c>
      <c r="AD416" t="s">
        <v>92</v>
      </c>
      <c r="AE416" t="s">
        <v>91</v>
      </c>
      <c r="AF416" t="s">
        <v>113</v>
      </c>
      <c r="AG416">
        <v>2</v>
      </c>
      <c r="AH416" t="s">
        <v>90</v>
      </c>
      <c r="AI416" t="s">
        <v>95</v>
      </c>
      <c r="AS416" t="s">
        <v>91</v>
      </c>
      <c r="AT416" t="s">
        <v>91</v>
      </c>
      <c r="AU416" t="s">
        <v>92</v>
      </c>
      <c r="AV416" t="s">
        <v>97</v>
      </c>
      <c r="BD416">
        <v>3</v>
      </c>
      <c r="BE416">
        <v>0</v>
      </c>
      <c r="BF416">
        <v>6</v>
      </c>
      <c r="BG416">
        <v>2023</v>
      </c>
      <c r="BH416" t="s">
        <v>92</v>
      </c>
      <c r="BI416" t="s">
        <v>92</v>
      </c>
      <c r="BJ416" t="s">
        <v>92</v>
      </c>
      <c r="BK416" t="s">
        <v>92</v>
      </c>
      <c r="BN416" t="s">
        <v>92</v>
      </c>
      <c r="BO416" t="s">
        <v>92</v>
      </c>
      <c r="BP416" t="s">
        <v>92</v>
      </c>
      <c r="BR416" t="s">
        <v>92</v>
      </c>
      <c r="BS416" t="s">
        <v>92</v>
      </c>
      <c r="BT416" t="s">
        <v>91</v>
      </c>
      <c r="BU416" t="s">
        <v>91</v>
      </c>
      <c r="BV416" t="s">
        <v>91</v>
      </c>
      <c r="BW416">
        <v>55401</v>
      </c>
      <c r="BX416">
        <v>6086195</v>
      </c>
      <c r="BY416">
        <v>566141</v>
      </c>
      <c r="BZ416">
        <v>10750.316617238401</v>
      </c>
      <c r="CA416">
        <v>38.399027776399898</v>
      </c>
      <c r="CB416">
        <v>2003</v>
      </c>
      <c r="CC416">
        <v>6</v>
      </c>
      <c r="CD416">
        <v>2061</v>
      </c>
      <c r="CE416">
        <v>11</v>
      </c>
      <c r="CF416">
        <f t="shared" si="6"/>
        <v>55401</v>
      </c>
    </row>
    <row r="417" spans="1:84">
      <c r="A417">
        <v>415</v>
      </c>
      <c r="B417">
        <v>64030</v>
      </c>
      <c r="C417" t="s">
        <v>630</v>
      </c>
      <c r="D417">
        <v>55438</v>
      </c>
      <c r="E417" t="s">
        <v>746</v>
      </c>
      <c r="F417" t="s">
        <v>116</v>
      </c>
      <c r="G417" t="s">
        <v>266</v>
      </c>
      <c r="H417" t="s">
        <v>747</v>
      </c>
      <c r="I417" t="s">
        <v>87</v>
      </c>
      <c r="J417" t="s">
        <v>88</v>
      </c>
      <c r="L417" t="s">
        <v>112</v>
      </c>
      <c r="M417" t="s">
        <v>90</v>
      </c>
      <c r="N417" t="s">
        <v>90</v>
      </c>
      <c r="O417" t="s">
        <v>748</v>
      </c>
      <c r="P417" t="s">
        <v>748</v>
      </c>
      <c r="Q417">
        <v>135</v>
      </c>
      <c r="R417">
        <v>0.9</v>
      </c>
      <c r="S417">
        <v>121.1</v>
      </c>
      <c r="T417">
        <v>125</v>
      </c>
      <c r="U417">
        <v>92.1</v>
      </c>
      <c r="V417" t="s">
        <v>91</v>
      </c>
      <c r="W417" t="s">
        <v>92</v>
      </c>
      <c r="X417" t="s">
        <v>92</v>
      </c>
      <c r="Y417" t="s">
        <v>93</v>
      </c>
      <c r="Z417" t="s">
        <v>90</v>
      </c>
      <c r="AA417">
        <v>9</v>
      </c>
      <c r="AB417">
        <v>2002</v>
      </c>
      <c r="AC417" t="s">
        <v>92</v>
      </c>
      <c r="AD417" t="s">
        <v>92</v>
      </c>
      <c r="AE417" t="s">
        <v>91</v>
      </c>
      <c r="AF417" t="s">
        <v>113</v>
      </c>
      <c r="AG417">
        <v>2</v>
      </c>
      <c r="AH417" t="s">
        <v>90</v>
      </c>
      <c r="AI417" t="s">
        <v>95</v>
      </c>
      <c r="AT417" t="s">
        <v>91</v>
      </c>
      <c r="AU417" t="s">
        <v>92</v>
      </c>
      <c r="AV417" t="s">
        <v>97</v>
      </c>
      <c r="BD417" t="s">
        <v>92</v>
      </c>
      <c r="BE417" t="s">
        <v>92</v>
      </c>
      <c r="BF417" t="s">
        <v>92</v>
      </c>
      <c r="BH417" t="s">
        <v>92</v>
      </c>
      <c r="BI417" t="s">
        <v>92</v>
      </c>
      <c r="BJ417" t="s">
        <v>92</v>
      </c>
      <c r="BK417" t="s">
        <v>92</v>
      </c>
      <c r="BN417" t="s">
        <v>92</v>
      </c>
      <c r="BO417" t="s">
        <v>92</v>
      </c>
      <c r="BP417" t="s">
        <v>92</v>
      </c>
      <c r="BR417" t="s">
        <v>92</v>
      </c>
      <c r="BS417" t="s">
        <v>92</v>
      </c>
      <c r="BT417" t="s">
        <v>91</v>
      </c>
      <c r="BU417" t="s">
        <v>91</v>
      </c>
      <c r="BV417" t="s">
        <v>91</v>
      </c>
      <c r="BW417">
        <v>55438</v>
      </c>
      <c r="BX417">
        <v>5740032</v>
      </c>
      <c r="BY417">
        <v>496717</v>
      </c>
      <c r="BZ417">
        <v>11555.940304036299</v>
      </c>
      <c r="CA417">
        <v>18.655624999523798</v>
      </c>
      <c r="CD417">
        <v>2021</v>
      </c>
      <c r="CE417">
        <v>5</v>
      </c>
      <c r="CF417">
        <f t="shared" si="6"/>
        <v>55438</v>
      </c>
    </row>
    <row r="418" spans="1:84">
      <c r="A418">
        <v>416</v>
      </c>
      <c r="B418">
        <v>64030</v>
      </c>
      <c r="C418" t="s">
        <v>630</v>
      </c>
      <c r="D418">
        <v>55438</v>
      </c>
      <c r="E418" t="s">
        <v>746</v>
      </c>
      <c r="F418" t="s">
        <v>116</v>
      </c>
      <c r="G418" t="s">
        <v>266</v>
      </c>
      <c r="H418" t="s">
        <v>749</v>
      </c>
      <c r="I418" t="s">
        <v>87</v>
      </c>
      <c r="J418" t="s">
        <v>88</v>
      </c>
      <c r="L418" t="s">
        <v>112</v>
      </c>
      <c r="M418" t="s">
        <v>90</v>
      </c>
      <c r="N418" t="s">
        <v>90</v>
      </c>
      <c r="O418" t="s">
        <v>750</v>
      </c>
      <c r="P418" t="s">
        <v>750</v>
      </c>
      <c r="Q418">
        <v>135</v>
      </c>
      <c r="R418">
        <v>0.9</v>
      </c>
      <c r="S418">
        <v>121.5</v>
      </c>
      <c r="T418">
        <v>125.1</v>
      </c>
      <c r="U418">
        <v>92.3</v>
      </c>
      <c r="V418" t="s">
        <v>91</v>
      </c>
      <c r="W418" t="s">
        <v>92</v>
      </c>
      <c r="X418" t="s">
        <v>92</v>
      </c>
      <c r="Y418" t="s">
        <v>93</v>
      </c>
      <c r="Z418" t="s">
        <v>90</v>
      </c>
      <c r="AA418">
        <v>10</v>
      </c>
      <c r="AB418">
        <v>2002</v>
      </c>
      <c r="AC418" t="s">
        <v>92</v>
      </c>
      <c r="AD418" t="s">
        <v>92</v>
      </c>
      <c r="AE418" t="s">
        <v>91</v>
      </c>
      <c r="AF418" t="s">
        <v>113</v>
      </c>
      <c r="AG418">
        <v>2</v>
      </c>
      <c r="AH418" t="s">
        <v>90</v>
      </c>
      <c r="AI418" t="s">
        <v>95</v>
      </c>
      <c r="AT418" t="s">
        <v>91</v>
      </c>
      <c r="AU418" t="s">
        <v>92</v>
      </c>
      <c r="AV418" t="s">
        <v>97</v>
      </c>
      <c r="BD418" t="s">
        <v>92</v>
      </c>
      <c r="BE418" t="s">
        <v>92</v>
      </c>
      <c r="BF418" t="s">
        <v>92</v>
      </c>
      <c r="BH418" t="s">
        <v>92</v>
      </c>
      <c r="BI418" t="s">
        <v>92</v>
      </c>
      <c r="BJ418" t="s">
        <v>92</v>
      </c>
      <c r="BK418" t="s">
        <v>92</v>
      </c>
      <c r="BN418" t="s">
        <v>92</v>
      </c>
      <c r="BO418" t="s">
        <v>92</v>
      </c>
      <c r="BP418" t="s">
        <v>92</v>
      </c>
      <c r="BR418" t="s">
        <v>92</v>
      </c>
      <c r="BS418" t="s">
        <v>92</v>
      </c>
      <c r="BT418" t="s">
        <v>91</v>
      </c>
      <c r="BU418" t="s">
        <v>91</v>
      </c>
      <c r="BV418" t="s">
        <v>91</v>
      </c>
      <c r="BW418">
        <v>55438</v>
      </c>
      <c r="BX418">
        <v>5740032</v>
      </c>
      <c r="BY418">
        <v>496717</v>
      </c>
      <c r="BZ418">
        <v>11555.940304036299</v>
      </c>
      <c r="CA418">
        <v>18.655624999523798</v>
      </c>
      <c r="CD418">
        <v>2021</v>
      </c>
      <c r="CE418">
        <v>6</v>
      </c>
      <c r="CF418">
        <f t="shared" si="6"/>
        <v>55438</v>
      </c>
    </row>
    <row r="419" spans="1:84">
      <c r="A419">
        <v>417</v>
      </c>
      <c r="B419">
        <v>64030</v>
      </c>
      <c r="C419" t="s">
        <v>630</v>
      </c>
      <c r="D419">
        <v>55438</v>
      </c>
      <c r="E419" t="s">
        <v>746</v>
      </c>
      <c r="F419" t="s">
        <v>116</v>
      </c>
      <c r="G419" t="s">
        <v>266</v>
      </c>
      <c r="H419" t="s">
        <v>751</v>
      </c>
      <c r="I419" t="s">
        <v>87</v>
      </c>
      <c r="J419" t="s">
        <v>88</v>
      </c>
      <c r="L419" t="s">
        <v>112</v>
      </c>
      <c r="M419" t="s">
        <v>90</v>
      </c>
      <c r="N419" t="s">
        <v>90</v>
      </c>
      <c r="O419" t="s">
        <v>752</v>
      </c>
      <c r="P419" t="s">
        <v>752</v>
      </c>
      <c r="Q419">
        <v>135</v>
      </c>
      <c r="R419">
        <v>0.9</v>
      </c>
      <c r="S419">
        <v>121.5</v>
      </c>
      <c r="T419">
        <v>125</v>
      </c>
      <c r="U419">
        <v>90.8</v>
      </c>
      <c r="V419" t="s">
        <v>91</v>
      </c>
      <c r="W419" t="s">
        <v>92</v>
      </c>
      <c r="X419" t="s">
        <v>92</v>
      </c>
      <c r="Y419" t="s">
        <v>93</v>
      </c>
      <c r="Z419" t="s">
        <v>90</v>
      </c>
      <c r="AA419">
        <v>10</v>
      </c>
      <c r="AB419">
        <v>2002</v>
      </c>
      <c r="AC419" t="s">
        <v>92</v>
      </c>
      <c r="AD419" t="s">
        <v>92</v>
      </c>
      <c r="AE419" t="s">
        <v>91</v>
      </c>
      <c r="AF419" t="s">
        <v>113</v>
      </c>
      <c r="AG419">
        <v>2</v>
      </c>
      <c r="AH419" t="s">
        <v>90</v>
      </c>
      <c r="AI419" t="s">
        <v>95</v>
      </c>
      <c r="AT419" t="s">
        <v>91</v>
      </c>
      <c r="AU419" t="s">
        <v>92</v>
      </c>
      <c r="AV419" t="s">
        <v>97</v>
      </c>
      <c r="BD419" t="s">
        <v>92</v>
      </c>
      <c r="BE419" t="s">
        <v>92</v>
      </c>
      <c r="BF419" t="s">
        <v>92</v>
      </c>
      <c r="BH419" t="s">
        <v>92</v>
      </c>
      <c r="BI419" t="s">
        <v>92</v>
      </c>
      <c r="BJ419" t="s">
        <v>92</v>
      </c>
      <c r="BK419" t="s">
        <v>92</v>
      </c>
      <c r="BN419" t="s">
        <v>92</v>
      </c>
      <c r="BO419" t="s">
        <v>92</v>
      </c>
      <c r="BP419" t="s">
        <v>92</v>
      </c>
      <c r="BR419" t="s">
        <v>92</v>
      </c>
      <c r="BS419" t="s">
        <v>92</v>
      </c>
      <c r="BT419" t="s">
        <v>91</v>
      </c>
      <c r="BU419" t="s">
        <v>91</v>
      </c>
      <c r="BV419" t="s">
        <v>91</v>
      </c>
      <c r="BW419">
        <v>55438</v>
      </c>
      <c r="BX419">
        <v>5740032</v>
      </c>
      <c r="BY419">
        <v>496717</v>
      </c>
      <c r="BZ419">
        <v>11555.940304036299</v>
      </c>
      <c r="CA419">
        <v>18.655624999523798</v>
      </c>
      <c r="CD419">
        <v>2021</v>
      </c>
      <c r="CE419">
        <v>6</v>
      </c>
      <c r="CF419">
        <f t="shared" si="6"/>
        <v>55438</v>
      </c>
    </row>
    <row r="420" spans="1:84">
      <c r="A420">
        <v>418</v>
      </c>
      <c r="B420">
        <v>64030</v>
      </c>
      <c r="C420" t="s">
        <v>630</v>
      </c>
      <c r="D420">
        <v>55438</v>
      </c>
      <c r="E420" t="s">
        <v>746</v>
      </c>
      <c r="F420" t="s">
        <v>116</v>
      </c>
      <c r="G420" t="s">
        <v>266</v>
      </c>
      <c r="H420" t="s">
        <v>753</v>
      </c>
      <c r="I420" t="s">
        <v>87</v>
      </c>
      <c r="J420" t="s">
        <v>88</v>
      </c>
      <c r="L420" t="s">
        <v>112</v>
      </c>
      <c r="M420" t="s">
        <v>90</v>
      </c>
      <c r="N420" t="s">
        <v>90</v>
      </c>
      <c r="O420" t="s">
        <v>754</v>
      </c>
      <c r="P420" t="s">
        <v>754</v>
      </c>
      <c r="Q420">
        <v>135</v>
      </c>
      <c r="R420">
        <v>0.9</v>
      </c>
      <c r="S420">
        <v>123.3</v>
      </c>
      <c r="T420">
        <v>123.3</v>
      </c>
      <c r="U420">
        <v>92.3</v>
      </c>
      <c r="V420" t="s">
        <v>91</v>
      </c>
      <c r="W420" t="s">
        <v>92</v>
      </c>
      <c r="X420" t="s">
        <v>92</v>
      </c>
      <c r="Y420" t="s">
        <v>93</v>
      </c>
      <c r="Z420" t="s">
        <v>90</v>
      </c>
      <c r="AA420">
        <v>11</v>
      </c>
      <c r="AB420">
        <v>2002</v>
      </c>
      <c r="AC420" t="s">
        <v>92</v>
      </c>
      <c r="AD420" t="s">
        <v>92</v>
      </c>
      <c r="AE420" t="s">
        <v>91</v>
      </c>
      <c r="AF420" t="s">
        <v>113</v>
      </c>
      <c r="AG420">
        <v>2</v>
      </c>
      <c r="AH420" t="s">
        <v>90</v>
      </c>
      <c r="AI420" t="s">
        <v>95</v>
      </c>
      <c r="AS420" t="s">
        <v>91</v>
      </c>
      <c r="AU420" t="s">
        <v>92</v>
      </c>
      <c r="AV420" t="s">
        <v>97</v>
      </c>
      <c r="BD420" t="s">
        <v>92</v>
      </c>
      <c r="BE420" t="s">
        <v>92</v>
      </c>
      <c r="BF420" t="s">
        <v>92</v>
      </c>
      <c r="BH420" t="s">
        <v>92</v>
      </c>
      <c r="BI420" t="s">
        <v>92</v>
      </c>
      <c r="BJ420" t="s">
        <v>92</v>
      </c>
      <c r="BK420" t="s">
        <v>92</v>
      </c>
      <c r="BN420" t="s">
        <v>92</v>
      </c>
      <c r="BO420" t="s">
        <v>92</v>
      </c>
      <c r="BP420" t="s">
        <v>92</v>
      </c>
      <c r="BR420" t="s">
        <v>92</v>
      </c>
      <c r="BS420" t="s">
        <v>92</v>
      </c>
      <c r="BT420" t="s">
        <v>91</v>
      </c>
      <c r="BU420" t="s">
        <v>91</v>
      </c>
      <c r="BV420" t="s">
        <v>91</v>
      </c>
      <c r="BW420">
        <v>55438</v>
      </c>
      <c r="BX420">
        <v>5740032</v>
      </c>
      <c r="BY420">
        <v>496717</v>
      </c>
      <c r="BZ420">
        <v>11555.940304036299</v>
      </c>
      <c r="CA420">
        <v>18.655624999523798</v>
      </c>
      <c r="CD420">
        <v>2021</v>
      </c>
      <c r="CE420">
        <v>7</v>
      </c>
      <c r="CF420">
        <f t="shared" si="6"/>
        <v>55438</v>
      </c>
    </row>
    <row r="421" spans="1:84">
      <c r="A421">
        <v>419</v>
      </c>
      <c r="B421">
        <v>56928</v>
      </c>
      <c r="C421" t="s">
        <v>755</v>
      </c>
      <c r="D421">
        <v>55640</v>
      </c>
      <c r="E421" t="s">
        <v>756</v>
      </c>
      <c r="F421" t="s">
        <v>116</v>
      </c>
      <c r="G421" t="s">
        <v>241</v>
      </c>
      <c r="H421">
        <v>1</v>
      </c>
      <c r="I421" t="s">
        <v>87</v>
      </c>
      <c r="J421" t="s">
        <v>88</v>
      </c>
      <c r="L421" t="s">
        <v>89</v>
      </c>
      <c r="M421" t="s">
        <v>90</v>
      </c>
      <c r="N421" t="s">
        <v>90</v>
      </c>
      <c r="O421" t="s">
        <v>757</v>
      </c>
      <c r="P421" t="s">
        <v>757</v>
      </c>
      <c r="Q421">
        <v>60.5</v>
      </c>
      <c r="R421">
        <v>0.85</v>
      </c>
      <c r="S421">
        <v>45</v>
      </c>
      <c r="T421">
        <v>45</v>
      </c>
      <c r="U421">
        <v>24</v>
      </c>
      <c r="V421" t="s">
        <v>91</v>
      </c>
      <c r="W421" t="s">
        <v>92</v>
      </c>
      <c r="X421" t="s">
        <v>92</v>
      </c>
      <c r="Y421" t="s">
        <v>93</v>
      </c>
      <c r="Z421" t="s">
        <v>90</v>
      </c>
      <c r="AA421">
        <v>6</v>
      </c>
      <c r="AB421">
        <v>2002</v>
      </c>
      <c r="AC421" t="s">
        <v>92</v>
      </c>
      <c r="AD421" t="s">
        <v>92</v>
      </c>
      <c r="AE421" t="s">
        <v>91</v>
      </c>
      <c r="AF421" t="s">
        <v>113</v>
      </c>
      <c r="AG421">
        <v>2</v>
      </c>
      <c r="AH421" t="s">
        <v>90</v>
      </c>
      <c r="AI421" t="s">
        <v>95</v>
      </c>
      <c r="AS421" t="s">
        <v>91</v>
      </c>
      <c r="AT421" t="s">
        <v>91</v>
      </c>
      <c r="AU421" t="s">
        <v>92</v>
      </c>
      <c r="AV421" t="s">
        <v>97</v>
      </c>
      <c r="BD421" t="s">
        <v>92</v>
      </c>
      <c r="BE421" t="s">
        <v>92</v>
      </c>
      <c r="BF421" t="s">
        <v>92</v>
      </c>
      <c r="BH421" t="s">
        <v>92</v>
      </c>
      <c r="BI421" t="s">
        <v>92</v>
      </c>
      <c r="BJ421" t="s">
        <v>92</v>
      </c>
      <c r="BK421" t="s">
        <v>92</v>
      </c>
      <c r="BN421" t="s">
        <v>92</v>
      </c>
      <c r="BO421" t="s">
        <v>92</v>
      </c>
      <c r="BP421" t="s">
        <v>92</v>
      </c>
      <c r="BR421" t="s">
        <v>92</v>
      </c>
      <c r="BS421" t="s">
        <v>92</v>
      </c>
      <c r="BT421" t="s">
        <v>91</v>
      </c>
      <c r="BU421" t="s">
        <v>91</v>
      </c>
      <c r="BV421" t="s">
        <v>91</v>
      </c>
      <c r="BW421">
        <v>55640</v>
      </c>
      <c r="BX421">
        <v>10224088</v>
      </c>
      <c r="BY421">
        <v>841111</v>
      </c>
      <c r="BZ421">
        <v>12155.456295304601</v>
      </c>
      <c r="CA421">
        <v>19.5492003972121</v>
      </c>
      <c r="CD421">
        <v>2022</v>
      </c>
      <c r="CE421">
        <v>1</v>
      </c>
      <c r="CF421">
        <f t="shared" si="6"/>
        <v>55640</v>
      </c>
    </row>
    <row r="422" spans="1:84">
      <c r="A422">
        <v>420</v>
      </c>
      <c r="B422">
        <v>56928</v>
      </c>
      <c r="C422" t="s">
        <v>755</v>
      </c>
      <c r="D422">
        <v>55640</v>
      </c>
      <c r="E422" t="s">
        <v>756</v>
      </c>
      <c r="F422" t="s">
        <v>116</v>
      </c>
      <c r="G422" t="s">
        <v>241</v>
      </c>
      <c r="H422">
        <v>10</v>
      </c>
      <c r="I422" t="s">
        <v>87</v>
      </c>
      <c r="J422" t="s">
        <v>88</v>
      </c>
      <c r="L422" t="s">
        <v>89</v>
      </c>
      <c r="M422" t="s">
        <v>90</v>
      </c>
      <c r="N422" t="s">
        <v>90</v>
      </c>
      <c r="O422" t="s">
        <v>758</v>
      </c>
      <c r="P422" t="s">
        <v>758</v>
      </c>
      <c r="Q422">
        <v>60.5</v>
      </c>
      <c r="R422">
        <v>0.85</v>
      </c>
      <c r="S422">
        <v>45</v>
      </c>
      <c r="T422">
        <v>45</v>
      </c>
      <c r="U422">
        <v>24</v>
      </c>
      <c r="V422" t="s">
        <v>91</v>
      </c>
      <c r="W422" t="s">
        <v>92</v>
      </c>
      <c r="X422" t="s">
        <v>92</v>
      </c>
      <c r="Y422" t="s">
        <v>93</v>
      </c>
      <c r="Z422" t="s">
        <v>90</v>
      </c>
      <c r="AA422">
        <v>7</v>
      </c>
      <c r="AB422">
        <v>2002</v>
      </c>
      <c r="AC422" t="s">
        <v>92</v>
      </c>
      <c r="AD422" t="s">
        <v>92</v>
      </c>
      <c r="AE422" t="s">
        <v>91</v>
      </c>
      <c r="AF422" t="s">
        <v>113</v>
      </c>
      <c r="AG422">
        <v>2</v>
      </c>
      <c r="AH422" t="s">
        <v>90</v>
      </c>
      <c r="AI422" t="s">
        <v>95</v>
      </c>
      <c r="AS422" t="s">
        <v>91</v>
      </c>
      <c r="AT422" t="s">
        <v>91</v>
      </c>
      <c r="AU422" t="s">
        <v>92</v>
      </c>
      <c r="AV422" t="s">
        <v>97</v>
      </c>
      <c r="BD422" t="s">
        <v>92</v>
      </c>
      <c r="BE422" t="s">
        <v>92</v>
      </c>
      <c r="BF422" t="s">
        <v>92</v>
      </c>
      <c r="BH422" t="s">
        <v>92</v>
      </c>
      <c r="BI422" t="s">
        <v>92</v>
      </c>
      <c r="BJ422" t="s">
        <v>92</v>
      </c>
      <c r="BK422" t="s">
        <v>92</v>
      </c>
      <c r="BN422" t="s">
        <v>92</v>
      </c>
      <c r="BO422" t="s">
        <v>92</v>
      </c>
      <c r="BP422" t="s">
        <v>92</v>
      </c>
      <c r="BR422" t="s">
        <v>92</v>
      </c>
      <c r="BS422" t="s">
        <v>92</v>
      </c>
      <c r="BT422" t="s">
        <v>91</v>
      </c>
      <c r="BU422" t="s">
        <v>91</v>
      </c>
      <c r="BV422" t="s">
        <v>91</v>
      </c>
      <c r="BW422">
        <v>55640</v>
      </c>
      <c r="BX422">
        <v>10224088</v>
      </c>
      <c r="BY422">
        <v>841111</v>
      </c>
      <c r="BZ422">
        <v>12155.456295304601</v>
      </c>
      <c r="CA422">
        <v>19.5492003972121</v>
      </c>
      <c r="CD422">
        <v>2022</v>
      </c>
      <c r="CE422">
        <v>2</v>
      </c>
      <c r="CF422">
        <f t="shared" si="6"/>
        <v>55640</v>
      </c>
    </row>
    <row r="423" spans="1:84">
      <c r="A423">
        <v>421</v>
      </c>
      <c r="B423">
        <v>56928</v>
      </c>
      <c r="C423" t="s">
        <v>755</v>
      </c>
      <c r="D423">
        <v>55640</v>
      </c>
      <c r="E423" t="s">
        <v>756</v>
      </c>
      <c r="F423" t="s">
        <v>116</v>
      </c>
      <c r="G423" t="s">
        <v>241</v>
      </c>
      <c r="H423">
        <v>11</v>
      </c>
      <c r="I423" t="s">
        <v>87</v>
      </c>
      <c r="J423" t="s">
        <v>88</v>
      </c>
      <c r="L423" t="s">
        <v>89</v>
      </c>
      <c r="M423" t="s">
        <v>90</v>
      </c>
      <c r="N423" t="s">
        <v>90</v>
      </c>
      <c r="O423" t="s">
        <v>759</v>
      </c>
      <c r="P423" t="s">
        <v>759</v>
      </c>
      <c r="Q423">
        <v>60.5</v>
      </c>
      <c r="R423">
        <v>0.85</v>
      </c>
      <c r="S423">
        <v>45</v>
      </c>
      <c r="T423">
        <v>45</v>
      </c>
      <c r="U423">
        <v>24</v>
      </c>
      <c r="V423" t="s">
        <v>91</v>
      </c>
      <c r="W423" t="s">
        <v>92</v>
      </c>
      <c r="X423" t="s">
        <v>92</v>
      </c>
      <c r="Y423" t="s">
        <v>93</v>
      </c>
      <c r="Z423" t="s">
        <v>90</v>
      </c>
      <c r="AA423">
        <v>7</v>
      </c>
      <c r="AB423">
        <v>2002</v>
      </c>
      <c r="AC423" t="s">
        <v>92</v>
      </c>
      <c r="AD423" t="s">
        <v>92</v>
      </c>
      <c r="AE423" t="s">
        <v>91</v>
      </c>
      <c r="AF423" t="s">
        <v>113</v>
      </c>
      <c r="AG423">
        <v>2</v>
      </c>
      <c r="AH423" t="s">
        <v>90</v>
      </c>
      <c r="AI423" t="s">
        <v>95</v>
      </c>
      <c r="AS423" t="s">
        <v>91</v>
      </c>
      <c r="AT423" t="s">
        <v>91</v>
      </c>
      <c r="AU423" t="s">
        <v>92</v>
      </c>
      <c r="AV423" t="s">
        <v>97</v>
      </c>
      <c r="BD423" t="s">
        <v>92</v>
      </c>
      <c r="BE423" t="s">
        <v>92</v>
      </c>
      <c r="BF423" t="s">
        <v>92</v>
      </c>
      <c r="BH423" t="s">
        <v>92</v>
      </c>
      <c r="BI423" t="s">
        <v>92</v>
      </c>
      <c r="BJ423" t="s">
        <v>92</v>
      </c>
      <c r="BK423" t="s">
        <v>92</v>
      </c>
      <c r="BN423" t="s">
        <v>92</v>
      </c>
      <c r="BO423" t="s">
        <v>92</v>
      </c>
      <c r="BP423" t="s">
        <v>92</v>
      </c>
      <c r="BR423" t="s">
        <v>92</v>
      </c>
      <c r="BS423" t="s">
        <v>92</v>
      </c>
      <c r="BT423" t="s">
        <v>91</v>
      </c>
      <c r="BU423" t="s">
        <v>91</v>
      </c>
      <c r="BV423" t="s">
        <v>91</v>
      </c>
      <c r="BW423">
        <v>55640</v>
      </c>
      <c r="BX423">
        <v>10224088</v>
      </c>
      <c r="BY423">
        <v>841111</v>
      </c>
      <c r="BZ423">
        <v>12155.456295304601</v>
      </c>
      <c r="CA423">
        <v>19.5492003972121</v>
      </c>
      <c r="CD423">
        <v>2022</v>
      </c>
      <c r="CE423">
        <v>2</v>
      </c>
      <c r="CF423">
        <f t="shared" si="6"/>
        <v>55640</v>
      </c>
    </row>
    <row r="424" spans="1:84">
      <c r="A424">
        <v>422</v>
      </c>
      <c r="B424">
        <v>56928</v>
      </c>
      <c r="C424" t="s">
        <v>755</v>
      </c>
      <c r="D424">
        <v>55640</v>
      </c>
      <c r="E424" t="s">
        <v>756</v>
      </c>
      <c r="F424" t="s">
        <v>116</v>
      </c>
      <c r="G424" t="s">
        <v>241</v>
      </c>
      <c r="H424">
        <v>12</v>
      </c>
      <c r="I424" t="s">
        <v>87</v>
      </c>
      <c r="J424" t="s">
        <v>88</v>
      </c>
      <c r="L424" t="s">
        <v>89</v>
      </c>
      <c r="M424" t="s">
        <v>90</v>
      </c>
      <c r="N424" t="s">
        <v>90</v>
      </c>
      <c r="O424" t="s">
        <v>760</v>
      </c>
      <c r="P424" t="s">
        <v>760</v>
      </c>
      <c r="Q424">
        <v>60.5</v>
      </c>
      <c r="R424">
        <v>0.85</v>
      </c>
      <c r="S424">
        <v>45</v>
      </c>
      <c r="T424">
        <v>45</v>
      </c>
      <c r="U424">
        <v>24</v>
      </c>
      <c r="V424" t="s">
        <v>91</v>
      </c>
      <c r="W424" t="s">
        <v>92</v>
      </c>
      <c r="X424" t="s">
        <v>92</v>
      </c>
      <c r="Y424" t="s">
        <v>93</v>
      </c>
      <c r="Z424" t="s">
        <v>90</v>
      </c>
      <c r="AA424">
        <v>7</v>
      </c>
      <c r="AB424">
        <v>2002</v>
      </c>
      <c r="AC424" t="s">
        <v>92</v>
      </c>
      <c r="AD424" t="s">
        <v>92</v>
      </c>
      <c r="AE424" t="s">
        <v>91</v>
      </c>
      <c r="AF424" t="s">
        <v>113</v>
      </c>
      <c r="AG424">
        <v>2</v>
      </c>
      <c r="AH424" t="s">
        <v>90</v>
      </c>
      <c r="AI424" t="s">
        <v>95</v>
      </c>
      <c r="AS424" t="s">
        <v>91</v>
      </c>
      <c r="AT424" t="s">
        <v>91</v>
      </c>
      <c r="AU424" t="s">
        <v>92</v>
      </c>
      <c r="AV424" t="s">
        <v>97</v>
      </c>
      <c r="BD424" t="s">
        <v>92</v>
      </c>
      <c r="BE424" t="s">
        <v>92</v>
      </c>
      <c r="BF424" t="s">
        <v>92</v>
      </c>
      <c r="BH424" t="s">
        <v>92</v>
      </c>
      <c r="BI424" t="s">
        <v>92</v>
      </c>
      <c r="BJ424" t="s">
        <v>92</v>
      </c>
      <c r="BK424" t="s">
        <v>92</v>
      </c>
      <c r="BN424" t="s">
        <v>92</v>
      </c>
      <c r="BO424" t="s">
        <v>92</v>
      </c>
      <c r="BP424" t="s">
        <v>92</v>
      </c>
      <c r="BR424" t="s">
        <v>92</v>
      </c>
      <c r="BS424" t="s">
        <v>92</v>
      </c>
      <c r="BT424" t="s">
        <v>91</v>
      </c>
      <c r="BU424" t="s">
        <v>91</v>
      </c>
      <c r="BV424" t="s">
        <v>91</v>
      </c>
      <c r="BW424">
        <v>55640</v>
      </c>
      <c r="BX424">
        <v>10224088</v>
      </c>
      <c r="BY424">
        <v>841111</v>
      </c>
      <c r="BZ424">
        <v>12155.456295304601</v>
      </c>
      <c r="CA424">
        <v>19.5492003972121</v>
      </c>
      <c r="CD424">
        <v>2022</v>
      </c>
      <c r="CE424">
        <v>2</v>
      </c>
      <c r="CF424">
        <f t="shared" si="6"/>
        <v>55640</v>
      </c>
    </row>
    <row r="425" spans="1:84">
      <c r="A425">
        <v>423</v>
      </c>
      <c r="B425">
        <v>56928</v>
      </c>
      <c r="C425" t="s">
        <v>755</v>
      </c>
      <c r="D425">
        <v>55640</v>
      </c>
      <c r="E425" t="s">
        <v>756</v>
      </c>
      <c r="F425" t="s">
        <v>116</v>
      </c>
      <c r="G425" t="s">
        <v>241</v>
      </c>
      <c r="H425">
        <v>2</v>
      </c>
      <c r="I425" t="s">
        <v>87</v>
      </c>
      <c r="J425" t="s">
        <v>88</v>
      </c>
      <c r="L425" t="s">
        <v>89</v>
      </c>
      <c r="M425" t="s">
        <v>90</v>
      </c>
      <c r="N425" t="s">
        <v>90</v>
      </c>
      <c r="O425" t="s">
        <v>761</v>
      </c>
      <c r="P425" t="s">
        <v>761</v>
      </c>
      <c r="Q425">
        <v>60.5</v>
      </c>
      <c r="R425">
        <v>0.85</v>
      </c>
      <c r="S425">
        <v>45</v>
      </c>
      <c r="T425">
        <v>45</v>
      </c>
      <c r="U425">
        <v>24</v>
      </c>
      <c r="V425" t="s">
        <v>91</v>
      </c>
      <c r="W425" t="s">
        <v>92</v>
      </c>
      <c r="X425" t="s">
        <v>92</v>
      </c>
      <c r="Y425" t="s">
        <v>93</v>
      </c>
      <c r="Z425" t="s">
        <v>90</v>
      </c>
      <c r="AA425">
        <v>6</v>
      </c>
      <c r="AB425">
        <v>2002</v>
      </c>
      <c r="AC425" t="s">
        <v>92</v>
      </c>
      <c r="AD425" t="s">
        <v>92</v>
      </c>
      <c r="AE425" t="s">
        <v>91</v>
      </c>
      <c r="AF425" t="s">
        <v>113</v>
      </c>
      <c r="AG425">
        <v>2</v>
      </c>
      <c r="AH425" t="s">
        <v>90</v>
      </c>
      <c r="AI425" t="s">
        <v>95</v>
      </c>
      <c r="AS425" t="s">
        <v>91</v>
      </c>
      <c r="AT425" t="s">
        <v>91</v>
      </c>
      <c r="AU425" t="s">
        <v>92</v>
      </c>
      <c r="AV425" t="s">
        <v>97</v>
      </c>
      <c r="BD425" t="s">
        <v>92</v>
      </c>
      <c r="BE425" t="s">
        <v>92</v>
      </c>
      <c r="BF425" t="s">
        <v>92</v>
      </c>
      <c r="BH425" t="s">
        <v>92</v>
      </c>
      <c r="BI425" t="s">
        <v>92</v>
      </c>
      <c r="BJ425" t="s">
        <v>92</v>
      </c>
      <c r="BK425" t="s">
        <v>92</v>
      </c>
      <c r="BN425" t="s">
        <v>92</v>
      </c>
      <c r="BO425" t="s">
        <v>92</v>
      </c>
      <c r="BP425" t="s">
        <v>92</v>
      </c>
      <c r="BR425" t="s">
        <v>92</v>
      </c>
      <c r="BS425" t="s">
        <v>92</v>
      </c>
      <c r="BT425" t="s">
        <v>91</v>
      </c>
      <c r="BU425" t="s">
        <v>91</v>
      </c>
      <c r="BV425" t="s">
        <v>91</v>
      </c>
      <c r="BW425">
        <v>55640</v>
      </c>
      <c r="BX425">
        <v>10224088</v>
      </c>
      <c r="BY425">
        <v>841111</v>
      </c>
      <c r="BZ425">
        <v>12155.456295304601</v>
      </c>
      <c r="CA425">
        <v>19.5492003972121</v>
      </c>
      <c r="CD425">
        <v>2022</v>
      </c>
      <c r="CE425">
        <v>1</v>
      </c>
      <c r="CF425">
        <f t="shared" si="6"/>
        <v>55640</v>
      </c>
    </row>
    <row r="426" spans="1:84">
      <c r="A426">
        <v>424</v>
      </c>
      <c r="B426">
        <v>56928</v>
      </c>
      <c r="C426" t="s">
        <v>755</v>
      </c>
      <c r="D426">
        <v>55640</v>
      </c>
      <c r="E426" t="s">
        <v>756</v>
      </c>
      <c r="F426" t="s">
        <v>116</v>
      </c>
      <c r="G426" t="s">
        <v>241</v>
      </c>
      <c r="H426">
        <v>3</v>
      </c>
      <c r="I426" t="s">
        <v>87</v>
      </c>
      <c r="J426" t="s">
        <v>88</v>
      </c>
      <c r="L426" t="s">
        <v>89</v>
      </c>
      <c r="M426" t="s">
        <v>90</v>
      </c>
      <c r="N426" t="s">
        <v>90</v>
      </c>
      <c r="O426" t="s">
        <v>762</v>
      </c>
      <c r="P426" t="s">
        <v>762</v>
      </c>
      <c r="Q426">
        <v>60.5</v>
      </c>
      <c r="R426">
        <v>0.85</v>
      </c>
      <c r="S426">
        <v>45</v>
      </c>
      <c r="T426">
        <v>45</v>
      </c>
      <c r="U426">
        <v>24</v>
      </c>
      <c r="V426" t="s">
        <v>91</v>
      </c>
      <c r="W426" t="s">
        <v>92</v>
      </c>
      <c r="X426" t="s">
        <v>92</v>
      </c>
      <c r="Y426" t="s">
        <v>93</v>
      </c>
      <c r="Z426" t="s">
        <v>90</v>
      </c>
      <c r="AA426">
        <v>6</v>
      </c>
      <c r="AB426">
        <v>2002</v>
      </c>
      <c r="AC426" t="s">
        <v>92</v>
      </c>
      <c r="AD426" t="s">
        <v>92</v>
      </c>
      <c r="AE426" t="s">
        <v>91</v>
      </c>
      <c r="AF426" t="s">
        <v>113</v>
      </c>
      <c r="AG426">
        <v>2</v>
      </c>
      <c r="AH426" t="s">
        <v>90</v>
      </c>
      <c r="AI426" t="s">
        <v>95</v>
      </c>
      <c r="AS426" t="s">
        <v>91</v>
      </c>
      <c r="AT426" t="s">
        <v>91</v>
      </c>
      <c r="AU426" t="s">
        <v>92</v>
      </c>
      <c r="AV426" t="s">
        <v>97</v>
      </c>
      <c r="BD426" t="s">
        <v>92</v>
      </c>
      <c r="BE426" t="s">
        <v>92</v>
      </c>
      <c r="BF426" t="s">
        <v>92</v>
      </c>
      <c r="BH426" t="s">
        <v>92</v>
      </c>
      <c r="BI426" t="s">
        <v>92</v>
      </c>
      <c r="BJ426" t="s">
        <v>92</v>
      </c>
      <c r="BK426" t="s">
        <v>92</v>
      </c>
      <c r="BN426" t="s">
        <v>92</v>
      </c>
      <c r="BO426" t="s">
        <v>92</v>
      </c>
      <c r="BP426" t="s">
        <v>92</v>
      </c>
      <c r="BR426" t="s">
        <v>92</v>
      </c>
      <c r="BS426" t="s">
        <v>92</v>
      </c>
      <c r="BT426" t="s">
        <v>91</v>
      </c>
      <c r="BU426" t="s">
        <v>91</v>
      </c>
      <c r="BV426" t="s">
        <v>91</v>
      </c>
      <c r="BW426">
        <v>55640</v>
      </c>
      <c r="BX426">
        <v>10224088</v>
      </c>
      <c r="BY426">
        <v>841111</v>
      </c>
      <c r="BZ426">
        <v>12155.456295304601</v>
      </c>
      <c r="CA426">
        <v>19.5492003972121</v>
      </c>
      <c r="CD426">
        <v>2022</v>
      </c>
      <c r="CE426">
        <v>1</v>
      </c>
      <c r="CF426">
        <f t="shared" si="6"/>
        <v>55640</v>
      </c>
    </row>
    <row r="427" spans="1:84">
      <c r="A427">
        <v>425</v>
      </c>
      <c r="B427">
        <v>56928</v>
      </c>
      <c r="C427" t="s">
        <v>755</v>
      </c>
      <c r="D427">
        <v>55640</v>
      </c>
      <c r="E427" t="s">
        <v>756</v>
      </c>
      <c r="F427" t="s">
        <v>116</v>
      </c>
      <c r="G427" t="s">
        <v>241</v>
      </c>
      <c r="H427">
        <v>4</v>
      </c>
      <c r="I427" t="s">
        <v>87</v>
      </c>
      <c r="J427" t="s">
        <v>88</v>
      </c>
      <c r="L427" t="s">
        <v>89</v>
      </c>
      <c r="M427" t="s">
        <v>90</v>
      </c>
      <c r="N427" t="s">
        <v>90</v>
      </c>
      <c r="O427" t="s">
        <v>763</v>
      </c>
      <c r="P427" t="s">
        <v>763</v>
      </c>
      <c r="Q427">
        <v>60.5</v>
      </c>
      <c r="R427">
        <v>0.85</v>
      </c>
      <c r="S427">
        <v>45</v>
      </c>
      <c r="T427">
        <v>45</v>
      </c>
      <c r="U427">
        <v>24</v>
      </c>
      <c r="V427" t="s">
        <v>91</v>
      </c>
      <c r="W427" t="s">
        <v>92</v>
      </c>
      <c r="X427" t="s">
        <v>92</v>
      </c>
      <c r="Y427" t="s">
        <v>93</v>
      </c>
      <c r="Z427" t="s">
        <v>90</v>
      </c>
      <c r="AA427">
        <v>6</v>
      </c>
      <c r="AB427">
        <v>2002</v>
      </c>
      <c r="AC427" t="s">
        <v>92</v>
      </c>
      <c r="AD427" t="s">
        <v>92</v>
      </c>
      <c r="AE427" t="s">
        <v>91</v>
      </c>
      <c r="AF427" t="s">
        <v>113</v>
      </c>
      <c r="AG427">
        <v>2</v>
      </c>
      <c r="AH427" t="s">
        <v>90</v>
      </c>
      <c r="AI427" t="s">
        <v>95</v>
      </c>
      <c r="AS427" t="s">
        <v>91</v>
      </c>
      <c r="AT427" t="s">
        <v>91</v>
      </c>
      <c r="AU427" t="s">
        <v>92</v>
      </c>
      <c r="AV427" t="s">
        <v>97</v>
      </c>
      <c r="BD427" t="s">
        <v>92</v>
      </c>
      <c r="BE427" t="s">
        <v>92</v>
      </c>
      <c r="BF427" t="s">
        <v>92</v>
      </c>
      <c r="BH427" t="s">
        <v>92</v>
      </c>
      <c r="BI427" t="s">
        <v>92</v>
      </c>
      <c r="BJ427" t="s">
        <v>92</v>
      </c>
      <c r="BK427" t="s">
        <v>92</v>
      </c>
      <c r="BN427" t="s">
        <v>92</v>
      </c>
      <c r="BO427" t="s">
        <v>92</v>
      </c>
      <c r="BP427" t="s">
        <v>92</v>
      </c>
      <c r="BR427" t="s">
        <v>92</v>
      </c>
      <c r="BS427" t="s">
        <v>92</v>
      </c>
      <c r="BT427" t="s">
        <v>91</v>
      </c>
      <c r="BU427" t="s">
        <v>91</v>
      </c>
      <c r="BV427" t="s">
        <v>91</v>
      </c>
      <c r="BW427">
        <v>55640</v>
      </c>
      <c r="BX427">
        <v>10224088</v>
      </c>
      <c r="BY427">
        <v>841111</v>
      </c>
      <c r="BZ427">
        <v>12155.456295304601</v>
      </c>
      <c r="CA427">
        <v>19.5492003972121</v>
      </c>
      <c r="CD427">
        <v>2022</v>
      </c>
      <c r="CE427">
        <v>1</v>
      </c>
      <c r="CF427">
        <f t="shared" si="6"/>
        <v>55640</v>
      </c>
    </row>
    <row r="428" spans="1:84">
      <c r="A428">
        <v>426</v>
      </c>
      <c r="B428">
        <v>56928</v>
      </c>
      <c r="C428" t="s">
        <v>755</v>
      </c>
      <c r="D428">
        <v>55640</v>
      </c>
      <c r="E428" t="s">
        <v>756</v>
      </c>
      <c r="F428" t="s">
        <v>116</v>
      </c>
      <c r="G428" t="s">
        <v>241</v>
      </c>
      <c r="H428">
        <v>5</v>
      </c>
      <c r="I428" t="s">
        <v>87</v>
      </c>
      <c r="J428" t="s">
        <v>88</v>
      </c>
      <c r="L428" t="s">
        <v>89</v>
      </c>
      <c r="M428" t="s">
        <v>90</v>
      </c>
      <c r="N428" t="s">
        <v>90</v>
      </c>
      <c r="O428" t="s">
        <v>764</v>
      </c>
      <c r="P428" t="s">
        <v>764</v>
      </c>
      <c r="Q428">
        <v>60.5</v>
      </c>
      <c r="R428">
        <v>0.85</v>
      </c>
      <c r="S428">
        <v>45</v>
      </c>
      <c r="T428">
        <v>45</v>
      </c>
      <c r="U428">
        <v>24</v>
      </c>
      <c r="V428" t="s">
        <v>91</v>
      </c>
      <c r="W428" t="s">
        <v>92</v>
      </c>
      <c r="X428" t="s">
        <v>92</v>
      </c>
      <c r="Y428" t="s">
        <v>93</v>
      </c>
      <c r="Z428" t="s">
        <v>90</v>
      </c>
      <c r="AA428">
        <v>6</v>
      </c>
      <c r="AB428">
        <v>2002</v>
      </c>
      <c r="AC428" t="s">
        <v>92</v>
      </c>
      <c r="AD428" t="s">
        <v>92</v>
      </c>
      <c r="AE428" t="s">
        <v>91</v>
      </c>
      <c r="AF428" t="s">
        <v>113</v>
      </c>
      <c r="AG428">
        <v>2</v>
      </c>
      <c r="AH428" t="s">
        <v>90</v>
      </c>
      <c r="AI428" t="s">
        <v>95</v>
      </c>
      <c r="AS428" t="s">
        <v>91</v>
      </c>
      <c r="AT428" t="s">
        <v>91</v>
      </c>
      <c r="AU428" t="s">
        <v>92</v>
      </c>
      <c r="AV428" t="s">
        <v>97</v>
      </c>
      <c r="BD428" t="s">
        <v>92</v>
      </c>
      <c r="BE428" t="s">
        <v>92</v>
      </c>
      <c r="BF428" t="s">
        <v>92</v>
      </c>
      <c r="BH428" t="s">
        <v>92</v>
      </c>
      <c r="BI428" t="s">
        <v>92</v>
      </c>
      <c r="BJ428" t="s">
        <v>92</v>
      </c>
      <c r="BK428" t="s">
        <v>92</v>
      </c>
      <c r="BN428" t="s">
        <v>92</v>
      </c>
      <c r="BO428" t="s">
        <v>92</v>
      </c>
      <c r="BP428" t="s">
        <v>92</v>
      </c>
      <c r="BR428" t="s">
        <v>92</v>
      </c>
      <c r="BS428" t="s">
        <v>92</v>
      </c>
      <c r="BT428" t="s">
        <v>91</v>
      </c>
      <c r="BU428" t="s">
        <v>91</v>
      </c>
      <c r="BV428" t="s">
        <v>91</v>
      </c>
      <c r="BW428">
        <v>55640</v>
      </c>
      <c r="BX428">
        <v>10224088</v>
      </c>
      <c r="BY428">
        <v>841111</v>
      </c>
      <c r="BZ428">
        <v>12155.456295304601</v>
      </c>
      <c r="CA428">
        <v>19.5492003972121</v>
      </c>
      <c r="CD428">
        <v>2022</v>
      </c>
      <c r="CE428">
        <v>1</v>
      </c>
      <c r="CF428">
        <f t="shared" si="6"/>
        <v>55640</v>
      </c>
    </row>
    <row r="429" spans="1:84">
      <c r="A429">
        <v>427</v>
      </c>
      <c r="B429">
        <v>56928</v>
      </c>
      <c r="C429" t="s">
        <v>755</v>
      </c>
      <c r="D429">
        <v>55640</v>
      </c>
      <c r="E429" t="s">
        <v>756</v>
      </c>
      <c r="F429" t="s">
        <v>116</v>
      </c>
      <c r="G429" t="s">
        <v>241</v>
      </c>
      <c r="H429">
        <v>6</v>
      </c>
      <c r="I429" t="s">
        <v>87</v>
      </c>
      <c r="J429" t="s">
        <v>88</v>
      </c>
      <c r="L429" t="s">
        <v>89</v>
      </c>
      <c r="M429" t="s">
        <v>90</v>
      </c>
      <c r="N429" t="s">
        <v>90</v>
      </c>
      <c r="O429" t="s">
        <v>765</v>
      </c>
      <c r="P429" t="s">
        <v>765</v>
      </c>
      <c r="Q429">
        <v>60.5</v>
      </c>
      <c r="R429">
        <v>0.85</v>
      </c>
      <c r="S429">
        <v>45</v>
      </c>
      <c r="T429">
        <v>45</v>
      </c>
      <c r="U429">
        <v>24</v>
      </c>
      <c r="V429" t="s">
        <v>91</v>
      </c>
      <c r="W429" t="s">
        <v>92</v>
      </c>
      <c r="X429" t="s">
        <v>92</v>
      </c>
      <c r="Y429" t="s">
        <v>93</v>
      </c>
      <c r="Z429" t="s">
        <v>90</v>
      </c>
      <c r="AA429">
        <v>6</v>
      </c>
      <c r="AB429">
        <v>2002</v>
      </c>
      <c r="AC429" t="s">
        <v>92</v>
      </c>
      <c r="AD429" t="s">
        <v>92</v>
      </c>
      <c r="AE429" t="s">
        <v>91</v>
      </c>
      <c r="AF429" t="s">
        <v>113</v>
      </c>
      <c r="AG429">
        <v>2</v>
      </c>
      <c r="AH429" t="s">
        <v>90</v>
      </c>
      <c r="AI429" t="s">
        <v>95</v>
      </c>
      <c r="AS429" t="s">
        <v>91</v>
      </c>
      <c r="AT429" t="s">
        <v>91</v>
      </c>
      <c r="AU429" t="s">
        <v>92</v>
      </c>
      <c r="AV429" t="s">
        <v>97</v>
      </c>
      <c r="BD429" t="s">
        <v>92</v>
      </c>
      <c r="BE429" t="s">
        <v>92</v>
      </c>
      <c r="BF429" t="s">
        <v>92</v>
      </c>
      <c r="BH429" t="s">
        <v>92</v>
      </c>
      <c r="BI429" t="s">
        <v>92</v>
      </c>
      <c r="BJ429" t="s">
        <v>92</v>
      </c>
      <c r="BK429" t="s">
        <v>92</v>
      </c>
      <c r="BN429" t="s">
        <v>92</v>
      </c>
      <c r="BO429" t="s">
        <v>92</v>
      </c>
      <c r="BP429" t="s">
        <v>92</v>
      </c>
      <c r="BR429" t="s">
        <v>92</v>
      </c>
      <c r="BS429" t="s">
        <v>92</v>
      </c>
      <c r="BT429" t="s">
        <v>91</v>
      </c>
      <c r="BU429" t="s">
        <v>91</v>
      </c>
      <c r="BV429" t="s">
        <v>91</v>
      </c>
      <c r="BW429">
        <v>55640</v>
      </c>
      <c r="BX429">
        <v>10224088</v>
      </c>
      <c r="BY429">
        <v>841111</v>
      </c>
      <c r="BZ429">
        <v>12155.456295304601</v>
      </c>
      <c r="CA429">
        <v>19.5492003972121</v>
      </c>
      <c r="CD429">
        <v>2022</v>
      </c>
      <c r="CE429">
        <v>1</v>
      </c>
      <c r="CF429">
        <f t="shared" si="6"/>
        <v>55640</v>
      </c>
    </row>
    <row r="430" spans="1:84">
      <c r="A430">
        <v>428</v>
      </c>
      <c r="B430">
        <v>56928</v>
      </c>
      <c r="C430" t="s">
        <v>755</v>
      </c>
      <c r="D430">
        <v>55640</v>
      </c>
      <c r="E430" t="s">
        <v>756</v>
      </c>
      <c r="F430" t="s">
        <v>116</v>
      </c>
      <c r="G430" t="s">
        <v>241</v>
      </c>
      <c r="H430">
        <v>7</v>
      </c>
      <c r="I430" t="s">
        <v>87</v>
      </c>
      <c r="J430" t="s">
        <v>88</v>
      </c>
      <c r="L430" t="s">
        <v>89</v>
      </c>
      <c r="M430" t="s">
        <v>90</v>
      </c>
      <c r="N430" t="s">
        <v>90</v>
      </c>
      <c r="O430" t="s">
        <v>766</v>
      </c>
      <c r="P430" t="s">
        <v>766</v>
      </c>
      <c r="Q430">
        <v>60.5</v>
      </c>
      <c r="R430">
        <v>0.85</v>
      </c>
      <c r="S430">
        <v>45</v>
      </c>
      <c r="T430">
        <v>45</v>
      </c>
      <c r="U430">
        <v>24</v>
      </c>
      <c r="V430" t="s">
        <v>91</v>
      </c>
      <c r="W430" t="s">
        <v>92</v>
      </c>
      <c r="X430" t="s">
        <v>92</v>
      </c>
      <c r="Y430" t="s">
        <v>93</v>
      </c>
      <c r="Z430" t="s">
        <v>90</v>
      </c>
      <c r="AA430">
        <v>6</v>
      </c>
      <c r="AB430">
        <v>2002</v>
      </c>
      <c r="AC430" t="s">
        <v>92</v>
      </c>
      <c r="AD430" t="s">
        <v>92</v>
      </c>
      <c r="AE430" t="s">
        <v>91</v>
      </c>
      <c r="AF430" t="s">
        <v>113</v>
      </c>
      <c r="AG430">
        <v>2</v>
      </c>
      <c r="AH430" t="s">
        <v>90</v>
      </c>
      <c r="AI430" t="s">
        <v>95</v>
      </c>
      <c r="AT430" t="s">
        <v>91</v>
      </c>
      <c r="AU430" t="s">
        <v>92</v>
      </c>
      <c r="AV430" t="s">
        <v>97</v>
      </c>
      <c r="BD430" t="s">
        <v>92</v>
      </c>
      <c r="BE430" t="s">
        <v>92</v>
      </c>
      <c r="BF430" t="s">
        <v>92</v>
      </c>
      <c r="BH430" t="s">
        <v>92</v>
      </c>
      <c r="BI430" t="s">
        <v>92</v>
      </c>
      <c r="BJ430" t="s">
        <v>92</v>
      </c>
      <c r="BK430" t="s">
        <v>92</v>
      </c>
      <c r="BN430" t="s">
        <v>92</v>
      </c>
      <c r="BO430" t="s">
        <v>92</v>
      </c>
      <c r="BP430" t="s">
        <v>92</v>
      </c>
      <c r="BR430" t="s">
        <v>92</v>
      </c>
      <c r="BS430" t="s">
        <v>92</v>
      </c>
      <c r="BT430" t="s">
        <v>91</v>
      </c>
      <c r="BU430" t="s">
        <v>91</v>
      </c>
      <c r="BV430" t="s">
        <v>91</v>
      </c>
      <c r="BW430">
        <v>55640</v>
      </c>
      <c r="BX430">
        <v>10224088</v>
      </c>
      <c r="BY430">
        <v>841111</v>
      </c>
      <c r="BZ430">
        <v>12155.456295304601</v>
      </c>
      <c r="CA430">
        <v>19.5492003972121</v>
      </c>
      <c r="CD430">
        <v>2022</v>
      </c>
      <c r="CE430">
        <v>1</v>
      </c>
      <c r="CF430">
        <f t="shared" si="6"/>
        <v>55640</v>
      </c>
    </row>
    <row r="431" spans="1:84">
      <c r="A431">
        <v>429</v>
      </c>
      <c r="B431">
        <v>56928</v>
      </c>
      <c r="C431" t="s">
        <v>755</v>
      </c>
      <c r="D431">
        <v>55640</v>
      </c>
      <c r="E431" t="s">
        <v>756</v>
      </c>
      <c r="F431" t="s">
        <v>116</v>
      </c>
      <c r="G431" t="s">
        <v>241</v>
      </c>
      <c r="H431">
        <v>8</v>
      </c>
      <c r="I431" t="s">
        <v>87</v>
      </c>
      <c r="J431" t="s">
        <v>88</v>
      </c>
      <c r="L431" t="s">
        <v>89</v>
      </c>
      <c r="M431" t="s">
        <v>90</v>
      </c>
      <c r="N431" t="s">
        <v>90</v>
      </c>
      <c r="O431" t="s">
        <v>767</v>
      </c>
      <c r="P431" t="s">
        <v>767</v>
      </c>
      <c r="Q431">
        <v>60.5</v>
      </c>
      <c r="R431">
        <v>0.85</v>
      </c>
      <c r="S431">
        <v>45</v>
      </c>
      <c r="T431">
        <v>45</v>
      </c>
      <c r="U431">
        <v>24</v>
      </c>
      <c r="V431" t="s">
        <v>91</v>
      </c>
      <c r="W431" t="s">
        <v>92</v>
      </c>
      <c r="X431" t="s">
        <v>92</v>
      </c>
      <c r="Y431" t="s">
        <v>93</v>
      </c>
      <c r="Z431" t="s">
        <v>90</v>
      </c>
      <c r="AA431">
        <v>6</v>
      </c>
      <c r="AB431">
        <v>2002</v>
      </c>
      <c r="AC431" t="s">
        <v>92</v>
      </c>
      <c r="AD431" t="s">
        <v>92</v>
      </c>
      <c r="AE431" t="s">
        <v>91</v>
      </c>
      <c r="AF431" t="s">
        <v>113</v>
      </c>
      <c r="AG431">
        <v>2</v>
      </c>
      <c r="AH431" t="s">
        <v>90</v>
      </c>
      <c r="AI431" t="s">
        <v>95</v>
      </c>
      <c r="AT431" t="s">
        <v>91</v>
      </c>
      <c r="AU431" t="s">
        <v>92</v>
      </c>
      <c r="AV431" t="s">
        <v>97</v>
      </c>
      <c r="BD431" t="s">
        <v>92</v>
      </c>
      <c r="BE431" t="s">
        <v>92</v>
      </c>
      <c r="BF431" t="s">
        <v>92</v>
      </c>
      <c r="BH431" t="s">
        <v>92</v>
      </c>
      <c r="BI431" t="s">
        <v>92</v>
      </c>
      <c r="BJ431" t="s">
        <v>92</v>
      </c>
      <c r="BK431" t="s">
        <v>92</v>
      </c>
      <c r="BN431" t="s">
        <v>92</v>
      </c>
      <c r="BO431" t="s">
        <v>92</v>
      </c>
      <c r="BP431" t="s">
        <v>92</v>
      </c>
      <c r="BR431" t="s">
        <v>92</v>
      </c>
      <c r="BS431" t="s">
        <v>92</v>
      </c>
      <c r="BT431" t="s">
        <v>91</v>
      </c>
      <c r="BU431" t="s">
        <v>91</v>
      </c>
      <c r="BV431" t="s">
        <v>91</v>
      </c>
      <c r="BW431">
        <v>55640</v>
      </c>
      <c r="BX431">
        <v>10224088</v>
      </c>
      <c r="BY431">
        <v>841111</v>
      </c>
      <c r="BZ431">
        <v>12155.456295304601</v>
      </c>
      <c r="CA431">
        <v>19.5492003972121</v>
      </c>
      <c r="CD431">
        <v>2022</v>
      </c>
      <c r="CE431">
        <v>1</v>
      </c>
      <c r="CF431">
        <f t="shared" si="6"/>
        <v>55640</v>
      </c>
    </row>
    <row r="432" spans="1:84">
      <c r="A432">
        <v>430</v>
      </c>
      <c r="B432">
        <v>56928</v>
      </c>
      <c r="C432" t="s">
        <v>755</v>
      </c>
      <c r="D432">
        <v>55640</v>
      </c>
      <c r="E432" t="s">
        <v>756</v>
      </c>
      <c r="F432" t="s">
        <v>116</v>
      </c>
      <c r="G432" t="s">
        <v>241</v>
      </c>
      <c r="H432">
        <v>9</v>
      </c>
      <c r="I432" t="s">
        <v>87</v>
      </c>
      <c r="J432" t="s">
        <v>88</v>
      </c>
      <c r="L432" t="s">
        <v>89</v>
      </c>
      <c r="M432" t="s">
        <v>90</v>
      </c>
      <c r="N432" t="s">
        <v>90</v>
      </c>
      <c r="O432" t="s">
        <v>768</v>
      </c>
      <c r="P432" t="s">
        <v>768</v>
      </c>
      <c r="Q432">
        <v>60.5</v>
      </c>
      <c r="R432">
        <v>0.85</v>
      </c>
      <c r="S432">
        <v>45</v>
      </c>
      <c r="T432">
        <v>45</v>
      </c>
      <c r="U432">
        <v>24</v>
      </c>
      <c r="V432" t="s">
        <v>91</v>
      </c>
      <c r="W432" t="s">
        <v>92</v>
      </c>
      <c r="X432" t="s">
        <v>92</v>
      </c>
      <c r="Y432" t="s">
        <v>93</v>
      </c>
      <c r="Z432" t="s">
        <v>90</v>
      </c>
      <c r="AA432">
        <v>6</v>
      </c>
      <c r="AB432">
        <v>2002</v>
      </c>
      <c r="AC432" t="s">
        <v>92</v>
      </c>
      <c r="AD432" t="s">
        <v>92</v>
      </c>
      <c r="AE432" t="s">
        <v>91</v>
      </c>
      <c r="AF432" t="s">
        <v>113</v>
      </c>
      <c r="AG432">
        <v>2</v>
      </c>
      <c r="AH432" t="s">
        <v>90</v>
      </c>
      <c r="AI432" t="s">
        <v>95</v>
      </c>
      <c r="AT432" t="s">
        <v>91</v>
      </c>
      <c r="AU432" t="s">
        <v>92</v>
      </c>
      <c r="AV432" t="s">
        <v>97</v>
      </c>
      <c r="BD432" t="s">
        <v>92</v>
      </c>
      <c r="BE432" t="s">
        <v>92</v>
      </c>
      <c r="BF432" t="s">
        <v>92</v>
      </c>
      <c r="BH432" t="s">
        <v>92</v>
      </c>
      <c r="BI432" t="s">
        <v>92</v>
      </c>
      <c r="BJ432" t="s">
        <v>92</v>
      </c>
      <c r="BK432" t="s">
        <v>92</v>
      </c>
      <c r="BN432" t="s">
        <v>92</v>
      </c>
      <c r="BO432" t="s">
        <v>92</v>
      </c>
      <c r="BP432" t="s">
        <v>92</v>
      </c>
      <c r="BR432" t="s">
        <v>92</v>
      </c>
      <c r="BS432" t="s">
        <v>92</v>
      </c>
      <c r="BT432" t="s">
        <v>91</v>
      </c>
      <c r="BU432" t="s">
        <v>91</v>
      </c>
      <c r="BV432" t="s">
        <v>91</v>
      </c>
      <c r="BW432">
        <v>55640</v>
      </c>
      <c r="BX432">
        <v>10224088</v>
      </c>
      <c r="BY432">
        <v>841111</v>
      </c>
      <c r="BZ432">
        <v>12155.456295304601</v>
      </c>
      <c r="CA432">
        <v>19.5492003972121</v>
      </c>
      <c r="CD432">
        <v>2022</v>
      </c>
      <c r="CE432">
        <v>1</v>
      </c>
      <c r="CF432">
        <f t="shared" si="6"/>
        <v>55640</v>
      </c>
    </row>
    <row r="433" spans="1:84">
      <c r="A433">
        <v>431</v>
      </c>
      <c r="B433">
        <v>61320</v>
      </c>
      <c r="C433" t="s">
        <v>769</v>
      </c>
      <c r="D433">
        <v>55654</v>
      </c>
      <c r="E433" t="s">
        <v>770</v>
      </c>
      <c r="F433" t="s">
        <v>171</v>
      </c>
      <c r="G433" t="s">
        <v>771</v>
      </c>
      <c r="H433" t="s">
        <v>772</v>
      </c>
      <c r="I433" t="s">
        <v>87</v>
      </c>
      <c r="J433" t="s">
        <v>88</v>
      </c>
      <c r="L433" t="s">
        <v>89</v>
      </c>
      <c r="M433" t="s">
        <v>90</v>
      </c>
      <c r="N433" t="s">
        <v>90</v>
      </c>
      <c r="Q433">
        <v>43.8</v>
      </c>
      <c r="R433">
        <v>0.9</v>
      </c>
      <c r="S433">
        <v>49.7</v>
      </c>
      <c r="T433">
        <v>49.2</v>
      </c>
      <c r="U433">
        <v>4</v>
      </c>
      <c r="V433" t="s">
        <v>91</v>
      </c>
      <c r="W433" t="s">
        <v>92</v>
      </c>
      <c r="X433" t="s">
        <v>92</v>
      </c>
      <c r="Y433" t="s">
        <v>93</v>
      </c>
      <c r="Z433" t="s">
        <v>90</v>
      </c>
      <c r="AA433">
        <v>11</v>
      </c>
      <c r="AB433">
        <v>2001</v>
      </c>
      <c r="AC433" t="s">
        <v>92</v>
      </c>
      <c r="AD433" t="s">
        <v>92</v>
      </c>
      <c r="AE433" t="s">
        <v>91</v>
      </c>
      <c r="AF433" t="s">
        <v>113</v>
      </c>
      <c r="AG433">
        <v>2</v>
      </c>
      <c r="AH433" t="s">
        <v>90</v>
      </c>
      <c r="AI433" t="s">
        <v>95</v>
      </c>
      <c r="AJ433" t="s">
        <v>96</v>
      </c>
      <c r="AS433" t="s">
        <v>91</v>
      </c>
      <c r="AT433" t="s">
        <v>91</v>
      </c>
      <c r="AU433" t="s">
        <v>92</v>
      </c>
      <c r="AV433" t="s">
        <v>97</v>
      </c>
      <c r="BD433" t="s">
        <v>92</v>
      </c>
      <c r="BE433" t="s">
        <v>92</v>
      </c>
      <c r="BF433" t="s">
        <v>92</v>
      </c>
      <c r="BH433" t="s">
        <v>92</v>
      </c>
      <c r="BI433" t="s">
        <v>92</v>
      </c>
      <c r="BJ433" t="s">
        <v>92</v>
      </c>
      <c r="BK433" t="s">
        <v>92</v>
      </c>
      <c r="BN433" t="s">
        <v>92</v>
      </c>
      <c r="BO433" t="s">
        <v>92</v>
      </c>
      <c r="BP433" t="s">
        <v>92</v>
      </c>
      <c r="BR433" t="s">
        <v>92</v>
      </c>
      <c r="BS433" t="s">
        <v>92</v>
      </c>
      <c r="BT433" t="s">
        <v>91</v>
      </c>
      <c r="BU433" t="s">
        <v>91</v>
      </c>
      <c r="BV433" t="s">
        <v>91</v>
      </c>
      <c r="BW433">
        <v>55654</v>
      </c>
      <c r="BX433">
        <v>1906109</v>
      </c>
      <c r="BY433">
        <v>186798</v>
      </c>
      <c r="BZ433">
        <v>10204.118887782501</v>
      </c>
      <c r="CA433">
        <v>28.742499998900001</v>
      </c>
      <c r="CD433">
        <v>2030</v>
      </c>
      <c r="CE433">
        <v>8</v>
      </c>
      <c r="CF433">
        <f t="shared" si="6"/>
        <v>55654</v>
      </c>
    </row>
    <row r="434" spans="1:84">
      <c r="A434">
        <v>432</v>
      </c>
      <c r="B434">
        <v>61320</v>
      </c>
      <c r="C434" t="s">
        <v>769</v>
      </c>
      <c r="D434">
        <v>55654</v>
      </c>
      <c r="E434" t="s">
        <v>770</v>
      </c>
      <c r="F434" t="s">
        <v>171</v>
      </c>
      <c r="G434" t="s">
        <v>771</v>
      </c>
      <c r="H434" t="s">
        <v>773</v>
      </c>
      <c r="I434" t="s">
        <v>87</v>
      </c>
      <c r="J434" t="s">
        <v>88</v>
      </c>
      <c r="L434" t="s">
        <v>89</v>
      </c>
      <c r="M434" t="s">
        <v>90</v>
      </c>
      <c r="N434" t="s">
        <v>90</v>
      </c>
      <c r="Q434">
        <v>43.8</v>
      </c>
      <c r="R434">
        <v>0.9</v>
      </c>
      <c r="S434">
        <v>48.5</v>
      </c>
      <c r="T434">
        <v>49.3</v>
      </c>
      <c r="U434">
        <v>4</v>
      </c>
      <c r="V434" t="s">
        <v>91</v>
      </c>
      <c r="W434" t="s">
        <v>92</v>
      </c>
      <c r="X434" t="s">
        <v>92</v>
      </c>
      <c r="Y434" t="s">
        <v>93</v>
      </c>
      <c r="Z434" t="s">
        <v>90</v>
      </c>
      <c r="AA434">
        <v>11</v>
      </c>
      <c r="AB434">
        <v>2001</v>
      </c>
      <c r="AC434" t="s">
        <v>92</v>
      </c>
      <c r="AD434" t="s">
        <v>92</v>
      </c>
      <c r="AE434" t="s">
        <v>91</v>
      </c>
      <c r="AF434" t="s">
        <v>113</v>
      </c>
      <c r="AG434">
        <v>2</v>
      </c>
      <c r="AH434" t="s">
        <v>90</v>
      </c>
      <c r="AI434" t="s">
        <v>95</v>
      </c>
      <c r="AJ434" t="s">
        <v>96</v>
      </c>
      <c r="AS434" t="s">
        <v>91</v>
      </c>
      <c r="AT434" t="s">
        <v>91</v>
      </c>
      <c r="AU434" t="s">
        <v>92</v>
      </c>
      <c r="AV434" t="s">
        <v>97</v>
      </c>
      <c r="BD434" t="s">
        <v>92</v>
      </c>
      <c r="BE434" t="s">
        <v>92</v>
      </c>
      <c r="BF434" t="s">
        <v>92</v>
      </c>
      <c r="BH434" t="s">
        <v>92</v>
      </c>
      <c r="BI434" t="s">
        <v>92</v>
      </c>
      <c r="BJ434" t="s">
        <v>92</v>
      </c>
      <c r="BK434" t="s">
        <v>92</v>
      </c>
      <c r="BN434" t="s">
        <v>92</v>
      </c>
      <c r="BO434" t="s">
        <v>92</v>
      </c>
      <c r="BP434" t="s">
        <v>92</v>
      </c>
      <c r="BR434" t="s">
        <v>92</v>
      </c>
      <c r="BS434" t="s">
        <v>92</v>
      </c>
      <c r="BT434" t="s">
        <v>91</v>
      </c>
      <c r="BU434" t="s">
        <v>91</v>
      </c>
      <c r="BV434" t="s">
        <v>91</v>
      </c>
      <c r="BW434">
        <v>55654</v>
      </c>
      <c r="BX434">
        <v>1906109</v>
      </c>
      <c r="BY434">
        <v>186798</v>
      </c>
      <c r="BZ434">
        <v>10204.118887782501</v>
      </c>
      <c r="CA434">
        <v>28.742499998900001</v>
      </c>
      <c r="CD434">
        <v>2030</v>
      </c>
      <c r="CE434">
        <v>8</v>
      </c>
      <c r="CF434">
        <f t="shared" si="6"/>
        <v>55654</v>
      </c>
    </row>
    <row r="435" spans="1:84">
      <c r="A435">
        <v>433</v>
      </c>
      <c r="B435">
        <v>61318</v>
      </c>
      <c r="C435" t="s">
        <v>774</v>
      </c>
      <c r="D435">
        <v>55738</v>
      </c>
      <c r="E435" t="s">
        <v>775</v>
      </c>
      <c r="F435" t="s">
        <v>178</v>
      </c>
      <c r="G435" t="s">
        <v>776</v>
      </c>
      <c r="H435">
        <v>1</v>
      </c>
      <c r="I435" t="s">
        <v>87</v>
      </c>
      <c r="J435" t="s">
        <v>88</v>
      </c>
      <c r="L435" t="s">
        <v>158</v>
      </c>
      <c r="M435" t="s">
        <v>90</v>
      </c>
      <c r="N435" t="s">
        <v>90</v>
      </c>
      <c r="Q435">
        <v>44</v>
      </c>
      <c r="R435">
        <v>0.9</v>
      </c>
      <c r="S435">
        <v>43</v>
      </c>
      <c r="T435">
        <v>45.7</v>
      </c>
      <c r="U435">
        <v>4</v>
      </c>
      <c r="V435" t="s">
        <v>91</v>
      </c>
      <c r="W435" t="s">
        <v>92</v>
      </c>
      <c r="X435" t="s">
        <v>92</v>
      </c>
      <c r="Y435" t="s">
        <v>93</v>
      </c>
      <c r="Z435" t="s">
        <v>90</v>
      </c>
      <c r="AA435">
        <v>6</v>
      </c>
      <c r="AB435">
        <v>2002</v>
      </c>
      <c r="AC435" t="s">
        <v>92</v>
      </c>
      <c r="AD435" t="s">
        <v>92</v>
      </c>
      <c r="AE435" t="s">
        <v>91</v>
      </c>
      <c r="AF435" t="s">
        <v>113</v>
      </c>
      <c r="AG435">
        <v>2</v>
      </c>
      <c r="AH435" t="s">
        <v>90</v>
      </c>
      <c r="AI435" t="s">
        <v>95</v>
      </c>
      <c r="AS435" t="s">
        <v>91</v>
      </c>
      <c r="AT435" t="s">
        <v>91</v>
      </c>
      <c r="AU435" t="s">
        <v>92</v>
      </c>
      <c r="AV435" t="s">
        <v>97</v>
      </c>
      <c r="BD435" t="s">
        <v>92</v>
      </c>
      <c r="BE435" t="s">
        <v>92</v>
      </c>
      <c r="BF435" t="s">
        <v>92</v>
      </c>
      <c r="BH435" t="s">
        <v>92</v>
      </c>
      <c r="BI435" t="s">
        <v>92</v>
      </c>
      <c r="BJ435" t="s">
        <v>92</v>
      </c>
      <c r="BK435" t="s">
        <v>92</v>
      </c>
      <c r="BN435" t="s">
        <v>92</v>
      </c>
      <c r="BO435" t="s">
        <v>92</v>
      </c>
      <c r="BP435" t="s">
        <v>92</v>
      </c>
      <c r="BR435" t="s">
        <v>92</v>
      </c>
      <c r="BS435" t="s">
        <v>92</v>
      </c>
      <c r="BT435" t="s">
        <v>91</v>
      </c>
      <c r="BU435" t="s">
        <v>91</v>
      </c>
      <c r="BV435" t="s">
        <v>91</v>
      </c>
      <c r="BW435">
        <v>55738</v>
      </c>
      <c r="BX435">
        <v>4065451</v>
      </c>
      <c r="BY435">
        <v>396502</v>
      </c>
      <c r="BZ435">
        <v>10253.292543291</v>
      </c>
      <c r="CA435">
        <v>28.742499998900001</v>
      </c>
      <c r="CD435">
        <v>2031</v>
      </c>
      <c r="CE435">
        <v>3</v>
      </c>
      <c r="CF435">
        <f t="shared" si="6"/>
        <v>55738</v>
      </c>
    </row>
    <row r="436" spans="1:84">
      <c r="A436">
        <v>434</v>
      </c>
      <c r="B436">
        <v>61318</v>
      </c>
      <c r="C436" t="s">
        <v>774</v>
      </c>
      <c r="D436">
        <v>55738</v>
      </c>
      <c r="E436" t="s">
        <v>775</v>
      </c>
      <c r="F436" t="s">
        <v>178</v>
      </c>
      <c r="G436" t="s">
        <v>776</v>
      </c>
      <c r="H436">
        <v>2</v>
      </c>
      <c r="I436" t="s">
        <v>87</v>
      </c>
      <c r="J436" t="s">
        <v>88</v>
      </c>
      <c r="L436" t="s">
        <v>158</v>
      </c>
      <c r="M436" t="s">
        <v>90</v>
      </c>
      <c r="N436" t="s">
        <v>90</v>
      </c>
      <c r="Q436">
        <v>44</v>
      </c>
      <c r="R436">
        <v>0.9</v>
      </c>
      <c r="S436">
        <v>41</v>
      </c>
      <c r="T436">
        <v>44.3</v>
      </c>
      <c r="U436">
        <v>4</v>
      </c>
      <c r="V436" t="s">
        <v>91</v>
      </c>
      <c r="W436" t="s">
        <v>92</v>
      </c>
      <c r="X436" t="s">
        <v>92</v>
      </c>
      <c r="Y436" t="s">
        <v>93</v>
      </c>
      <c r="Z436" t="s">
        <v>90</v>
      </c>
      <c r="AA436">
        <v>6</v>
      </c>
      <c r="AB436">
        <v>2002</v>
      </c>
      <c r="AC436" t="s">
        <v>92</v>
      </c>
      <c r="AD436" t="s">
        <v>92</v>
      </c>
      <c r="AE436" t="s">
        <v>91</v>
      </c>
      <c r="AF436" t="s">
        <v>113</v>
      </c>
      <c r="AG436">
        <v>2</v>
      </c>
      <c r="AH436" t="s">
        <v>90</v>
      </c>
      <c r="AI436" t="s">
        <v>95</v>
      </c>
      <c r="AS436" t="s">
        <v>91</v>
      </c>
      <c r="AT436" t="s">
        <v>91</v>
      </c>
      <c r="AU436" t="s">
        <v>92</v>
      </c>
      <c r="AV436" t="s">
        <v>97</v>
      </c>
      <c r="BD436" t="s">
        <v>92</v>
      </c>
      <c r="BE436" t="s">
        <v>92</v>
      </c>
      <c r="BF436" t="s">
        <v>92</v>
      </c>
      <c r="BH436" t="s">
        <v>92</v>
      </c>
      <c r="BI436" t="s">
        <v>92</v>
      </c>
      <c r="BJ436" t="s">
        <v>92</v>
      </c>
      <c r="BK436" t="s">
        <v>92</v>
      </c>
      <c r="BN436" t="s">
        <v>92</v>
      </c>
      <c r="BO436" t="s">
        <v>92</v>
      </c>
      <c r="BP436" t="s">
        <v>92</v>
      </c>
      <c r="BR436" t="s">
        <v>92</v>
      </c>
      <c r="BS436" t="s">
        <v>92</v>
      </c>
      <c r="BT436" t="s">
        <v>91</v>
      </c>
      <c r="BU436" t="s">
        <v>91</v>
      </c>
      <c r="BV436" t="s">
        <v>91</v>
      </c>
      <c r="BW436">
        <v>55738</v>
      </c>
      <c r="BX436">
        <v>4065451</v>
      </c>
      <c r="BY436">
        <v>396502</v>
      </c>
      <c r="BZ436">
        <v>10253.292543291</v>
      </c>
      <c r="CA436">
        <v>28.742499998900001</v>
      </c>
      <c r="CD436">
        <v>2031</v>
      </c>
      <c r="CE436">
        <v>3</v>
      </c>
      <c r="CF436">
        <f t="shared" si="6"/>
        <v>55738</v>
      </c>
    </row>
    <row r="437" spans="1:84">
      <c r="A437">
        <v>435</v>
      </c>
      <c r="B437">
        <v>20183</v>
      </c>
      <c r="C437" t="s">
        <v>777</v>
      </c>
      <c r="D437">
        <v>55765</v>
      </c>
      <c r="E437" t="s">
        <v>778</v>
      </c>
      <c r="F437" t="s">
        <v>171</v>
      </c>
      <c r="G437" t="s">
        <v>172</v>
      </c>
      <c r="H437" t="s">
        <v>329</v>
      </c>
      <c r="I437" t="s">
        <v>224</v>
      </c>
      <c r="J437" t="s">
        <v>88</v>
      </c>
      <c r="L437" t="s">
        <v>112</v>
      </c>
      <c r="M437" t="s">
        <v>90</v>
      </c>
      <c r="N437" t="s">
        <v>90</v>
      </c>
      <c r="Q437">
        <v>3.3</v>
      </c>
      <c r="R437">
        <v>0.98</v>
      </c>
      <c r="S437">
        <v>2.4</v>
      </c>
      <c r="T437">
        <v>2.9</v>
      </c>
      <c r="U437">
        <v>0.6</v>
      </c>
      <c r="V437" t="s">
        <v>91</v>
      </c>
      <c r="W437" t="s">
        <v>92</v>
      </c>
      <c r="X437" t="s">
        <v>92</v>
      </c>
      <c r="Y437" t="s">
        <v>93</v>
      </c>
      <c r="Z437" t="s">
        <v>90</v>
      </c>
      <c r="AA437">
        <v>2</v>
      </c>
      <c r="AB437">
        <v>2001</v>
      </c>
      <c r="AC437" t="s">
        <v>92</v>
      </c>
      <c r="AD437" t="s">
        <v>92</v>
      </c>
      <c r="AE437" t="s">
        <v>91</v>
      </c>
      <c r="AF437" t="s">
        <v>113</v>
      </c>
      <c r="AG437">
        <v>2</v>
      </c>
      <c r="AH437" t="s">
        <v>90</v>
      </c>
      <c r="AI437" t="s">
        <v>226</v>
      </c>
      <c r="AS437" t="s">
        <v>91</v>
      </c>
      <c r="AT437" t="s">
        <v>91</v>
      </c>
      <c r="AU437">
        <v>0</v>
      </c>
      <c r="AV437" t="s">
        <v>97</v>
      </c>
      <c r="BD437" t="s">
        <v>92</v>
      </c>
      <c r="BE437" t="s">
        <v>92</v>
      </c>
      <c r="BF437" t="s">
        <v>92</v>
      </c>
      <c r="BH437" t="s">
        <v>92</v>
      </c>
      <c r="BI437" t="s">
        <v>92</v>
      </c>
      <c r="BJ437" t="s">
        <v>92</v>
      </c>
      <c r="BK437" t="s">
        <v>92</v>
      </c>
      <c r="BN437" t="s">
        <v>92</v>
      </c>
      <c r="BO437" t="s">
        <v>92</v>
      </c>
      <c r="BP437" t="s">
        <v>92</v>
      </c>
      <c r="BR437" t="s">
        <v>92</v>
      </c>
      <c r="BS437" t="s">
        <v>92</v>
      </c>
      <c r="BT437" t="s">
        <v>91</v>
      </c>
      <c r="BU437" t="s">
        <v>91</v>
      </c>
      <c r="BV437" t="s">
        <v>91</v>
      </c>
      <c r="BW437">
        <v>55765</v>
      </c>
      <c r="BX437">
        <v>696407</v>
      </c>
      <c r="BY437">
        <v>35344</v>
      </c>
      <c r="BZ437">
        <v>19703.683793571701</v>
      </c>
      <c r="CA437">
        <v>25.768611109091601</v>
      </c>
      <c r="CD437">
        <v>2026</v>
      </c>
      <c r="CE437">
        <v>11</v>
      </c>
      <c r="CF437">
        <f t="shared" si="6"/>
        <v>55765</v>
      </c>
    </row>
    <row r="438" spans="1:84">
      <c r="A438">
        <v>436</v>
      </c>
      <c r="B438">
        <v>20183</v>
      </c>
      <c r="C438" t="s">
        <v>777</v>
      </c>
      <c r="D438">
        <v>55765</v>
      </c>
      <c r="E438" t="s">
        <v>778</v>
      </c>
      <c r="F438" t="s">
        <v>171</v>
      </c>
      <c r="G438" t="s">
        <v>172</v>
      </c>
      <c r="H438" t="s">
        <v>330</v>
      </c>
      <c r="I438" t="s">
        <v>224</v>
      </c>
      <c r="J438" t="s">
        <v>88</v>
      </c>
      <c r="L438" t="s">
        <v>112</v>
      </c>
      <c r="M438" t="s">
        <v>90</v>
      </c>
      <c r="N438" t="s">
        <v>90</v>
      </c>
      <c r="Q438">
        <v>3.3</v>
      </c>
      <c r="R438">
        <v>0.98</v>
      </c>
      <c r="S438">
        <v>2.4</v>
      </c>
      <c r="T438">
        <v>2.9</v>
      </c>
      <c r="U438">
        <v>0.6</v>
      </c>
      <c r="V438" t="s">
        <v>91</v>
      </c>
      <c r="W438" t="s">
        <v>92</v>
      </c>
      <c r="X438" t="s">
        <v>92</v>
      </c>
      <c r="Y438" t="s">
        <v>93</v>
      </c>
      <c r="Z438" t="s">
        <v>90</v>
      </c>
      <c r="AA438">
        <v>2</v>
      </c>
      <c r="AB438">
        <v>2001</v>
      </c>
      <c r="AC438" t="s">
        <v>92</v>
      </c>
      <c r="AD438" t="s">
        <v>92</v>
      </c>
      <c r="AE438" t="s">
        <v>91</v>
      </c>
      <c r="AF438" t="s">
        <v>113</v>
      </c>
      <c r="AG438">
        <v>2</v>
      </c>
      <c r="AH438" t="s">
        <v>90</v>
      </c>
      <c r="AI438" t="s">
        <v>226</v>
      </c>
      <c r="AS438" t="s">
        <v>91</v>
      </c>
      <c r="AT438" t="s">
        <v>91</v>
      </c>
      <c r="AU438">
        <v>0</v>
      </c>
      <c r="AV438" t="s">
        <v>97</v>
      </c>
      <c r="BD438" t="s">
        <v>92</v>
      </c>
      <c r="BE438" t="s">
        <v>92</v>
      </c>
      <c r="BF438" t="s">
        <v>92</v>
      </c>
      <c r="BH438" t="s">
        <v>92</v>
      </c>
      <c r="BI438" t="s">
        <v>92</v>
      </c>
      <c r="BJ438" t="s">
        <v>92</v>
      </c>
      <c r="BK438" t="s">
        <v>92</v>
      </c>
      <c r="BN438" t="s">
        <v>92</v>
      </c>
      <c r="BO438" t="s">
        <v>92</v>
      </c>
      <c r="BP438" t="s">
        <v>92</v>
      </c>
      <c r="BR438" t="s">
        <v>92</v>
      </c>
      <c r="BS438" t="s">
        <v>92</v>
      </c>
      <c r="BT438" t="s">
        <v>91</v>
      </c>
      <c r="BU438" t="s">
        <v>91</v>
      </c>
      <c r="BV438" t="s">
        <v>91</v>
      </c>
      <c r="BW438">
        <v>55765</v>
      </c>
      <c r="BX438">
        <v>696407</v>
      </c>
      <c r="BY438">
        <v>35344</v>
      </c>
      <c r="BZ438">
        <v>19703.683793571701</v>
      </c>
      <c r="CA438">
        <v>25.768611109091601</v>
      </c>
      <c r="CD438">
        <v>2026</v>
      </c>
      <c r="CE438">
        <v>11</v>
      </c>
      <c r="CF438">
        <f t="shared" si="6"/>
        <v>55765</v>
      </c>
    </row>
    <row r="439" spans="1:84">
      <c r="A439">
        <v>437</v>
      </c>
      <c r="B439">
        <v>20183</v>
      </c>
      <c r="C439" t="s">
        <v>777</v>
      </c>
      <c r="D439">
        <v>55765</v>
      </c>
      <c r="E439" t="s">
        <v>778</v>
      </c>
      <c r="F439" t="s">
        <v>171</v>
      </c>
      <c r="G439" t="s">
        <v>172</v>
      </c>
      <c r="H439" t="s">
        <v>633</v>
      </c>
      <c r="I439" t="s">
        <v>224</v>
      </c>
      <c r="J439" t="s">
        <v>88</v>
      </c>
      <c r="L439" t="s">
        <v>112</v>
      </c>
      <c r="M439" t="s">
        <v>90</v>
      </c>
      <c r="N439" t="s">
        <v>90</v>
      </c>
      <c r="Q439">
        <v>3.3</v>
      </c>
      <c r="R439">
        <v>0.98</v>
      </c>
      <c r="S439">
        <v>2.4</v>
      </c>
      <c r="T439">
        <v>2.9</v>
      </c>
      <c r="U439">
        <v>0.6</v>
      </c>
      <c r="V439" t="s">
        <v>91</v>
      </c>
      <c r="W439" t="s">
        <v>92</v>
      </c>
      <c r="X439" t="s">
        <v>92</v>
      </c>
      <c r="Y439" t="s">
        <v>93</v>
      </c>
      <c r="Z439" t="s">
        <v>90</v>
      </c>
      <c r="AA439">
        <v>2</v>
      </c>
      <c r="AB439">
        <v>2001</v>
      </c>
      <c r="AC439" t="s">
        <v>92</v>
      </c>
      <c r="AD439" t="s">
        <v>92</v>
      </c>
      <c r="AE439" t="s">
        <v>91</v>
      </c>
      <c r="AF439" t="s">
        <v>113</v>
      </c>
      <c r="AG439">
        <v>2</v>
      </c>
      <c r="AH439" t="s">
        <v>90</v>
      </c>
      <c r="AI439" t="s">
        <v>226</v>
      </c>
      <c r="AS439" t="s">
        <v>91</v>
      </c>
      <c r="AT439" t="s">
        <v>91</v>
      </c>
      <c r="AU439">
        <v>0</v>
      </c>
      <c r="AV439" t="s">
        <v>97</v>
      </c>
      <c r="BD439" t="s">
        <v>92</v>
      </c>
      <c r="BE439" t="s">
        <v>92</v>
      </c>
      <c r="BF439" t="s">
        <v>92</v>
      </c>
      <c r="BH439" t="s">
        <v>92</v>
      </c>
      <c r="BI439" t="s">
        <v>92</v>
      </c>
      <c r="BJ439" t="s">
        <v>92</v>
      </c>
      <c r="BK439" t="s">
        <v>92</v>
      </c>
      <c r="BN439" t="s">
        <v>92</v>
      </c>
      <c r="BO439" t="s">
        <v>92</v>
      </c>
      <c r="BP439" t="s">
        <v>92</v>
      </c>
      <c r="BR439" t="s">
        <v>92</v>
      </c>
      <c r="BS439" t="s">
        <v>92</v>
      </c>
      <c r="BT439" t="s">
        <v>91</v>
      </c>
      <c r="BU439" t="s">
        <v>91</v>
      </c>
      <c r="BV439" t="s">
        <v>91</v>
      </c>
      <c r="BW439">
        <v>55765</v>
      </c>
      <c r="BX439">
        <v>696407</v>
      </c>
      <c r="BY439">
        <v>35344</v>
      </c>
      <c r="BZ439">
        <v>19703.683793571701</v>
      </c>
      <c r="CA439">
        <v>25.768611109091601</v>
      </c>
      <c r="CD439">
        <v>2026</v>
      </c>
      <c r="CE439">
        <v>11</v>
      </c>
      <c r="CF439">
        <f t="shared" si="6"/>
        <v>55765</v>
      </c>
    </row>
    <row r="440" spans="1:84">
      <c r="A440">
        <v>438</v>
      </c>
      <c r="B440">
        <v>60504</v>
      </c>
      <c r="C440" t="s">
        <v>672</v>
      </c>
      <c r="D440">
        <v>55936</v>
      </c>
      <c r="E440" t="s">
        <v>779</v>
      </c>
      <c r="F440" t="s">
        <v>116</v>
      </c>
      <c r="G440" t="s">
        <v>674</v>
      </c>
      <c r="H440" t="s">
        <v>101</v>
      </c>
      <c r="I440" t="s">
        <v>87</v>
      </c>
      <c r="J440" t="s">
        <v>88</v>
      </c>
      <c r="L440" t="s">
        <v>89</v>
      </c>
      <c r="M440" t="s">
        <v>90</v>
      </c>
      <c r="N440" t="s">
        <v>90</v>
      </c>
      <c r="Q440">
        <v>168</v>
      </c>
      <c r="R440">
        <v>0.85</v>
      </c>
      <c r="S440">
        <v>179.1</v>
      </c>
      <c r="T440">
        <v>188</v>
      </c>
      <c r="U440">
        <v>115</v>
      </c>
      <c r="V440" t="s">
        <v>91</v>
      </c>
      <c r="W440" t="s">
        <v>92</v>
      </c>
      <c r="X440" t="s">
        <v>92</v>
      </c>
      <c r="Y440" t="s">
        <v>93</v>
      </c>
      <c r="Z440" t="s">
        <v>90</v>
      </c>
      <c r="AA440">
        <v>6</v>
      </c>
      <c r="AB440">
        <v>2002</v>
      </c>
      <c r="AC440" t="s">
        <v>92</v>
      </c>
      <c r="AD440" t="s">
        <v>92</v>
      </c>
      <c r="AE440" t="s">
        <v>91</v>
      </c>
      <c r="AF440" t="s">
        <v>113</v>
      </c>
      <c r="AG440">
        <v>2</v>
      </c>
      <c r="AH440" t="s">
        <v>90</v>
      </c>
      <c r="AI440" t="s">
        <v>95</v>
      </c>
      <c r="AS440" t="s">
        <v>91</v>
      </c>
      <c r="AT440" t="s">
        <v>91</v>
      </c>
      <c r="AU440" t="s">
        <v>92</v>
      </c>
      <c r="AV440" t="s">
        <v>97</v>
      </c>
      <c r="BD440" t="s">
        <v>92</v>
      </c>
      <c r="BE440" t="s">
        <v>92</v>
      </c>
      <c r="BF440" t="s">
        <v>92</v>
      </c>
      <c r="BH440" t="s">
        <v>92</v>
      </c>
      <c r="BI440" t="s">
        <v>92</v>
      </c>
      <c r="BJ440" t="s">
        <v>92</v>
      </c>
      <c r="BK440" t="s">
        <v>92</v>
      </c>
      <c r="BN440" t="s">
        <v>92</v>
      </c>
      <c r="BO440" t="s">
        <v>92</v>
      </c>
      <c r="BP440" t="s">
        <v>92</v>
      </c>
      <c r="BR440" t="s">
        <v>92</v>
      </c>
      <c r="BS440" t="s">
        <v>92</v>
      </c>
      <c r="BT440" t="s">
        <v>91</v>
      </c>
      <c r="BU440" t="s">
        <v>91</v>
      </c>
      <c r="BV440" t="s">
        <v>91</v>
      </c>
      <c r="BW440">
        <v>55936</v>
      </c>
      <c r="BX440">
        <v>1754874</v>
      </c>
      <c r="BY440">
        <v>167822</v>
      </c>
      <c r="BZ440">
        <v>10456.7577552406</v>
      </c>
      <c r="CA440">
        <v>38.586527776499899</v>
      </c>
      <c r="CD440">
        <v>2041</v>
      </c>
      <c r="CE440">
        <v>1</v>
      </c>
      <c r="CF440">
        <f t="shared" si="6"/>
        <v>55936</v>
      </c>
    </row>
    <row r="441" spans="1:84">
      <c r="A441">
        <v>439</v>
      </c>
      <c r="B441">
        <v>60789</v>
      </c>
      <c r="C441" t="s">
        <v>780</v>
      </c>
      <c r="D441">
        <v>55938</v>
      </c>
      <c r="E441" t="s">
        <v>781</v>
      </c>
      <c r="F441" t="s">
        <v>152</v>
      </c>
      <c r="G441" t="s">
        <v>545</v>
      </c>
      <c r="H441" t="s">
        <v>782</v>
      </c>
      <c r="I441" t="s">
        <v>87</v>
      </c>
      <c r="J441" t="s">
        <v>88</v>
      </c>
      <c r="L441" t="s">
        <v>112</v>
      </c>
      <c r="M441" t="s">
        <v>90</v>
      </c>
      <c r="N441" t="s">
        <v>90</v>
      </c>
      <c r="Q441">
        <v>191.5</v>
      </c>
      <c r="R441">
        <v>0.85</v>
      </c>
      <c r="S441">
        <v>162.80000000000001</v>
      </c>
      <c r="T441">
        <v>187.7</v>
      </c>
      <c r="U441">
        <v>120</v>
      </c>
      <c r="V441" t="s">
        <v>91</v>
      </c>
      <c r="W441" t="s">
        <v>92</v>
      </c>
      <c r="X441" t="s">
        <v>92</v>
      </c>
      <c r="Y441" t="s">
        <v>93</v>
      </c>
      <c r="Z441" t="s">
        <v>90</v>
      </c>
      <c r="AA441">
        <v>5</v>
      </c>
      <c r="AB441">
        <v>2003</v>
      </c>
      <c r="AC441" t="s">
        <v>92</v>
      </c>
      <c r="AD441" t="s">
        <v>92</v>
      </c>
      <c r="AE441" t="s">
        <v>91</v>
      </c>
      <c r="AF441" t="s">
        <v>113</v>
      </c>
      <c r="AG441">
        <v>2</v>
      </c>
      <c r="AH441" t="s">
        <v>90</v>
      </c>
      <c r="AI441" t="s">
        <v>95</v>
      </c>
      <c r="AS441" t="s">
        <v>91</v>
      </c>
      <c r="AT441" t="s">
        <v>91</v>
      </c>
      <c r="AU441" t="s">
        <v>92</v>
      </c>
      <c r="AV441" t="s">
        <v>97</v>
      </c>
      <c r="BD441" t="s">
        <v>92</v>
      </c>
      <c r="BE441" t="s">
        <v>92</v>
      </c>
      <c r="BF441" t="s">
        <v>92</v>
      </c>
      <c r="BH441" t="s">
        <v>92</v>
      </c>
      <c r="BI441" t="s">
        <v>92</v>
      </c>
      <c r="BJ441" t="s">
        <v>92</v>
      </c>
      <c r="BK441" t="s">
        <v>92</v>
      </c>
      <c r="BN441" t="s">
        <v>92</v>
      </c>
      <c r="BO441" t="s">
        <v>92</v>
      </c>
      <c r="BP441" t="s">
        <v>92</v>
      </c>
      <c r="BR441" t="s">
        <v>92</v>
      </c>
      <c r="BS441" t="s">
        <v>92</v>
      </c>
      <c r="BT441" t="s">
        <v>91</v>
      </c>
      <c r="BW441">
        <v>55938</v>
      </c>
      <c r="BX441">
        <v>2179205</v>
      </c>
      <c r="BY441">
        <v>207902</v>
      </c>
      <c r="BZ441">
        <v>10481.8856961452</v>
      </c>
      <c r="CA441">
        <v>38.586527776499899</v>
      </c>
      <c r="CD441">
        <v>2041</v>
      </c>
      <c r="CE441">
        <v>12</v>
      </c>
      <c r="CF441">
        <f t="shared" si="6"/>
        <v>55938</v>
      </c>
    </row>
    <row r="442" spans="1:84">
      <c r="A442">
        <v>440</v>
      </c>
      <c r="B442">
        <v>60789</v>
      </c>
      <c r="C442" t="s">
        <v>780</v>
      </c>
      <c r="D442">
        <v>55938</v>
      </c>
      <c r="E442" t="s">
        <v>781</v>
      </c>
      <c r="F442" t="s">
        <v>152</v>
      </c>
      <c r="G442" t="s">
        <v>545</v>
      </c>
      <c r="H442" t="s">
        <v>783</v>
      </c>
      <c r="I442" t="s">
        <v>87</v>
      </c>
      <c r="J442" t="s">
        <v>88</v>
      </c>
      <c r="L442" t="s">
        <v>112</v>
      </c>
      <c r="M442" t="s">
        <v>90</v>
      </c>
      <c r="N442" t="s">
        <v>90</v>
      </c>
      <c r="Q442">
        <v>191.5</v>
      </c>
      <c r="R442">
        <v>0.85</v>
      </c>
      <c r="S442">
        <v>162.80000000000001</v>
      </c>
      <c r="T442">
        <v>187.7</v>
      </c>
      <c r="U442">
        <v>120</v>
      </c>
      <c r="V442" t="s">
        <v>91</v>
      </c>
      <c r="W442" t="s">
        <v>92</v>
      </c>
      <c r="X442" t="s">
        <v>92</v>
      </c>
      <c r="Y442" t="s">
        <v>93</v>
      </c>
      <c r="Z442" t="s">
        <v>90</v>
      </c>
      <c r="AA442">
        <v>5</v>
      </c>
      <c r="AB442">
        <v>2003</v>
      </c>
      <c r="AC442" t="s">
        <v>92</v>
      </c>
      <c r="AD442" t="s">
        <v>92</v>
      </c>
      <c r="AE442" t="s">
        <v>91</v>
      </c>
      <c r="AF442" t="s">
        <v>113</v>
      </c>
      <c r="AG442">
        <v>2</v>
      </c>
      <c r="AH442" t="s">
        <v>90</v>
      </c>
      <c r="AI442" t="s">
        <v>95</v>
      </c>
      <c r="AS442" t="s">
        <v>91</v>
      </c>
      <c r="AT442" t="s">
        <v>91</v>
      </c>
      <c r="AU442" t="s">
        <v>92</v>
      </c>
      <c r="AV442" t="s">
        <v>97</v>
      </c>
      <c r="BD442" t="s">
        <v>92</v>
      </c>
      <c r="BE442" t="s">
        <v>92</v>
      </c>
      <c r="BF442" t="s">
        <v>92</v>
      </c>
      <c r="BH442" t="s">
        <v>92</v>
      </c>
      <c r="BI442" t="s">
        <v>92</v>
      </c>
      <c r="BJ442" t="s">
        <v>92</v>
      </c>
      <c r="BK442" t="s">
        <v>92</v>
      </c>
      <c r="BN442" t="s">
        <v>92</v>
      </c>
      <c r="BO442" t="s">
        <v>92</v>
      </c>
      <c r="BP442" t="s">
        <v>92</v>
      </c>
      <c r="BR442" t="s">
        <v>92</v>
      </c>
      <c r="BS442" t="s">
        <v>92</v>
      </c>
      <c r="BT442" t="s">
        <v>91</v>
      </c>
      <c r="BW442">
        <v>55938</v>
      </c>
      <c r="BX442">
        <v>2179205</v>
      </c>
      <c r="BY442">
        <v>207902</v>
      </c>
      <c r="BZ442">
        <v>10481.8856961452</v>
      </c>
      <c r="CA442">
        <v>38.586527776499899</v>
      </c>
      <c r="CD442">
        <v>2041</v>
      </c>
      <c r="CE442">
        <v>12</v>
      </c>
      <c r="CF442">
        <f t="shared" si="6"/>
        <v>55938</v>
      </c>
    </row>
    <row r="443" spans="1:84">
      <c r="A443">
        <v>441</v>
      </c>
      <c r="B443">
        <v>8198</v>
      </c>
      <c r="C443" t="s">
        <v>784</v>
      </c>
      <c r="D443">
        <v>56004</v>
      </c>
      <c r="E443" t="s">
        <v>785</v>
      </c>
      <c r="F443" t="s">
        <v>178</v>
      </c>
      <c r="G443" t="s">
        <v>332</v>
      </c>
      <c r="H443" t="s">
        <v>786</v>
      </c>
      <c r="I443" t="s">
        <v>111</v>
      </c>
      <c r="J443" t="s">
        <v>88</v>
      </c>
      <c r="L443" t="s">
        <v>89</v>
      </c>
      <c r="M443" t="s">
        <v>90</v>
      </c>
      <c r="N443" t="s">
        <v>90</v>
      </c>
      <c r="Q443">
        <v>14</v>
      </c>
      <c r="R443">
        <v>0.8</v>
      </c>
      <c r="S443">
        <v>9</v>
      </c>
      <c r="T443">
        <v>12</v>
      </c>
      <c r="U443">
        <v>0.5</v>
      </c>
      <c r="V443" t="s">
        <v>91</v>
      </c>
      <c r="W443" t="s">
        <v>92</v>
      </c>
      <c r="X443" t="s">
        <v>92</v>
      </c>
      <c r="Y443" t="s">
        <v>93</v>
      </c>
      <c r="Z443" t="s">
        <v>90</v>
      </c>
      <c r="AA443">
        <v>5</v>
      </c>
      <c r="AB443">
        <v>1999</v>
      </c>
      <c r="AC443" t="s">
        <v>92</v>
      </c>
      <c r="AD443" t="s">
        <v>92</v>
      </c>
      <c r="AE443" t="s">
        <v>91</v>
      </c>
      <c r="AF443" t="s">
        <v>94</v>
      </c>
      <c r="AG443">
        <v>1</v>
      </c>
      <c r="AH443" t="s">
        <v>90</v>
      </c>
      <c r="AI443" t="s">
        <v>96</v>
      </c>
      <c r="AS443" t="s">
        <v>91</v>
      </c>
      <c r="AT443" t="s">
        <v>91</v>
      </c>
      <c r="AU443" t="s">
        <v>92</v>
      </c>
      <c r="AV443" t="s">
        <v>97</v>
      </c>
      <c r="BD443" t="s">
        <v>92</v>
      </c>
      <c r="BE443" t="s">
        <v>92</v>
      </c>
      <c r="BF443" t="s">
        <v>92</v>
      </c>
      <c r="BH443" t="s">
        <v>92</v>
      </c>
      <c r="BI443" t="s">
        <v>92</v>
      </c>
      <c r="BJ443" t="s">
        <v>92</v>
      </c>
      <c r="BK443" t="s">
        <v>92</v>
      </c>
      <c r="BN443" t="s">
        <v>92</v>
      </c>
      <c r="BO443" t="s">
        <v>92</v>
      </c>
      <c r="BP443" t="s">
        <v>92</v>
      </c>
      <c r="BR443" t="s">
        <v>92</v>
      </c>
      <c r="BS443" t="s">
        <v>92</v>
      </c>
      <c r="BT443" t="s">
        <v>91</v>
      </c>
      <c r="BU443" t="s">
        <v>91</v>
      </c>
      <c r="BV443" t="s">
        <v>91</v>
      </c>
      <c r="BW443">
        <v>56004</v>
      </c>
      <c r="BX443">
        <v>15428</v>
      </c>
      <c r="BY443">
        <v>963.34</v>
      </c>
      <c r="BZ443">
        <v>16015.114082255401</v>
      </c>
      <c r="CA443">
        <v>54.0633283741684</v>
      </c>
      <c r="CD443">
        <v>2053</v>
      </c>
      <c r="CE443">
        <v>6</v>
      </c>
      <c r="CF443">
        <f t="shared" si="6"/>
        <v>56004</v>
      </c>
    </row>
    <row r="444" spans="1:84">
      <c r="A444">
        <v>442</v>
      </c>
      <c r="B444">
        <v>8198</v>
      </c>
      <c r="C444" t="s">
        <v>784</v>
      </c>
      <c r="D444">
        <v>56005</v>
      </c>
      <c r="E444" t="s">
        <v>787</v>
      </c>
      <c r="F444" t="s">
        <v>178</v>
      </c>
      <c r="G444" t="s">
        <v>332</v>
      </c>
      <c r="H444" t="s">
        <v>788</v>
      </c>
      <c r="I444" t="s">
        <v>111</v>
      </c>
      <c r="J444" t="s">
        <v>88</v>
      </c>
      <c r="L444" t="s">
        <v>89</v>
      </c>
      <c r="M444" t="s">
        <v>90</v>
      </c>
      <c r="N444" t="s">
        <v>90</v>
      </c>
      <c r="Q444">
        <v>16.5</v>
      </c>
      <c r="R444">
        <v>0.8</v>
      </c>
      <c r="S444">
        <v>9</v>
      </c>
      <c r="T444">
        <v>13</v>
      </c>
      <c r="U444">
        <v>0.5</v>
      </c>
      <c r="V444" t="s">
        <v>91</v>
      </c>
      <c r="W444" t="s">
        <v>92</v>
      </c>
      <c r="X444" t="s">
        <v>92</v>
      </c>
      <c r="Y444" t="s">
        <v>93</v>
      </c>
      <c r="Z444" t="s">
        <v>90</v>
      </c>
      <c r="AA444">
        <v>4</v>
      </c>
      <c r="AB444">
        <v>1997</v>
      </c>
      <c r="AC444" t="s">
        <v>92</v>
      </c>
      <c r="AD444" t="s">
        <v>92</v>
      </c>
      <c r="AE444" t="s">
        <v>91</v>
      </c>
      <c r="AF444" t="s">
        <v>94</v>
      </c>
      <c r="AG444">
        <v>1</v>
      </c>
      <c r="AH444" t="s">
        <v>90</v>
      </c>
      <c r="AI444" t="s">
        <v>96</v>
      </c>
      <c r="AS444" t="s">
        <v>91</v>
      </c>
      <c r="AT444" t="s">
        <v>91</v>
      </c>
      <c r="AU444" t="s">
        <v>92</v>
      </c>
      <c r="AV444" t="s">
        <v>97</v>
      </c>
      <c r="BD444" t="s">
        <v>92</v>
      </c>
      <c r="BE444" t="s">
        <v>92</v>
      </c>
      <c r="BF444" t="s">
        <v>92</v>
      </c>
      <c r="BH444" t="s">
        <v>92</v>
      </c>
      <c r="BI444" t="s">
        <v>92</v>
      </c>
      <c r="BJ444" t="s">
        <v>92</v>
      </c>
      <c r="BK444" t="s">
        <v>92</v>
      </c>
      <c r="BN444" t="s">
        <v>92</v>
      </c>
      <c r="BO444" t="s">
        <v>92</v>
      </c>
      <c r="BP444" t="s">
        <v>92</v>
      </c>
      <c r="BR444" t="s">
        <v>92</v>
      </c>
      <c r="BS444" t="s">
        <v>92</v>
      </c>
      <c r="BT444" t="s">
        <v>91</v>
      </c>
      <c r="BU444" t="s">
        <v>91</v>
      </c>
      <c r="BV444" t="s">
        <v>91</v>
      </c>
      <c r="BW444">
        <v>56005</v>
      </c>
      <c r="BX444">
        <v>13872</v>
      </c>
      <c r="BY444">
        <v>866.32</v>
      </c>
      <c r="BZ444">
        <v>16012.558869701699</v>
      </c>
      <c r="CA444">
        <v>45.472166669079897</v>
      </c>
      <c r="CD444">
        <v>2042</v>
      </c>
      <c r="CE444">
        <v>10</v>
      </c>
      <c r="CF444">
        <f t="shared" si="6"/>
        <v>56005</v>
      </c>
    </row>
    <row r="445" spans="1:84">
      <c r="A445">
        <v>443</v>
      </c>
      <c r="B445">
        <v>61319</v>
      </c>
      <c r="C445" t="s">
        <v>789</v>
      </c>
      <c r="D445">
        <v>56397</v>
      </c>
      <c r="E445" t="s">
        <v>790</v>
      </c>
      <c r="F445" t="s">
        <v>171</v>
      </c>
      <c r="G445" t="s">
        <v>599</v>
      </c>
      <c r="H445">
        <v>4</v>
      </c>
      <c r="I445" t="s">
        <v>87</v>
      </c>
      <c r="J445" t="s">
        <v>88</v>
      </c>
      <c r="L445" t="s">
        <v>89</v>
      </c>
      <c r="M445" t="s">
        <v>90</v>
      </c>
      <c r="N445" t="s">
        <v>90</v>
      </c>
      <c r="Q445">
        <v>44</v>
      </c>
      <c r="R445">
        <v>0.9</v>
      </c>
      <c r="S445">
        <v>44.8</v>
      </c>
      <c r="T445">
        <v>50.5</v>
      </c>
      <c r="U445">
        <v>4</v>
      </c>
      <c r="V445" t="s">
        <v>91</v>
      </c>
      <c r="W445" t="s">
        <v>92</v>
      </c>
      <c r="X445" t="s">
        <v>92</v>
      </c>
      <c r="Y445" t="s">
        <v>93</v>
      </c>
      <c r="Z445" t="s">
        <v>90</v>
      </c>
      <c r="AA445">
        <v>12</v>
      </c>
      <c r="AB445">
        <v>2000</v>
      </c>
      <c r="AC445" t="s">
        <v>92</v>
      </c>
      <c r="AD445" t="s">
        <v>92</v>
      </c>
      <c r="AE445" t="s">
        <v>91</v>
      </c>
      <c r="AF445" t="s">
        <v>113</v>
      </c>
      <c r="AG445">
        <v>2</v>
      </c>
      <c r="AH445" t="s">
        <v>90</v>
      </c>
      <c r="AI445" t="s">
        <v>95</v>
      </c>
      <c r="AS445" t="s">
        <v>91</v>
      </c>
      <c r="AT445" t="s">
        <v>91</v>
      </c>
      <c r="AU445" t="s">
        <v>92</v>
      </c>
      <c r="AV445" t="s">
        <v>97</v>
      </c>
      <c r="BD445" t="s">
        <v>92</v>
      </c>
      <c r="BE445" t="s">
        <v>92</v>
      </c>
      <c r="BF445" t="s">
        <v>92</v>
      </c>
      <c r="BH445" t="s">
        <v>92</v>
      </c>
      <c r="BI445" t="s">
        <v>92</v>
      </c>
      <c r="BJ445" t="s">
        <v>92</v>
      </c>
      <c r="BK445" t="s">
        <v>92</v>
      </c>
      <c r="BN445" t="s">
        <v>92</v>
      </c>
      <c r="BO445" t="s">
        <v>92</v>
      </c>
      <c r="BP445" t="s">
        <v>92</v>
      </c>
      <c r="BR445" t="s">
        <v>92</v>
      </c>
      <c r="BS445" t="s">
        <v>92</v>
      </c>
      <c r="BT445" t="s">
        <v>91</v>
      </c>
      <c r="BW445">
        <v>56397</v>
      </c>
      <c r="BX445">
        <v>349250</v>
      </c>
      <c r="BY445">
        <v>34870.999000000003</v>
      </c>
      <c r="BZ445">
        <v>10015.4859343146</v>
      </c>
      <c r="CA445">
        <v>28.584999998699999</v>
      </c>
      <c r="CD445">
        <v>2029</v>
      </c>
      <c r="CE445">
        <v>7</v>
      </c>
      <c r="CF445">
        <f t="shared" si="6"/>
        <v>56397</v>
      </c>
    </row>
    <row r="446" spans="1:84" hidden="1">
      <c r="A446">
        <v>444</v>
      </c>
      <c r="B446">
        <v>55917</v>
      </c>
      <c r="C446" t="s">
        <v>318</v>
      </c>
      <c r="D446">
        <v>56668</v>
      </c>
      <c r="E446" t="s">
        <v>319</v>
      </c>
      <c r="F446" t="s">
        <v>122</v>
      </c>
      <c r="G446" t="s">
        <v>141</v>
      </c>
      <c r="H446" t="s">
        <v>320</v>
      </c>
      <c r="I446" t="s">
        <v>87</v>
      </c>
      <c r="J446" t="s">
        <v>88</v>
      </c>
      <c r="L446" t="s">
        <v>89</v>
      </c>
      <c r="M446" t="s">
        <v>90</v>
      </c>
      <c r="N446" t="s">
        <v>90</v>
      </c>
      <c r="Q446">
        <v>28</v>
      </c>
      <c r="R446">
        <v>0.85</v>
      </c>
      <c r="S446">
        <v>27.6</v>
      </c>
      <c r="T446">
        <v>28.4</v>
      </c>
      <c r="U446">
        <v>15</v>
      </c>
      <c r="V446" t="s">
        <v>91</v>
      </c>
      <c r="W446" t="s">
        <v>92</v>
      </c>
      <c r="X446" t="s">
        <v>92</v>
      </c>
      <c r="Y446" t="s">
        <v>93</v>
      </c>
      <c r="Z446" t="s">
        <v>90</v>
      </c>
      <c r="AA446">
        <v>11</v>
      </c>
      <c r="AB446">
        <v>2018</v>
      </c>
      <c r="AC446" t="s">
        <v>92</v>
      </c>
      <c r="AD446" t="s">
        <v>92</v>
      </c>
      <c r="AE446" t="s">
        <v>91</v>
      </c>
      <c r="AF446" t="s">
        <v>219</v>
      </c>
      <c r="AG446">
        <v>4</v>
      </c>
      <c r="AH446" t="s">
        <v>90</v>
      </c>
      <c r="AI446" t="s">
        <v>95</v>
      </c>
      <c r="AS446" t="s">
        <v>91</v>
      </c>
      <c r="AT446" t="s">
        <v>91</v>
      </c>
      <c r="AU446" t="s">
        <v>92</v>
      </c>
      <c r="AV446" t="s">
        <v>168</v>
      </c>
      <c r="BD446" t="s">
        <v>92</v>
      </c>
      <c r="BE446" t="s">
        <v>92</v>
      </c>
      <c r="BF446" t="s">
        <v>92</v>
      </c>
      <c r="BH446" t="s">
        <v>92</v>
      </c>
      <c r="BI446" t="s">
        <v>92</v>
      </c>
      <c r="BJ446" t="s">
        <v>92</v>
      </c>
      <c r="BK446" t="s">
        <v>92</v>
      </c>
      <c r="BN446" t="s">
        <v>92</v>
      </c>
      <c r="BO446" t="s">
        <v>92</v>
      </c>
      <c r="BP446" t="s">
        <v>92</v>
      </c>
      <c r="BR446" t="s">
        <v>92</v>
      </c>
      <c r="BS446" t="s">
        <v>92</v>
      </c>
      <c r="BT446" t="s">
        <v>91</v>
      </c>
      <c r="BU446" t="s">
        <v>91</v>
      </c>
      <c r="BW446">
        <v>56668</v>
      </c>
      <c r="BX446">
        <v>1457452</v>
      </c>
      <c r="BY446">
        <v>119529</v>
      </c>
      <c r="BZ446">
        <v>12193.292004450799</v>
      </c>
      <c r="CA446">
        <v>25.707846230389499</v>
      </c>
      <c r="CD446">
        <v>2044</v>
      </c>
      <c r="CE446">
        <v>7</v>
      </c>
      <c r="CF446">
        <f t="shared" si="6"/>
        <v>56668</v>
      </c>
    </row>
    <row r="447" spans="1:84">
      <c r="A447">
        <v>445</v>
      </c>
      <c r="B447">
        <v>19391</v>
      </c>
      <c r="C447" t="s">
        <v>791</v>
      </c>
      <c r="D447">
        <v>56911</v>
      </c>
      <c r="E447" t="s">
        <v>792</v>
      </c>
      <c r="F447" t="s">
        <v>171</v>
      </c>
      <c r="G447" t="s">
        <v>793</v>
      </c>
      <c r="H447" t="s">
        <v>237</v>
      </c>
      <c r="I447" t="s">
        <v>224</v>
      </c>
      <c r="J447" t="s">
        <v>88</v>
      </c>
      <c r="L447" t="s">
        <v>89</v>
      </c>
      <c r="M447" t="s">
        <v>90</v>
      </c>
      <c r="N447" t="s">
        <v>90</v>
      </c>
      <c r="Q447">
        <v>5.5</v>
      </c>
      <c r="R447">
        <v>0.85</v>
      </c>
      <c r="S447">
        <v>4.0999999999999996</v>
      </c>
      <c r="T447">
        <v>4.9000000000000004</v>
      </c>
      <c r="U447">
        <v>1</v>
      </c>
      <c r="V447" t="s">
        <v>91</v>
      </c>
      <c r="W447" t="s">
        <v>92</v>
      </c>
      <c r="X447" t="s">
        <v>92</v>
      </c>
      <c r="Y447" t="s">
        <v>93</v>
      </c>
      <c r="Z447" t="s">
        <v>90</v>
      </c>
      <c r="AA447">
        <v>1</v>
      </c>
      <c r="AB447">
        <v>2009</v>
      </c>
      <c r="AC447" t="s">
        <v>92</v>
      </c>
      <c r="AD447" t="s">
        <v>92</v>
      </c>
      <c r="AE447" t="s">
        <v>91</v>
      </c>
      <c r="AF447" t="s">
        <v>113</v>
      </c>
      <c r="AG447">
        <v>2</v>
      </c>
      <c r="AH447" t="s">
        <v>90</v>
      </c>
      <c r="AI447" t="s">
        <v>226</v>
      </c>
      <c r="AS447" t="s">
        <v>91</v>
      </c>
      <c r="AT447" t="s">
        <v>91</v>
      </c>
      <c r="AU447" t="s">
        <v>92</v>
      </c>
      <c r="AV447" t="s">
        <v>97</v>
      </c>
      <c r="BD447" t="s">
        <v>92</v>
      </c>
      <c r="BE447" t="s">
        <v>92</v>
      </c>
      <c r="BF447" t="s">
        <v>92</v>
      </c>
      <c r="BH447" t="s">
        <v>92</v>
      </c>
      <c r="BI447" t="s">
        <v>92</v>
      </c>
      <c r="BJ447" t="s">
        <v>92</v>
      </c>
      <c r="BK447" t="s">
        <v>92</v>
      </c>
      <c r="BN447" t="s">
        <v>92</v>
      </c>
      <c r="BO447" t="s">
        <v>92</v>
      </c>
      <c r="BP447" t="s">
        <v>92</v>
      </c>
      <c r="BR447" t="s">
        <v>92</v>
      </c>
      <c r="BS447" t="s">
        <v>92</v>
      </c>
      <c r="BT447" t="s">
        <v>91</v>
      </c>
      <c r="BU447" t="s">
        <v>91</v>
      </c>
      <c r="BV447" t="s">
        <v>91</v>
      </c>
      <c r="BW447">
        <v>56911</v>
      </c>
      <c r="BX447">
        <v>894628</v>
      </c>
      <c r="BY447">
        <v>47152</v>
      </c>
      <c r="BZ447">
        <v>18973.277909738699</v>
      </c>
      <c r="CA447">
        <v>32.4104424607578</v>
      </c>
      <c r="CD447">
        <v>2041</v>
      </c>
      <c r="CE447">
        <v>6</v>
      </c>
      <c r="CF447">
        <f t="shared" si="6"/>
        <v>56911</v>
      </c>
    </row>
    <row r="448" spans="1:84">
      <c r="A448">
        <v>446</v>
      </c>
      <c r="B448">
        <v>19391</v>
      </c>
      <c r="C448" t="s">
        <v>791</v>
      </c>
      <c r="D448">
        <v>56911</v>
      </c>
      <c r="E448" t="s">
        <v>792</v>
      </c>
      <c r="F448" t="s">
        <v>171</v>
      </c>
      <c r="G448" t="s">
        <v>793</v>
      </c>
      <c r="H448" t="s">
        <v>238</v>
      </c>
      <c r="I448" t="s">
        <v>224</v>
      </c>
      <c r="J448" t="s">
        <v>88</v>
      </c>
      <c r="L448" t="s">
        <v>89</v>
      </c>
      <c r="M448" t="s">
        <v>90</v>
      </c>
      <c r="N448" t="s">
        <v>90</v>
      </c>
      <c r="Q448">
        <v>5.5</v>
      </c>
      <c r="R448">
        <v>0.85</v>
      </c>
      <c r="S448">
        <v>4.0999999999999996</v>
      </c>
      <c r="T448">
        <v>4.9000000000000004</v>
      </c>
      <c r="U448">
        <v>1</v>
      </c>
      <c r="V448" t="s">
        <v>91</v>
      </c>
      <c r="W448" t="s">
        <v>92</v>
      </c>
      <c r="X448" t="s">
        <v>92</v>
      </c>
      <c r="Y448" t="s">
        <v>93</v>
      </c>
      <c r="Z448" t="s">
        <v>90</v>
      </c>
      <c r="AA448">
        <v>1</v>
      </c>
      <c r="AB448">
        <v>2009</v>
      </c>
      <c r="AC448" t="s">
        <v>92</v>
      </c>
      <c r="AD448" t="s">
        <v>92</v>
      </c>
      <c r="AE448" t="s">
        <v>91</v>
      </c>
      <c r="AF448" t="s">
        <v>113</v>
      </c>
      <c r="AG448">
        <v>2</v>
      </c>
      <c r="AH448" t="s">
        <v>90</v>
      </c>
      <c r="AI448" t="s">
        <v>226</v>
      </c>
      <c r="AS448" t="s">
        <v>91</v>
      </c>
      <c r="AT448" t="s">
        <v>91</v>
      </c>
      <c r="AU448" t="s">
        <v>92</v>
      </c>
      <c r="AV448" t="s">
        <v>97</v>
      </c>
      <c r="BD448" t="s">
        <v>92</v>
      </c>
      <c r="BE448" t="s">
        <v>92</v>
      </c>
      <c r="BF448" t="s">
        <v>92</v>
      </c>
      <c r="BH448" t="s">
        <v>92</v>
      </c>
      <c r="BI448" t="s">
        <v>92</v>
      </c>
      <c r="BJ448" t="s">
        <v>92</v>
      </c>
      <c r="BK448" t="s">
        <v>92</v>
      </c>
      <c r="BN448" t="s">
        <v>92</v>
      </c>
      <c r="BO448" t="s">
        <v>92</v>
      </c>
      <c r="BP448" t="s">
        <v>92</v>
      </c>
      <c r="BR448" t="s">
        <v>92</v>
      </c>
      <c r="BS448" t="s">
        <v>92</v>
      </c>
      <c r="BT448" t="s">
        <v>91</v>
      </c>
      <c r="BU448" t="s">
        <v>91</v>
      </c>
      <c r="BV448" t="s">
        <v>91</v>
      </c>
      <c r="BW448">
        <v>56911</v>
      </c>
      <c r="BX448">
        <v>894628</v>
      </c>
      <c r="BY448">
        <v>47152</v>
      </c>
      <c r="BZ448">
        <v>18973.277909738699</v>
      </c>
      <c r="CA448">
        <v>32.4104424607578</v>
      </c>
      <c r="CD448">
        <v>2041</v>
      </c>
      <c r="CE448">
        <v>6</v>
      </c>
      <c r="CF448">
        <f t="shared" si="6"/>
        <v>56911</v>
      </c>
    </row>
    <row r="449" spans="1:84" hidden="1">
      <c r="A449">
        <v>447</v>
      </c>
      <c r="B449">
        <v>54842</v>
      </c>
      <c r="C449" t="s">
        <v>321</v>
      </c>
      <c r="D449">
        <v>57022</v>
      </c>
      <c r="E449" t="s">
        <v>322</v>
      </c>
      <c r="F449" t="s">
        <v>178</v>
      </c>
      <c r="G449" t="s">
        <v>323</v>
      </c>
      <c r="H449" t="s">
        <v>237</v>
      </c>
      <c r="I449" t="s">
        <v>224</v>
      </c>
      <c r="J449" t="s">
        <v>88</v>
      </c>
      <c r="L449" t="s">
        <v>89</v>
      </c>
      <c r="M449" t="s">
        <v>90</v>
      </c>
      <c r="N449" t="s">
        <v>90</v>
      </c>
      <c r="O449" t="s">
        <v>324</v>
      </c>
      <c r="P449" t="s">
        <v>324</v>
      </c>
      <c r="Q449">
        <v>3.3</v>
      </c>
      <c r="R449">
        <v>0.98</v>
      </c>
      <c r="S449">
        <v>2.8</v>
      </c>
      <c r="T449">
        <v>3.2</v>
      </c>
      <c r="U449">
        <v>1</v>
      </c>
      <c r="V449" t="s">
        <v>91</v>
      </c>
      <c r="W449" t="s">
        <v>92</v>
      </c>
      <c r="X449" t="s">
        <v>92</v>
      </c>
      <c r="Y449" t="s">
        <v>93</v>
      </c>
      <c r="Z449" t="s">
        <v>90</v>
      </c>
      <c r="AA449">
        <v>5</v>
      </c>
      <c r="AB449">
        <v>2010</v>
      </c>
      <c r="AC449" t="s">
        <v>92</v>
      </c>
      <c r="AD449" t="s">
        <v>92</v>
      </c>
      <c r="AE449" t="s">
        <v>91</v>
      </c>
      <c r="AF449" t="s">
        <v>113</v>
      </c>
      <c r="AG449">
        <v>2</v>
      </c>
      <c r="AH449" t="s">
        <v>90</v>
      </c>
      <c r="AI449" t="s">
        <v>226</v>
      </c>
      <c r="AU449" t="s">
        <v>92</v>
      </c>
      <c r="AV449" t="s">
        <v>97</v>
      </c>
      <c r="BD449" t="s">
        <v>92</v>
      </c>
      <c r="BE449" t="s">
        <v>92</v>
      </c>
      <c r="BF449" t="s">
        <v>92</v>
      </c>
      <c r="BH449" t="s">
        <v>92</v>
      </c>
      <c r="BI449" t="s">
        <v>92</v>
      </c>
      <c r="BJ449" t="s">
        <v>92</v>
      </c>
      <c r="BK449" t="s">
        <v>92</v>
      </c>
      <c r="BN449" t="s">
        <v>92</v>
      </c>
      <c r="BO449" t="s">
        <v>92</v>
      </c>
      <c r="BP449" t="s">
        <v>92</v>
      </c>
      <c r="BR449" t="s">
        <v>92</v>
      </c>
      <c r="BS449" t="s">
        <v>92</v>
      </c>
      <c r="BT449" t="s">
        <v>91</v>
      </c>
      <c r="BU449" t="s">
        <v>91</v>
      </c>
      <c r="BV449" t="s">
        <v>91</v>
      </c>
      <c r="BW449">
        <v>57022</v>
      </c>
      <c r="BX449">
        <v>1265628</v>
      </c>
      <c r="BY449">
        <v>67534</v>
      </c>
      <c r="BZ449">
        <v>18740.604732430998</v>
      </c>
      <c r="CA449">
        <v>20.8711111124666</v>
      </c>
      <c r="CD449">
        <v>2031</v>
      </c>
      <c r="CE449">
        <v>3</v>
      </c>
      <c r="CF449">
        <f t="shared" si="6"/>
        <v>57022</v>
      </c>
    </row>
    <row r="450" spans="1:84" hidden="1">
      <c r="A450">
        <v>448</v>
      </c>
      <c r="B450">
        <v>54842</v>
      </c>
      <c r="C450" t="s">
        <v>321</v>
      </c>
      <c r="D450">
        <v>57022</v>
      </c>
      <c r="E450" t="s">
        <v>322</v>
      </c>
      <c r="F450" t="s">
        <v>178</v>
      </c>
      <c r="G450" t="s">
        <v>323</v>
      </c>
      <c r="H450" t="s">
        <v>238</v>
      </c>
      <c r="I450" t="s">
        <v>224</v>
      </c>
      <c r="J450" t="s">
        <v>88</v>
      </c>
      <c r="L450" t="s">
        <v>89</v>
      </c>
      <c r="M450" t="s">
        <v>90</v>
      </c>
      <c r="N450" t="s">
        <v>90</v>
      </c>
      <c r="O450" t="s">
        <v>324</v>
      </c>
      <c r="P450" t="s">
        <v>324</v>
      </c>
      <c r="Q450">
        <v>3.3</v>
      </c>
      <c r="R450">
        <v>0.98</v>
      </c>
      <c r="S450">
        <v>2.8</v>
      </c>
      <c r="T450">
        <v>3.2</v>
      </c>
      <c r="U450">
        <v>1</v>
      </c>
      <c r="V450" t="s">
        <v>91</v>
      </c>
      <c r="W450" t="s">
        <v>92</v>
      </c>
      <c r="X450" t="s">
        <v>92</v>
      </c>
      <c r="Y450" t="s">
        <v>93</v>
      </c>
      <c r="Z450" t="s">
        <v>90</v>
      </c>
      <c r="AA450">
        <v>5</v>
      </c>
      <c r="AB450">
        <v>2010</v>
      </c>
      <c r="AC450" t="s">
        <v>92</v>
      </c>
      <c r="AD450" t="s">
        <v>92</v>
      </c>
      <c r="AE450" t="s">
        <v>91</v>
      </c>
      <c r="AF450" t="s">
        <v>113</v>
      </c>
      <c r="AG450">
        <v>2</v>
      </c>
      <c r="AH450" t="s">
        <v>90</v>
      </c>
      <c r="AI450" t="s">
        <v>226</v>
      </c>
      <c r="AU450" t="s">
        <v>92</v>
      </c>
      <c r="AV450" t="s">
        <v>97</v>
      </c>
      <c r="BD450" t="s">
        <v>92</v>
      </c>
      <c r="BE450" t="s">
        <v>92</v>
      </c>
      <c r="BF450" t="s">
        <v>92</v>
      </c>
      <c r="BH450" t="s">
        <v>92</v>
      </c>
      <c r="BI450" t="s">
        <v>92</v>
      </c>
      <c r="BJ450" t="s">
        <v>92</v>
      </c>
      <c r="BK450" t="s">
        <v>92</v>
      </c>
      <c r="BN450" t="s">
        <v>92</v>
      </c>
      <c r="BO450" t="s">
        <v>92</v>
      </c>
      <c r="BP450" t="s">
        <v>92</v>
      </c>
      <c r="BR450" t="s">
        <v>92</v>
      </c>
      <c r="BS450" t="s">
        <v>92</v>
      </c>
      <c r="BT450" t="s">
        <v>91</v>
      </c>
      <c r="BU450" t="s">
        <v>91</v>
      </c>
      <c r="BV450" t="s">
        <v>91</v>
      </c>
      <c r="BW450">
        <v>57022</v>
      </c>
      <c r="BX450">
        <v>1265628</v>
      </c>
      <c r="BY450">
        <v>67534</v>
      </c>
      <c r="BZ450">
        <v>18740.604732430998</v>
      </c>
      <c r="CA450">
        <v>20.8711111124666</v>
      </c>
      <c r="CD450">
        <v>2031</v>
      </c>
      <c r="CE450">
        <v>3</v>
      </c>
      <c r="CF450">
        <f t="shared" ref="CF450:CF491" si="7">VLOOKUP(D450,retire_2023,1,FALSE)</f>
        <v>57022</v>
      </c>
    </row>
    <row r="451" spans="1:84" hidden="1">
      <c r="A451">
        <v>449</v>
      </c>
      <c r="B451">
        <v>54842</v>
      </c>
      <c r="C451" t="s">
        <v>321</v>
      </c>
      <c r="D451">
        <v>57022</v>
      </c>
      <c r="E451" t="s">
        <v>322</v>
      </c>
      <c r="F451" t="s">
        <v>178</v>
      </c>
      <c r="G451" t="s">
        <v>323</v>
      </c>
      <c r="H451" t="s">
        <v>218</v>
      </c>
      <c r="I451" t="s">
        <v>224</v>
      </c>
      <c r="J451" t="s">
        <v>88</v>
      </c>
      <c r="L451" t="s">
        <v>89</v>
      </c>
      <c r="M451" t="s">
        <v>90</v>
      </c>
      <c r="N451" t="s">
        <v>90</v>
      </c>
      <c r="O451" t="s">
        <v>324</v>
      </c>
      <c r="P451" t="s">
        <v>324</v>
      </c>
      <c r="Q451">
        <v>3.3</v>
      </c>
      <c r="R451">
        <v>0.98</v>
      </c>
      <c r="S451">
        <v>2.8</v>
      </c>
      <c r="T451">
        <v>3.2</v>
      </c>
      <c r="U451">
        <v>1</v>
      </c>
      <c r="V451" t="s">
        <v>91</v>
      </c>
      <c r="W451" t="s">
        <v>92</v>
      </c>
      <c r="X451" t="s">
        <v>92</v>
      </c>
      <c r="Y451" t="s">
        <v>93</v>
      </c>
      <c r="Z451" t="s">
        <v>90</v>
      </c>
      <c r="AA451">
        <v>5</v>
      </c>
      <c r="AB451">
        <v>2010</v>
      </c>
      <c r="AC451" t="s">
        <v>92</v>
      </c>
      <c r="AD451" t="s">
        <v>92</v>
      </c>
      <c r="AE451" t="s">
        <v>91</v>
      </c>
      <c r="AF451" t="s">
        <v>113</v>
      </c>
      <c r="AG451">
        <v>2</v>
      </c>
      <c r="AH451" t="s">
        <v>90</v>
      </c>
      <c r="AI451" t="s">
        <v>226</v>
      </c>
      <c r="AU451" t="s">
        <v>92</v>
      </c>
      <c r="AV451" t="s">
        <v>97</v>
      </c>
      <c r="BD451" t="s">
        <v>92</v>
      </c>
      <c r="BE451" t="s">
        <v>92</v>
      </c>
      <c r="BF451" t="s">
        <v>92</v>
      </c>
      <c r="BH451" t="s">
        <v>92</v>
      </c>
      <c r="BI451" t="s">
        <v>92</v>
      </c>
      <c r="BJ451" t="s">
        <v>92</v>
      </c>
      <c r="BK451" t="s">
        <v>92</v>
      </c>
      <c r="BN451" t="s">
        <v>92</v>
      </c>
      <c r="BO451" t="s">
        <v>92</v>
      </c>
      <c r="BP451" t="s">
        <v>92</v>
      </c>
      <c r="BR451" t="s">
        <v>92</v>
      </c>
      <c r="BS451" t="s">
        <v>92</v>
      </c>
      <c r="BT451" t="s">
        <v>91</v>
      </c>
      <c r="BU451" t="s">
        <v>91</v>
      </c>
      <c r="BV451" t="s">
        <v>91</v>
      </c>
      <c r="BW451">
        <v>57022</v>
      </c>
      <c r="BX451">
        <v>1265628</v>
      </c>
      <c r="BY451">
        <v>67534</v>
      </c>
      <c r="BZ451">
        <v>18740.604732430998</v>
      </c>
      <c r="CA451">
        <v>20.8711111124666</v>
      </c>
      <c r="CD451">
        <v>2031</v>
      </c>
      <c r="CE451">
        <v>3</v>
      </c>
      <c r="CF451">
        <f t="shared" si="7"/>
        <v>57022</v>
      </c>
    </row>
    <row r="452" spans="1:84" hidden="1">
      <c r="A452">
        <v>450</v>
      </c>
      <c r="B452">
        <v>54842</v>
      </c>
      <c r="C452" t="s">
        <v>321</v>
      </c>
      <c r="D452">
        <v>57022</v>
      </c>
      <c r="E452" t="s">
        <v>322</v>
      </c>
      <c r="F452" t="s">
        <v>178</v>
      </c>
      <c r="G452" t="s">
        <v>323</v>
      </c>
      <c r="H452" t="s">
        <v>325</v>
      </c>
      <c r="I452" t="s">
        <v>224</v>
      </c>
      <c r="J452" t="s">
        <v>88</v>
      </c>
      <c r="L452" t="s">
        <v>89</v>
      </c>
      <c r="M452" t="s">
        <v>90</v>
      </c>
      <c r="N452" t="s">
        <v>90</v>
      </c>
      <c r="O452" t="s">
        <v>324</v>
      </c>
      <c r="P452" t="s">
        <v>324</v>
      </c>
      <c r="Q452">
        <v>3.3</v>
      </c>
      <c r="R452">
        <v>0.98</v>
      </c>
      <c r="S452">
        <v>2.9</v>
      </c>
      <c r="T452">
        <v>3.3</v>
      </c>
      <c r="U452">
        <v>1</v>
      </c>
      <c r="V452" t="s">
        <v>91</v>
      </c>
      <c r="W452" t="s">
        <v>92</v>
      </c>
      <c r="X452" t="s">
        <v>92</v>
      </c>
      <c r="Y452" t="s">
        <v>93</v>
      </c>
      <c r="Z452" t="s">
        <v>90</v>
      </c>
      <c r="AA452">
        <v>6</v>
      </c>
      <c r="AB452">
        <v>2011</v>
      </c>
      <c r="AC452" t="s">
        <v>92</v>
      </c>
      <c r="AD452" t="s">
        <v>92</v>
      </c>
      <c r="AE452" t="s">
        <v>91</v>
      </c>
      <c r="AF452" t="s">
        <v>113</v>
      </c>
      <c r="AG452">
        <v>2</v>
      </c>
      <c r="AH452" t="s">
        <v>90</v>
      </c>
      <c r="AI452" t="s">
        <v>226</v>
      </c>
      <c r="AS452" t="s">
        <v>91</v>
      </c>
      <c r="AU452" t="s">
        <v>92</v>
      </c>
      <c r="AV452" t="s">
        <v>97</v>
      </c>
      <c r="BD452" t="s">
        <v>92</v>
      </c>
      <c r="BE452" t="s">
        <v>92</v>
      </c>
      <c r="BF452" t="s">
        <v>92</v>
      </c>
      <c r="BH452" t="s">
        <v>92</v>
      </c>
      <c r="BI452" t="s">
        <v>92</v>
      </c>
      <c r="BJ452" t="s">
        <v>92</v>
      </c>
      <c r="BK452" t="s">
        <v>92</v>
      </c>
      <c r="BN452" t="s">
        <v>92</v>
      </c>
      <c r="BO452" t="s">
        <v>92</v>
      </c>
      <c r="BP452" t="s">
        <v>92</v>
      </c>
      <c r="BR452" t="s">
        <v>92</v>
      </c>
      <c r="BS452" t="s">
        <v>92</v>
      </c>
      <c r="BT452" t="s">
        <v>91</v>
      </c>
      <c r="BU452" t="s">
        <v>91</v>
      </c>
      <c r="BV452" t="s">
        <v>91</v>
      </c>
      <c r="BW452">
        <v>57022</v>
      </c>
      <c r="BX452">
        <v>1265628</v>
      </c>
      <c r="BY452">
        <v>67534</v>
      </c>
      <c r="BZ452">
        <v>18740.604732430998</v>
      </c>
      <c r="CA452">
        <v>20.8711111124666</v>
      </c>
      <c r="CD452">
        <v>2032</v>
      </c>
      <c r="CE452">
        <v>4</v>
      </c>
      <c r="CF452">
        <f t="shared" si="7"/>
        <v>57022</v>
      </c>
    </row>
    <row r="453" spans="1:84" hidden="1">
      <c r="A453">
        <v>451</v>
      </c>
      <c r="B453">
        <v>57103</v>
      </c>
      <c r="C453" t="s">
        <v>326</v>
      </c>
      <c r="D453">
        <v>57788</v>
      </c>
      <c r="E453" t="s">
        <v>326</v>
      </c>
      <c r="F453" t="s">
        <v>327</v>
      </c>
      <c r="G453" t="s">
        <v>328</v>
      </c>
      <c r="H453" t="s">
        <v>329</v>
      </c>
      <c r="I453" t="s">
        <v>87</v>
      </c>
      <c r="J453" t="s">
        <v>88</v>
      </c>
      <c r="L453" t="s">
        <v>89</v>
      </c>
      <c r="M453" t="s">
        <v>90</v>
      </c>
      <c r="N453" t="s">
        <v>90</v>
      </c>
      <c r="Q453">
        <v>5.4</v>
      </c>
      <c r="R453">
        <v>0.97</v>
      </c>
      <c r="S453">
        <v>4.5</v>
      </c>
      <c r="T453">
        <v>5</v>
      </c>
      <c r="U453">
        <v>3</v>
      </c>
      <c r="V453" t="s">
        <v>91</v>
      </c>
      <c r="W453" t="s">
        <v>92</v>
      </c>
      <c r="X453" t="s">
        <v>92</v>
      </c>
      <c r="Y453" t="s">
        <v>93</v>
      </c>
      <c r="Z453" t="s">
        <v>90</v>
      </c>
      <c r="AA453">
        <v>7</v>
      </c>
      <c r="AB453">
        <v>2004</v>
      </c>
      <c r="AC453" t="s">
        <v>92</v>
      </c>
      <c r="AD453" t="s">
        <v>92</v>
      </c>
      <c r="AE453" t="s">
        <v>98</v>
      </c>
      <c r="AF453" t="s">
        <v>207</v>
      </c>
      <c r="AG453">
        <v>5</v>
      </c>
      <c r="AH453" t="s">
        <v>208</v>
      </c>
      <c r="AI453" t="s">
        <v>95</v>
      </c>
      <c r="AJ453" t="s">
        <v>96</v>
      </c>
      <c r="AS453" t="s">
        <v>91</v>
      </c>
      <c r="AT453" t="s">
        <v>91</v>
      </c>
      <c r="AU453" t="s">
        <v>92</v>
      </c>
      <c r="AV453" t="s">
        <v>168</v>
      </c>
      <c r="BD453" t="s">
        <v>92</v>
      </c>
      <c r="BE453" t="s">
        <v>92</v>
      </c>
      <c r="BF453" t="s">
        <v>92</v>
      </c>
      <c r="BH453" t="s">
        <v>92</v>
      </c>
      <c r="BI453" t="s">
        <v>92</v>
      </c>
      <c r="BJ453" t="s">
        <v>92</v>
      </c>
      <c r="BK453" t="s">
        <v>92</v>
      </c>
      <c r="BN453" t="s">
        <v>92</v>
      </c>
      <c r="BO453" t="s">
        <v>92</v>
      </c>
      <c r="BP453" t="s">
        <v>92</v>
      </c>
      <c r="BR453" t="s">
        <v>92</v>
      </c>
      <c r="BS453" t="s">
        <v>92</v>
      </c>
      <c r="BT453" t="s">
        <v>98</v>
      </c>
      <c r="BU453" t="s">
        <v>91</v>
      </c>
      <c r="BV453" t="s">
        <v>98</v>
      </c>
      <c r="BW453">
        <v>57788</v>
      </c>
      <c r="BX453">
        <v>638225</v>
      </c>
      <c r="BY453">
        <v>54993.68</v>
      </c>
      <c r="BZ453">
        <v>11605.4244778672</v>
      </c>
      <c r="CA453">
        <v>21.3972222233933</v>
      </c>
      <c r="CD453">
        <v>2025</v>
      </c>
      <c r="CE453">
        <v>12</v>
      </c>
      <c r="CF453">
        <f t="shared" si="7"/>
        <v>57788</v>
      </c>
    </row>
    <row r="454" spans="1:84" hidden="1">
      <c r="A454">
        <v>452</v>
      </c>
      <c r="B454">
        <v>57103</v>
      </c>
      <c r="C454" t="s">
        <v>326</v>
      </c>
      <c r="D454">
        <v>57788</v>
      </c>
      <c r="E454" t="s">
        <v>326</v>
      </c>
      <c r="F454" t="s">
        <v>327</v>
      </c>
      <c r="G454" t="s">
        <v>328</v>
      </c>
      <c r="H454" t="s">
        <v>330</v>
      </c>
      <c r="I454" t="s">
        <v>87</v>
      </c>
      <c r="J454" t="s">
        <v>88</v>
      </c>
      <c r="L454" t="s">
        <v>89</v>
      </c>
      <c r="M454" t="s">
        <v>90</v>
      </c>
      <c r="N454" t="s">
        <v>90</v>
      </c>
      <c r="Q454">
        <v>5.4</v>
      </c>
      <c r="R454">
        <v>0.95</v>
      </c>
      <c r="S454">
        <v>4.5</v>
      </c>
      <c r="T454">
        <v>5</v>
      </c>
      <c r="U454">
        <v>3</v>
      </c>
      <c r="V454" t="s">
        <v>91</v>
      </c>
      <c r="W454" t="s">
        <v>92</v>
      </c>
      <c r="X454" t="s">
        <v>92</v>
      </c>
      <c r="Y454" t="s">
        <v>93</v>
      </c>
      <c r="Z454" t="s">
        <v>90</v>
      </c>
      <c r="AA454">
        <v>7</v>
      </c>
      <c r="AB454">
        <v>2004</v>
      </c>
      <c r="AC454" t="s">
        <v>92</v>
      </c>
      <c r="AD454" t="s">
        <v>92</v>
      </c>
      <c r="AE454" t="s">
        <v>98</v>
      </c>
      <c r="AF454" t="s">
        <v>207</v>
      </c>
      <c r="AG454">
        <v>5</v>
      </c>
      <c r="AH454" t="s">
        <v>208</v>
      </c>
      <c r="AI454" t="s">
        <v>95</v>
      </c>
      <c r="AJ454" t="s">
        <v>96</v>
      </c>
      <c r="AS454" t="s">
        <v>91</v>
      </c>
      <c r="AT454" t="s">
        <v>91</v>
      </c>
      <c r="AU454" t="s">
        <v>92</v>
      </c>
      <c r="AV454" t="s">
        <v>168</v>
      </c>
      <c r="BD454" t="s">
        <v>92</v>
      </c>
      <c r="BE454" t="s">
        <v>92</v>
      </c>
      <c r="BF454" t="s">
        <v>92</v>
      </c>
      <c r="BH454" t="s">
        <v>92</v>
      </c>
      <c r="BI454" t="s">
        <v>92</v>
      </c>
      <c r="BJ454" t="s">
        <v>92</v>
      </c>
      <c r="BK454" t="s">
        <v>92</v>
      </c>
      <c r="BN454" t="s">
        <v>92</v>
      </c>
      <c r="BO454" t="s">
        <v>92</v>
      </c>
      <c r="BP454" t="s">
        <v>92</v>
      </c>
      <c r="BR454" t="s">
        <v>92</v>
      </c>
      <c r="BS454" t="s">
        <v>92</v>
      </c>
      <c r="BT454" t="s">
        <v>98</v>
      </c>
      <c r="BU454" t="s">
        <v>91</v>
      </c>
      <c r="BV454" t="s">
        <v>98</v>
      </c>
      <c r="BW454">
        <v>57788</v>
      </c>
      <c r="BX454">
        <v>638225</v>
      </c>
      <c r="BY454">
        <v>54993.68</v>
      </c>
      <c r="BZ454">
        <v>11605.4244778672</v>
      </c>
      <c r="CA454">
        <v>21.3972222233933</v>
      </c>
      <c r="CD454">
        <v>2025</v>
      </c>
      <c r="CE454">
        <v>12</v>
      </c>
      <c r="CF454">
        <f t="shared" si="7"/>
        <v>57788</v>
      </c>
    </row>
    <row r="455" spans="1:84" hidden="1">
      <c r="A455">
        <v>453</v>
      </c>
      <c r="B455">
        <v>57436</v>
      </c>
      <c r="C455" t="s">
        <v>331</v>
      </c>
      <c r="D455">
        <v>58057</v>
      </c>
      <c r="E455" t="s">
        <v>331</v>
      </c>
      <c r="F455" t="s">
        <v>178</v>
      </c>
      <c r="G455" t="s">
        <v>332</v>
      </c>
      <c r="H455" t="s">
        <v>333</v>
      </c>
      <c r="I455" t="s">
        <v>334</v>
      </c>
      <c r="J455" t="s">
        <v>88</v>
      </c>
      <c r="L455" t="s">
        <v>89</v>
      </c>
      <c r="M455" t="s">
        <v>90</v>
      </c>
      <c r="N455" t="s">
        <v>90</v>
      </c>
      <c r="Q455">
        <v>1.4</v>
      </c>
      <c r="R455">
        <v>1</v>
      </c>
      <c r="S455">
        <v>1.4</v>
      </c>
      <c r="T455">
        <v>1.4</v>
      </c>
      <c r="U455">
        <v>0.5</v>
      </c>
      <c r="V455" t="s">
        <v>91</v>
      </c>
      <c r="W455" t="s">
        <v>92</v>
      </c>
      <c r="X455" t="s">
        <v>92</v>
      </c>
      <c r="Y455" t="s">
        <v>93</v>
      </c>
      <c r="Z455" t="s">
        <v>90</v>
      </c>
      <c r="AA455">
        <v>6</v>
      </c>
      <c r="AB455">
        <v>2012</v>
      </c>
      <c r="AC455" t="s">
        <v>92</v>
      </c>
      <c r="AD455" t="s">
        <v>92</v>
      </c>
      <c r="AE455" t="s">
        <v>91</v>
      </c>
      <c r="AF455" t="s">
        <v>335</v>
      </c>
      <c r="AG455">
        <v>6</v>
      </c>
      <c r="AH455" t="s">
        <v>90</v>
      </c>
      <c r="AI455" t="s">
        <v>336</v>
      </c>
      <c r="AS455" t="s">
        <v>91</v>
      </c>
      <c r="AT455" t="s">
        <v>91</v>
      </c>
      <c r="AU455" t="s">
        <v>92</v>
      </c>
      <c r="AV455" t="s">
        <v>168</v>
      </c>
      <c r="BD455" t="s">
        <v>92</v>
      </c>
      <c r="BE455" t="s">
        <v>92</v>
      </c>
      <c r="BF455" t="s">
        <v>92</v>
      </c>
      <c r="BH455" t="s">
        <v>92</v>
      </c>
      <c r="BI455" t="s">
        <v>92</v>
      </c>
      <c r="BJ455" t="s">
        <v>92</v>
      </c>
      <c r="BK455" t="s">
        <v>92</v>
      </c>
      <c r="BN455" t="s">
        <v>92</v>
      </c>
      <c r="BO455" t="s">
        <v>92</v>
      </c>
      <c r="BP455" t="s">
        <v>92</v>
      </c>
      <c r="BR455" t="s">
        <v>92</v>
      </c>
      <c r="BS455" t="s">
        <v>92</v>
      </c>
      <c r="BT455" t="s">
        <v>91</v>
      </c>
      <c r="BU455" t="s">
        <v>91</v>
      </c>
      <c r="BV455" t="s">
        <v>91</v>
      </c>
      <c r="BW455">
        <v>58057</v>
      </c>
      <c r="BX455">
        <v>54723</v>
      </c>
      <c r="BY455">
        <v>5830</v>
      </c>
      <c r="BZ455">
        <v>9386.4493996569399</v>
      </c>
      <c r="CA455">
        <v>18.217373013877999</v>
      </c>
      <c r="CD455">
        <v>2030</v>
      </c>
      <c r="CE455">
        <v>9</v>
      </c>
      <c r="CF455">
        <f t="shared" si="7"/>
        <v>58057</v>
      </c>
    </row>
    <row r="456" spans="1:84">
      <c r="A456">
        <v>454</v>
      </c>
      <c r="B456">
        <v>58089</v>
      </c>
      <c r="C456" t="s">
        <v>794</v>
      </c>
      <c r="D456">
        <v>58136</v>
      </c>
      <c r="E456" t="s">
        <v>794</v>
      </c>
      <c r="F456" t="s">
        <v>116</v>
      </c>
      <c r="G456" t="s">
        <v>795</v>
      </c>
      <c r="H456" t="s">
        <v>796</v>
      </c>
      <c r="I456" t="s">
        <v>87</v>
      </c>
      <c r="J456" t="s">
        <v>88</v>
      </c>
      <c r="L456" t="s">
        <v>89</v>
      </c>
      <c r="M456" t="s">
        <v>90</v>
      </c>
      <c r="N456" t="s">
        <v>90</v>
      </c>
      <c r="Q456">
        <v>5</v>
      </c>
      <c r="R456">
        <v>0.8</v>
      </c>
      <c r="S456">
        <v>4</v>
      </c>
      <c r="T456">
        <v>5</v>
      </c>
      <c r="U456">
        <v>3</v>
      </c>
      <c r="V456" t="s">
        <v>91</v>
      </c>
      <c r="W456" t="s">
        <v>92</v>
      </c>
      <c r="X456" t="s">
        <v>92</v>
      </c>
      <c r="Y456" t="s">
        <v>93</v>
      </c>
      <c r="Z456" t="s">
        <v>90</v>
      </c>
      <c r="AA456">
        <v>8</v>
      </c>
      <c r="AB456">
        <v>2002</v>
      </c>
      <c r="AC456" t="s">
        <v>92</v>
      </c>
      <c r="AD456" t="s">
        <v>92</v>
      </c>
      <c r="AE456" t="s">
        <v>98</v>
      </c>
      <c r="AF456" t="s">
        <v>213</v>
      </c>
      <c r="AG456">
        <v>7</v>
      </c>
      <c r="AH456" t="s">
        <v>208</v>
      </c>
      <c r="AI456" t="s">
        <v>95</v>
      </c>
      <c r="AO456" t="s">
        <v>95</v>
      </c>
      <c r="AS456" t="s">
        <v>91</v>
      </c>
      <c r="AT456" t="s">
        <v>91</v>
      </c>
      <c r="AU456" t="s">
        <v>92</v>
      </c>
      <c r="AV456" t="s">
        <v>97</v>
      </c>
      <c r="BD456" t="s">
        <v>92</v>
      </c>
      <c r="BE456" t="s">
        <v>92</v>
      </c>
      <c r="BF456" t="s">
        <v>92</v>
      </c>
      <c r="BH456" t="s">
        <v>92</v>
      </c>
      <c r="BI456" t="s">
        <v>92</v>
      </c>
      <c r="BJ456" t="s">
        <v>92</v>
      </c>
      <c r="BK456" t="s">
        <v>92</v>
      </c>
      <c r="BN456" t="s">
        <v>92</v>
      </c>
      <c r="BO456" t="s">
        <v>92</v>
      </c>
      <c r="BP456" t="s">
        <v>92</v>
      </c>
      <c r="BR456" t="s">
        <v>92</v>
      </c>
      <c r="BS456" t="s">
        <v>92</v>
      </c>
      <c r="BT456" t="s">
        <v>91</v>
      </c>
      <c r="BU456" t="s">
        <v>91</v>
      </c>
      <c r="BV456" t="s">
        <v>91</v>
      </c>
      <c r="BW456">
        <v>58136</v>
      </c>
      <c r="BX456">
        <v>133287</v>
      </c>
      <c r="BY456">
        <v>30861</v>
      </c>
      <c r="BZ456">
        <v>4318.9462428307497</v>
      </c>
      <c r="CA456">
        <v>21.1928472208883</v>
      </c>
      <c r="CD456">
        <v>2023</v>
      </c>
      <c r="CE456">
        <v>10</v>
      </c>
      <c r="CF456">
        <f t="shared" si="7"/>
        <v>58136</v>
      </c>
    </row>
    <row r="457" spans="1:84" hidden="1">
      <c r="A457">
        <v>455</v>
      </c>
      <c r="B457">
        <v>58097</v>
      </c>
      <c r="C457" t="s">
        <v>337</v>
      </c>
      <c r="D457">
        <v>58140</v>
      </c>
      <c r="E457" t="s">
        <v>338</v>
      </c>
      <c r="F457" t="s">
        <v>166</v>
      </c>
      <c r="G457" t="s">
        <v>339</v>
      </c>
      <c r="H457" t="s">
        <v>340</v>
      </c>
      <c r="I457" t="s">
        <v>87</v>
      </c>
      <c r="J457" t="s">
        <v>88</v>
      </c>
      <c r="L457" t="s">
        <v>89</v>
      </c>
      <c r="M457" t="s">
        <v>90</v>
      </c>
      <c r="N457" t="s">
        <v>90</v>
      </c>
      <c r="Q457">
        <v>5.7</v>
      </c>
      <c r="R457">
        <v>0.8</v>
      </c>
      <c r="S457">
        <v>4.9000000000000004</v>
      </c>
      <c r="T457">
        <v>5.6</v>
      </c>
      <c r="U457">
        <v>0</v>
      </c>
      <c r="V457" t="s">
        <v>91</v>
      </c>
      <c r="W457" t="s">
        <v>92</v>
      </c>
      <c r="X457" t="s">
        <v>92</v>
      </c>
      <c r="Y457" t="s">
        <v>93</v>
      </c>
      <c r="Z457" t="s">
        <v>90</v>
      </c>
      <c r="AA457">
        <v>1</v>
      </c>
      <c r="AB457">
        <v>2003</v>
      </c>
      <c r="AC457" t="s">
        <v>92</v>
      </c>
      <c r="AD457" t="s">
        <v>92</v>
      </c>
      <c r="AE457" t="s">
        <v>98</v>
      </c>
      <c r="AF457" t="s">
        <v>207</v>
      </c>
      <c r="AG457">
        <v>5</v>
      </c>
      <c r="AH457" t="s">
        <v>208</v>
      </c>
      <c r="AI457" t="s">
        <v>95</v>
      </c>
      <c r="AJ457" t="s">
        <v>96</v>
      </c>
      <c r="AS457" t="s">
        <v>91</v>
      </c>
      <c r="AT457" t="s">
        <v>91</v>
      </c>
      <c r="AU457" t="s">
        <v>92</v>
      </c>
      <c r="AV457" t="s">
        <v>97</v>
      </c>
      <c r="BD457" t="s">
        <v>92</v>
      </c>
      <c r="BE457" t="s">
        <v>92</v>
      </c>
      <c r="BF457" t="s">
        <v>92</v>
      </c>
      <c r="BH457" t="s">
        <v>92</v>
      </c>
      <c r="BI457" t="s">
        <v>92</v>
      </c>
      <c r="BJ457" t="s">
        <v>92</v>
      </c>
      <c r="BK457" t="s">
        <v>92</v>
      </c>
      <c r="BN457" t="s">
        <v>92</v>
      </c>
      <c r="BO457" t="s">
        <v>92</v>
      </c>
      <c r="BP457" t="s">
        <v>92</v>
      </c>
      <c r="BR457" t="s">
        <v>92</v>
      </c>
      <c r="BS457" t="s">
        <v>92</v>
      </c>
      <c r="BT457" t="s">
        <v>98</v>
      </c>
      <c r="BU457" t="s">
        <v>91</v>
      </c>
      <c r="BV457" t="s">
        <v>98</v>
      </c>
      <c r="BW457">
        <v>58140</v>
      </c>
      <c r="BX457">
        <v>68278</v>
      </c>
      <c r="BY457">
        <v>14808</v>
      </c>
      <c r="BZ457">
        <v>4610.8860075634702</v>
      </c>
      <c r="CA457">
        <v>20.7003472204083</v>
      </c>
      <c r="CD457">
        <v>2023</v>
      </c>
      <c r="CE457">
        <v>9</v>
      </c>
      <c r="CF457">
        <f t="shared" si="7"/>
        <v>58140</v>
      </c>
    </row>
    <row r="458" spans="1:84" hidden="1">
      <c r="A458">
        <v>456</v>
      </c>
      <c r="B458">
        <v>58097</v>
      </c>
      <c r="C458" t="s">
        <v>337</v>
      </c>
      <c r="D458">
        <v>58140</v>
      </c>
      <c r="E458" t="s">
        <v>338</v>
      </c>
      <c r="F458" t="s">
        <v>166</v>
      </c>
      <c r="G458" t="s">
        <v>339</v>
      </c>
      <c r="H458" t="s">
        <v>341</v>
      </c>
      <c r="I458" t="s">
        <v>87</v>
      </c>
      <c r="J458" t="s">
        <v>88</v>
      </c>
      <c r="L458" t="s">
        <v>89</v>
      </c>
      <c r="M458" t="s">
        <v>90</v>
      </c>
      <c r="N458" t="s">
        <v>90</v>
      </c>
      <c r="Q458">
        <v>7.5</v>
      </c>
      <c r="R458">
        <v>0.8</v>
      </c>
      <c r="S458">
        <v>6.9</v>
      </c>
      <c r="T458">
        <v>7.7</v>
      </c>
      <c r="U458">
        <v>0</v>
      </c>
      <c r="V458" t="s">
        <v>91</v>
      </c>
      <c r="W458" t="s">
        <v>92</v>
      </c>
      <c r="X458" t="s">
        <v>92</v>
      </c>
      <c r="Y458" t="s">
        <v>93</v>
      </c>
      <c r="Z458" t="s">
        <v>90</v>
      </c>
      <c r="AA458">
        <v>4</v>
      </c>
      <c r="AB458">
        <v>2004</v>
      </c>
      <c r="AC458" t="s">
        <v>92</v>
      </c>
      <c r="AD458" t="s">
        <v>92</v>
      </c>
      <c r="AE458" t="s">
        <v>98</v>
      </c>
      <c r="AF458" t="s">
        <v>207</v>
      </c>
      <c r="AG458">
        <v>5</v>
      </c>
      <c r="AH458" t="s">
        <v>208</v>
      </c>
      <c r="AI458" t="s">
        <v>95</v>
      </c>
      <c r="AS458" t="s">
        <v>91</v>
      </c>
      <c r="AT458" t="s">
        <v>91</v>
      </c>
      <c r="AU458" t="s">
        <v>92</v>
      </c>
      <c r="AV458" t="s">
        <v>97</v>
      </c>
      <c r="BD458" t="s">
        <v>92</v>
      </c>
      <c r="BE458" t="s">
        <v>92</v>
      </c>
      <c r="BF458" t="s">
        <v>92</v>
      </c>
      <c r="BH458" t="s">
        <v>92</v>
      </c>
      <c r="BI458" t="s">
        <v>92</v>
      </c>
      <c r="BJ458" t="s">
        <v>92</v>
      </c>
      <c r="BK458" t="s">
        <v>92</v>
      </c>
      <c r="BN458" t="s">
        <v>92</v>
      </c>
      <c r="BO458" t="s">
        <v>92</v>
      </c>
      <c r="BP458" t="s">
        <v>92</v>
      </c>
      <c r="BR458" t="s">
        <v>92</v>
      </c>
      <c r="BS458" t="s">
        <v>92</v>
      </c>
      <c r="BT458" t="s">
        <v>91</v>
      </c>
      <c r="BU458" t="s">
        <v>91</v>
      </c>
      <c r="BW458">
        <v>58140</v>
      </c>
      <c r="BX458">
        <v>68278</v>
      </c>
      <c r="BY458">
        <v>14808</v>
      </c>
      <c r="BZ458">
        <v>4610.8860075634702</v>
      </c>
      <c r="CA458">
        <v>21.0903472208383</v>
      </c>
      <c r="CD458">
        <v>2025</v>
      </c>
      <c r="CE458">
        <v>5</v>
      </c>
      <c r="CF458">
        <f t="shared" si="7"/>
        <v>58140</v>
      </c>
    </row>
    <row r="459" spans="1:84">
      <c r="A459">
        <v>457</v>
      </c>
      <c r="B459">
        <v>58151</v>
      </c>
      <c r="C459" t="s">
        <v>797</v>
      </c>
      <c r="D459">
        <v>58181</v>
      </c>
      <c r="E459" t="s">
        <v>798</v>
      </c>
      <c r="F459" t="s">
        <v>116</v>
      </c>
      <c r="G459" t="s">
        <v>266</v>
      </c>
      <c r="H459" t="s">
        <v>799</v>
      </c>
      <c r="I459" t="s">
        <v>87</v>
      </c>
      <c r="J459" t="s">
        <v>88</v>
      </c>
      <c r="L459" t="s">
        <v>89</v>
      </c>
      <c r="M459" t="s">
        <v>90</v>
      </c>
      <c r="N459" t="s">
        <v>90</v>
      </c>
      <c r="Q459">
        <v>5.3</v>
      </c>
      <c r="R459">
        <v>0.9</v>
      </c>
      <c r="S459">
        <v>3.9</v>
      </c>
      <c r="T459">
        <v>5.6</v>
      </c>
      <c r="U459">
        <v>0</v>
      </c>
      <c r="V459" t="s">
        <v>91</v>
      </c>
      <c r="W459" t="s">
        <v>92</v>
      </c>
      <c r="X459" t="s">
        <v>92</v>
      </c>
      <c r="Y459" t="s">
        <v>93</v>
      </c>
      <c r="Z459" t="s">
        <v>90</v>
      </c>
      <c r="AA459">
        <v>9</v>
      </c>
      <c r="AB459">
        <v>2005</v>
      </c>
      <c r="AC459" t="s">
        <v>92</v>
      </c>
      <c r="AD459" t="s">
        <v>92</v>
      </c>
      <c r="AE459" t="s">
        <v>98</v>
      </c>
      <c r="AF459" t="s">
        <v>207</v>
      </c>
      <c r="AG459">
        <v>5</v>
      </c>
      <c r="AH459" t="s">
        <v>208</v>
      </c>
      <c r="AI459" t="s">
        <v>95</v>
      </c>
      <c r="AS459" t="s">
        <v>91</v>
      </c>
      <c r="AT459" t="s">
        <v>91</v>
      </c>
      <c r="AU459" t="s">
        <v>92</v>
      </c>
      <c r="AV459" t="s">
        <v>97</v>
      </c>
      <c r="BD459" t="s">
        <v>92</v>
      </c>
      <c r="BE459" t="s">
        <v>92</v>
      </c>
      <c r="BF459" t="s">
        <v>92</v>
      </c>
      <c r="BH459" t="s">
        <v>92</v>
      </c>
      <c r="BI459" t="s">
        <v>92</v>
      </c>
      <c r="BJ459" t="s">
        <v>92</v>
      </c>
      <c r="BK459" t="s">
        <v>92</v>
      </c>
      <c r="BN459" t="s">
        <v>92</v>
      </c>
      <c r="BO459" t="s">
        <v>92</v>
      </c>
      <c r="BP459" t="s">
        <v>92</v>
      </c>
      <c r="BR459" t="s">
        <v>92</v>
      </c>
      <c r="BS459" t="s">
        <v>92</v>
      </c>
      <c r="BT459" t="s">
        <v>91</v>
      </c>
      <c r="BU459" t="s">
        <v>91</v>
      </c>
      <c r="BV459" t="s">
        <v>91</v>
      </c>
      <c r="BW459">
        <v>58181</v>
      </c>
      <c r="BX459">
        <v>30253</v>
      </c>
      <c r="BY459">
        <v>2660</v>
      </c>
      <c r="BZ459">
        <v>11373.3082706766</v>
      </c>
      <c r="CA459">
        <v>22.777083334450001</v>
      </c>
      <c r="CD459">
        <v>2028</v>
      </c>
      <c r="CE459">
        <v>6</v>
      </c>
      <c r="CF459">
        <f t="shared" si="7"/>
        <v>58181</v>
      </c>
    </row>
    <row r="460" spans="1:84">
      <c r="A460">
        <v>458</v>
      </c>
      <c r="B460">
        <v>58151</v>
      </c>
      <c r="C460" t="s">
        <v>797</v>
      </c>
      <c r="D460">
        <v>58181</v>
      </c>
      <c r="E460" t="s">
        <v>798</v>
      </c>
      <c r="F460" t="s">
        <v>116</v>
      </c>
      <c r="G460" t="s">
        <v>266</v>
      </c>
      <c r="H460" t="s">
        <v>800</v>
      </c>
      <c r="I460" t="s">
        <v>87</v>
      </c>
      <c r="J460" t="s">
        <v>88</v>
      </c>
      <c r="L460" t="s">
        <v>89</v>
      </c>
      <c r="M460" t="s">
        <v>90</v>
      </c>
      <c r="N460" t="s">
        <v>90</v>
      </c>
      <c r="Q460">
        <v>5.3</v>
      </c>
      <c r="R460">
        <v>0.9</v>
      </c>
      <c r="S460">
        <v>3.9</v>
      </c>
      <c r="T460">
        <v>5.6</v>
      </c>
      <c r="U460">
        <v>0</v>
      </c>
      <c r="V460" t="s">
        <v>91</v>
      </c>
      <c r="W460" t="s">
        <v>92</v>
      </c>
      <c r="X460" t="s">
        <v>92</v>
      </c>
      <c r="Y460" t="s">
        <v>93</v>
      </c>
      <c r="Z460" t="s">
        <v>90</v>
      </c>
      <c r="AA460">
        <v>9</v>
      </c>
      <c r="AB460">
        <v>2005</v>
      </c>
      <c r="AC460" t="s">
        <v>92</v>
      </c>
      <c r="AD460" t="s">
        <v>92</v>
      </c>
      <c r="AE460" t="s">
        <v>98</v>
      </c>
      <c r="AF460" t="s">
        <v>207</v>
      </c>
      <c r="AG460">
        <v>5</v>
      </c>
      <c r="AH460" t="s">
        <v>208</v>
      </c>
      <c r="AI460" t="s">
        <v>95</v>
      </c>
      <c r="AS460" t="s">
        <v>91</v>
      </c>
      <c r="AT460" t="s">
        <v>91</v>
      </c>
      <c r="AU460" t="s">
        <v>92</v>
      </c>
      <c r="AV460" t="s">
        <v>97</v>
      </c>
      <c r="BD460" t="s">
        <v>92</v>
      </c>
      <c r="BE460" t="s">
        <v>92</v>
      </c>
      <c r="BF460" t="s">
        <v>92</v>
      </c>
      <c r="BH460" t="s">
        <v>92</v>
      </c>
      <c r="BI460" t="s">
        <v>92</v>
      </c>
      <c r="BJ460" t="s">
        <v>92</v>
      </c>
      <c r="BK460" t="s">
        <v>92</v>
      </c>
      <c r="BN460" t="s">
        <v>92</v>
      </c>
      <c r="BO460" t="s">
        <v>92</v>
      </c>
      <c r="BP460" t="s">
        <v>92</v>
      </c>
      <c r="BR460" t="s">
        <v>92</v>
      </c>
      <c r="BS460" t="s">
        <v>92</v>
      </c>
      <c r="BT460" t="s">
        <v>91</v>
      </c>
      <c r="BU460" t="s">
        <v>91</v>
      </c>
      <c r="BV460" t="s">
        <v>91</v>
      </c>
      <c r="BW460">
        <v>58181</v>
      </c>
      <c r="BX460">
        <v>30253</v>
      </c>
      <c r="BY460">
        <v>2660</v>
      </c>
      <c r="BZ460">
        <v>11373.3082706766</v>
      </c>
      <c r="CA460">
        <v>22.777083334450001</v>
      </c>
      <c r="CD460">
        <v>2028</v>
      </c>
      <c r="CE460">
        <v>6</v>
      </c>
      <c r="CF460">
        <f t="shared" si="7"/>
        <v>58181</v>
      </c>
    </row>
    <row r="461" spans="1:84" hidden="1">
      <c r="A461">
        <v>459</v>
      </c>
      <c r="B461">
        <v>58159</v>
      </c>
      <c r="C461" t="s">
        <v>342</v>
      </c>
      <c r="D461">
        <v>58195</v>
      </c>
      <c r="E461" t="s">
        <v>345</v>
      </c>
      <c r="F461" t="s">
        <v>171</v>
      </c>
      <c r="G461" t="s">
        <v>344</v>
      </c>
      <c r="H461" t="s">
        <v>261</v>
      </c>
      <c r="I461" t="s">
        <v>87</v>
      </c>
      <c r="J461" t="s">
        <v>88</v>
      </c>
      <c r="L461" t="s">
        <v>89</v>
      </c>
      <c r="M461" t="s">
        <v>90</v>
      </c>
      <c r="N461" t="s">
        <v>90</v>
      </c>
      <c r="Q461">
        <v>7</v>
      </c>
      <c r="R461">
        <v>0.8</v>
      </c>
      <c r="S461">
        <v>7.4</v>
      </c>
      <c r="T461">
        <v>8.9</v>
      </c>
      <c r="U461">
        <v>3.3</v>
      </c>
      <c r="V461" t="s">
        <v>91</v>
      </c>
      <c r="W461" t="s">
        <v>92</v>
      </c>
      <c r="X461" t="s">
        <v>92</v>
      </c>
      <c r="Y461" t="s">
        <v>93</v>
      </c>
      <c r="Z461" t="s">
        <v>90</v>
      </c>
      <c r="AA461">
        <v>6</v>
      </c>
      <c r="AB461">
        <v>2011</v>
      </c>
      <c r="AC461" t="s">
        <v>92</v>
      </c>
      <c r="AD461" t="s">
        <v>92</v>
      </c>
      <c r="AE461" t="s">
        <v>98</v>
      </c>
      <c r="AF461" t="s">
        <v>207</v>
      </c>
      <c r="AG461">
        <v>5</v>
      </c>
      <c r="AH461" t="s">
        <v>208</v>
      </c>
      <c r="AI461" t="s">
        <v>95</v>
      </c>
      <c r="AJ461" t="s">
        <v>96</v>
      </c>
      <c r="AS461" t="s">
        <v>91</v>
      </c>
      <c r="AT461" t="s">
        <v>91</v>
      </c>
      <c r="AU461" t="s">
        <v>92</v>
      </c>
      <c r="AV461" t="s">
        <v>168</v>
      </c>
      <c r="BD461" t="s">
        <v>92</v>
      </c>
      <c r="BE461" t="s">
        <v>92</v>
      </c>
      <c r="BF461" t="s">
        <v>92</v>
      </c>
      <c r="BH461" t="s">
        <v>92</v>
      </c>
      <c r="BI461" t="s">
        <v>92</v>
      </c>
      <c r="BJ461" t="s">
        <v>92</v>
      </c>
      <c r="BK461" t="s">
        <v>92</v>
      </c>
      <c r="BN461" t="s">
        <v>92</v>
      </c>
      <c r="BO461" t="s">
        <v>92</v>
      </c>
      <c r="BP461" t="s">
        <v>92</v>
      </c>
      <c r="BR461" t="s">
        <v>92</v>
      </c>
      <c r="BS461" t="s">
        <v>92</v>
      </c>
      <c r="BT461" t="s">
        <v>98</v>
      </c>
      <c r="BU461" t="s">
        <v>91</v>
      </c>
      <c r="BV461" t="s">
        <v>98</v>
      </c>
      <c r="BW461">
        <v>58195</v>
      </c>
      <c r="BX461">
        <v>228704</v>
      </c>
      <c r="BY461">
        <v>53208.12</v>
      </c>
      <c r="BZ461">
        <v>4298.2913134311002</v>
      </c>
      <c r="CA461">
        <v>23.770347221298302</v>
      </c>
      <c r="CD461">
        <v>2035</v>
      </c>
      <c r="CE461">
        <v>3</v>
      </c>
      <c r="CF461">
        <f t="shared" si="7"/>
        <v>58195</v>
      </c>
    </row>
    <row r="462" spans="1:84" hidden="1">
      <c r="A462">
        <v>460</v>
      </c>
      <c r="B462">
        <v>58178</v>
      </c>
      <c r="C462" t="s">
        <v>346</v>
      </c>
      <c r="D462">
        <v>58207</v>
      </c>
      <c r="E462" t="s">
        <v>347</v>
      </c>
      <c r="F462" t="s">
        <v>122</v>
      </c>
      <c r="G462" t="s">
        <v>141</v>
      </c>
      <c r="H462" t="s">
        <v>348</v>
      </c>
      <c r="I462" t="s">
        <v>87</v>
      </c>
      <c r="J462" t="s">
        <v>88</v>
      </c>
      <c r="L462" t="s">
        <v>89</v>
      </c>
      <c r="M462" t="s">
        <v>90</v>
      </c>
      <c r="N462" t="s">
        <v>90</v>
      </c>
      <c r="Q462">
        <v>4.3</v>
      </c>
      <c r="R462">
        <v>0.8</v>
      </c>
      <c r="S462">
        <v>4.3</v>
      </c>
      <c r="T462">
        <v>4.5999999999999996</v>
      </c>
      <c r="U462">
        <v>0.5</v>
      </c>
      <c r="V462" t="s">
        <v>91</v>
      </c>
      <c r="W462" t="s">
        <v>92</v>
      </c>
      <c r="X462" t="s">
        <v>92</v>
      </c>
      <c r="Y462" t="s">
        <v>93</v>
      </c>
      <c r="Z462" t="s">
        <v>90</v>
      </c>
      <c r="AA462">
        <v>11</v>
      </c>
      <c r="AB462">
        <v>2003</v>
      </c>
      <c r="AC462" t="s">
        <v>92</v>
      </c>
      <c r="AD462" t="s">
        <v>92</v>
      </c>
      <c r="AE462" t="s">
        <v>98</v>
      </c>
      <c r="AF462" t="s">
        <v>207</v>
      </c>
      <c r="AG462">
        <v>5</v>
      </c>
      <c r="AH462" t="s">
        <v>208</v>
      </c>
      <c r="AI462" t="s">
        <v>95</v>
      </c>
      <c r="AS462" t="s">
        <v>91</v>
      </c>
      <c r="AT462" t="s">
        <v>91</v>
      </c>
      <c r="AU462" t="s">
        <v>92</v>
      </c>
      <c r="AV462" t="s">
        <v>97</v>
      </c>
      <c r="BD462" t="s">
        <v>92</v>
      </c>
      <c r="BE462" t="s">
        <v>92</v>
      </c>
      <c r="BF462" t="s">
        <v>92</v>
      </c>
      <c r="BH462" t="s">
        <v>92</v>
      </c>
      <c r="BI462" t="s">
        <v>92</v>
      </c>
      <c r="BJ462" t="s">
        <v>92</v>
      </c>
      <c r="BK462" t="s">
        <v>92</v>
      </c>
      <c r="BN462" t="s">
        <v>92</v>
      </c>
      <c r="BO462" t="s">
        <v>92</v>
      </c>
      <c r="BP462" t="s">
        <v>92</v>
      </c>
      <c r="BR462" t="s">
        <v>92</v>
      </c>
      <c r="BS462" t="s">
        <v>92</v>
      </c>
      <c r="BT462" t="s">
        <v>91</v>
      </c>
      <c r="BU462" t="s">
        <v>91</v>
      </c>
      <c r="BV462" t="s">
        <v>91</v>
      </c>
      <c r="BW462">
        <v>58207</v>
      </c>
      <c r="BX462">
        <v>690836</v>
      </c>
      <c r="BY462">
        <v>57542.66</v>
      </c>
      <c r="BZ462">
        <v>12005.631995462099</v>
      </c>
      <c r="CA462">
        <v>20.249305555158301</v>
      </c>
      <c r="CD462">
        <v>2024</v>
      </c>
      <c r="CE462">
        <v>2</v>
      </c>
      <c r="CF462">
        <f t="shared" si="7"/>
        <v>58207</v>
      </c>
    </row>
    <row r="463" spans="1:84" hidden="1">
      <c r="A463">
        <v>461</v>
      </c>
      <c r="B463">
        <v>58178</v>
      </c>
      <c r="C463" t="s">
        <v>346</v>
      </c>
      <c r="D463">
        <v>58207</v>
      </c>
      <c r="E463" t="s">
        <v>347</v>
      </c>
      <c r="F463" t="s">
        <v>122</v>
      </c>
      <c r="G463" t="s">
        <v>141</v>
      </c>
      <c r="H463" t="s">
        <v>349</v>
      </c>
      <c r="I463" t="s">
        <v>87</v>
      </c>
      <c r="J463" t="s">
        <v>88</v>
      </c>
      <c r="L463" t="s">
        <v>89</v>
      </c>
      <c r="M463" t="s">
        <v>90</v>
      </c>
      <c r="N463" t="s">
        <v>90</v>
      </c>
      <c r="Q463">
        <v>4.3</v>
      </c>
      <c r="R463">
        <v>0.8</v>
      </c>
      <c r="S463">
        <v>4.3</v>
      </c>
      <c r="T463">
        <v>4.5999999999999996</v>
      </c>
      <c r="U463">
        <v>0.5</v>
      </c>
      <c r="V463" t="s">
        <v>91</v>
      </c>
      <c r="W463" t="s">
        <v>92</v>
      </c>
      <c r="X463" t="s">
        <v>92</v>
      </c>
      <c r="Y463" t="s">
        <v>93</v>
      </c>
      <c r="Z463" t="s">
        <v>90</v>
      </c>
      <c r="AA463">
        <v>4</v>
      </c>
      <c r="AB463">
        <v>2008</v>
      </c>
      <c r="AC463" t="s">
        <v>92</v>
      </c>
      <c r="AD463" t="s">
        <v>92</v>
      </c>
      <c r="AE463" t="s">
        <v>98</v>
      </c>
      <c r="AF463" t="s">
        <v>207</v>
      </c>
      <c r="AG463">
        <v>5</v>
      </c>
      <c r="AH463" t="s">
        <v>208</v>
      </c>
      <c r="AI463" t="s">
        <v>95</v>
      </c>
      <c r="AS463" t="s">
        <v>91</v>
      </c>
      <c r="AT463" t="s">
        <v>91</v>
      </c>
      <c r="AU463" t="s">
        <v>92</v>
      </c>
      <c r="AV463" t="s">
        <v>97</v>
      </c>
      <c r="BD463" t="s">
        <v>92</v>
      </c>
      <c r="BE463" t="s">
        <v>92</v>
      </c>
      <c r="BF463" t="s">
        <v>92</v>
      </c>
      <c r="BH463" t="s">
        <v>92</v>
      </c>
      <c r="BI463" t="s">
        <v>92</v>
      </c>
      <c r="BJ463" t="s">
        <v>92</v>
      </c>
      <c r="BK463" t="s">
        <v>92</v>
      </c>
      <c r="BN463" t="s">
        <v>92</v>
      </c>
      <c r="BO463" t="s">
        <v>92</v>
      </c>
      <c r="BP463" t="s">
        <v>92</v>
      </c>
      <c r="BR463" t="s">
        <v>92</v>
      </c>
      <c r="BS463" t="s">
        <v>92</v>
      </c>
      <c r="BT463" t="s">
        <v>91</v>
      </c>
      <c r="BU463" t="s">
        <v>91</v>
      </c>
      <c r="BV463" t="s">
        <v>91</v>
      </c>
      <c r="BW463">
        <v>58207</v>
      </c>
      <c r="BX463">
        <v>690836</v>
      </c>
      <c r="BY463">
        <v>57542.66</v>
      </c>
      <c r="BZ463">
        <v>12005.631995462099</v>
      </c>
      <c r="CA463">
        <v>20.249305555158301</v>
      </c>
      <c r="CD463">
        <v>2028</v>
      </c>
      <c r="CE463">
        <v>7</v>
      </c>
      <c r="CF463">
        <f t="shared" si="7"/>
        <v>58207</v>
      </c>
    </row>
    <row r="464" spans="1:84" hidden="1">
      <c r="A464">
        <v>462</v>
      </c>
      <c r="B464">
        <v>58178</v>
      </c>
      <c r="C464" t="s">
        <v>346</v>
      </c>
      <c r="D464">
        <v>58207</v>
      </c>
      <c r="E464" t="s">
        <v>347</v>
      </c>
      <c r="F464" t="s">
        <v>122</v>
      </c>
      <c r="G464" t="s">
        <v>141</v>
      </c>
      <c r="H464" t="s">
        <v>350</v>
      </c>
      <c r="I464" t="s">
        <v>87</v>
      </c>
      <c r="J464" t="s">
        <v>88</v>
      </c>
      <c r="L464" t="s">
        <v>89</v>
      </c>
      <c r="M464" t="s">
        <v>90</v>
      </c>
      <c r="N464" t="s">
        <v>90</v>
      </c>
      <c r="Q464">
        <v>4.3</v>
      </c>
      <c r="R464">
        <v>0.8</v>
      </c>
      <c r="S464">
        <v>4.3</v>
      </c>
      <c r="T464">
        <v>4.5999999999999996</v>
      </c>
      <c r="U464">
        <v>0.5</v>
      </c>
      <c r="V464" t="s">
        <v>91</v>
      </c>
      <c r="W464" t="s">
        <v>92</v>
      </c>
      <c r="X464" t="s">
        <v>92</v>
      </c>
      <c r="Y464" t="s">
        <v>93</v>
      </c>
      <c r="Z464" t="s">
        <v>90</v>
      </c>
      <c r="AA464">
        <v>3</v>
      </c>
      <c r="AB464">
        <v>2009</v>
      </c>
      <c r="AC464" t="s">
        <v>92</v>
      </c>
      <c r="AD464" t="s">
        <v>92</v>
      </c>
      <c r="AE464" t="s">
        <v>98</v>
      </c>
      <c r="AF464" t="s">
        <v>207</v>
      </c>
      <c r="AG464">
        <v>5</v>
      </c>
      <c r="AH464" t="s">
        <v>208</v>
      </c>
      <c r="AI464" t="s">
        <v>95</v>
      </c>
      <c r="AS464" t="s">
        <v>91</v>
      </c>
      <c r="AT464" t="s">
        <v>91</v>
      </c>
      <c r="AU464" t="s">
        <v>92</v>
      </c>
      <c r="AV464" t="s">
        <v>97</v>
      </c>
      <c r="BD464" t="s">
        <v>92</v>
      </c>
      <c r="BE464" t="s">
        <v>92</v>
      </c>
      <c r="BF464" t="s">
        <v>92</v>
      </c>
      <c r="BH464" t="s">
        <v>92</v>
      </c>
      <c r="BI464" t="s">
        <v>92</v>
      </c>
      <c r="BJ464" t="s">
        <v>92</v>
      </c>
      <c r="BK464" t="s">
        <v>92</v>
      </c>
      <c r="BN464" t="s">
        <v>92</v>
      </c>
      <c r="BO464" t="s">
        <v>92</v>
      </c>
      <c r="BP464" t="s">
        <v>92</v>
      </c>
      <c r="BR464" t="s">
        <v>92</v>
      </c>
      <c r="BS464" t="s">
        <v>92</v>
      </c>
      <c r="BT464" t="s">
        <v>91</v>
      </c>
      <c r="BU464" t="s">
        <v>91</v>
      </c>
      <c r="BV464" t="s">
        <v>91</v>
      </c>
      <c r="BW464">
        <v>58207</v>
      </c>
      <c r="BX464">
        <v>690836</v>
      </c>
      <c r="BY464">
        <v>57542.66</v>
      </c>
      <c r="BZ464">
        <v>12005.631995462099</v>
      </c>
      <c r="CA464">
        <v>20.249305555158301</v>
      </c>
      <c r="CD464">
        <v>2029</v>
      </c>
      <c r="CE464">
        <v>6</v>
      </c>
      <c r="CF464">
        <f t="shared" si="7"/>
        <v>58207</v>
      </c>
    </row>
    <row r="465" spans="1:84" hidden="1">
      <c r="A465">
        <v>463</v>
      </c>
      <c r="B465">
        <v>58178</v>
      </c>
      <c r="C465" t="s">
        <v>346</v>
      </c>
      <c r="D465">
        <v>58207</v>
      </c>
      <c r="E465" t="s">
        <v>347</v>
      </c>
      <c r="F465" t="s">
        <v>122</v>
      </c>
      <c r="G465" t="s">
        <v>141</v>
      </c>
      <c r="H465" t="s">
        <v>351</v>
      </c>
      <c r="I465" t="s">
        <v>87</v>
      </c>
      <c r="J465" t="s">
        <v>88</v>
      </c>
      <c r="L465" t="s">
        <v>89</v>
      </c>
      <c r="M465" t="s">
        <v>90</v>
      </c>
      <c r="N465" t="s">
        <v>90</v>
      </c>
      <c r="Q465">
        <v>4.3</v>
      </c>
      <c r="R465">
        <v>0.8</v>
      </c>
      <c r="S465">
        <v>4.3</v>
      </c>
      <c r="T465">
        <v>4.5999999999999996</v>
      </c>
      <c r="U465">
        <v>0.5</v>
      </c>
      <c r="V465" t="s">
        <v>91</v>
      </c>
      <c r="W465" t="s">
        <v>92</v>
      </c>
      <c r="X465" t="s">
        <v>92</v>
      </c>
      <c r="Y465" t="s">
        <v>93</v>
      </c>
      <c r="Z465" t="s">
        <v>90</v>
      </c>
      <c r="AA465">
        <v>5</v>
      </c>
      <c r="AB465">
        <v>2010</v>
      </c>
      <c r="AC465" t="s">
        <v>92</v>
      </c>
      <c r="AD465" t="s">
        <v>92</v>
      </c>
      <c r="AE465" t="s">
        <v>91</v>
      </c>
      <c r="AF465" t="s">
        <v>207</v>
      </c>
      <c r="AG465">
        <v>5</v>
      </c>
      <c r="AH465" t="s">
        <v>90</v>
      </c>
      <c r="AI465" t="s">
        <v>95</v>
      </c>
      <c r="AS465" t="s">
        <v>91</v>
      </c>
      <c r="AU465" t="s">
        <v>92</v>
      </c>
      <c r="AV465" t="s">
        <v>97</v>
      </c>
      <c r="BD465" t="s">
        <v>92</v>
      </c>
      <c r="BE465" t="s">
        <v>92</v>
      </c>
      <c r="BF465" t="s">
        <v>92</v>
      </c>
      <c r="BH465" t="s">
        <v>92</v>
      </c>
      <c r="BI465" t="s">
        <v>92</v>
      </c>
      <c r="BJ465" t="s">
        <v>92</v>
      </c>
      <c r="BK465" t="s">
        <v>92</v>
      </c>
      <c r="BN465" t="s">
        <v>92</v>
      </c>
      <c r="BO465" t="s">
        <v>92</v>
      </c>
      <c r="BP465" t="s">
        <v>92</v>
      </c>
      <c r="BR465" t="s">
        <v>92</v>
      </c>
      <c r="BS465" t="s">
        <v>92</v>
      </c>
      <c r="BT465" t="s">
        <v>91</v>
      </c>
      <c r="BU465" t="s">
        <v>91</v>
      </c>
      <c r="BV465" t="s">
        <v>91</v>
      </c>
      <c r="BW465">
        <v>58207</v>
      </c>
      <c r="BX465">
        <v>690836</v>
      </c>
      <c r="BY465">
        <v>57542.66</v>
      </c>
      <c r="BZ465">
        <v>12005.631995462099</v>
      </c>
      <c r="CA465">
        <v>20.249305555158301</v>
      </c>
      <c r="CD465">
        <v>2030</v>
      </c>
      <c r="CE465">
        <v>8</v>
      </c>
      <c r="CF465">
        <f t="shared" si="7"/>
        <v>58207</v>
      </c>
    </row>
    <row r="466" spans="1:84">
      <c r="A466">
        <v>464</v>
      </c>
      <c r="B466">
        <v>19856</v>
      </c>
      <c r="C466" t="s">
        <v>160</v>
      </c>
      <c r="D466">
        <v>58235</v>
      </c>
      <c r="E466" t="s">
        <v>801</v>
      </c>
      <c r="F466" t="s">
        <v>152</v>
      </c>
      <c r="G466" t="s">
        <v>162</v>
      </c>
      <c r="H466">
        <v>1</v>
      </c>
      <c r="I466" t="s">
        <v>87</v>
      </c>
      <c r="J466" t="s">
        <v>88</v>
      </c>
      <c r="L466" t="s">
        <v>89</v>
      </c>
      <c r="M466" t="s">
        <v>90</v>
      </c>
      <c r="N466" t="s">
        <v>90</v>
      </c>
      <c r="O466" t="s">
        <v>802</v>
      </c>
      <c r="Q466">
        <v>73</v>
      </c>
      <c r="R466">
        <v>0.85</v>
      </c>
      <c r="S466">
        <v>55</v>
      </c>
      <c r="T466">
        <v>61</v>
      </c>
      <c r="U466">
        <v>52</v>
      </c>
      <c r="V466" t="s">
        <v>91</v>
      </c>
      <c r="W466" t="s">
        <v>92</v>
      </c>
      <c r="X466" t="s">
        <v>92</v>
      </c>
      <c r="Y466" t="s">
        <v>93</v>
      </c>
      <c r="Z466" t="s">
        <v>90</v>
      </c>
      <c r="AA466">
        <v>11</v>
      </c>
      <c r="AB466">
        <v>2015</v>
      </c>
      <c r="AC466" t="s">
        <v>92</v>
      </c>
      <c r="AD466" t="s">
        <v>92</v>
      </c>
      <c r="AE466" t="s">
        <v>91</v>
      </c>
      <c r="AF466" t="s">
        <v>94</v>
      </c>
      <c r="AG466">
        <v>1</v>
      </c>
      <c r="AH466" t="s">
        <v>90</v>
      </c>
      <c r="AI466" t="s">
        <v>95</v>
      </c>
      <c r="AS466" t="s">
        <v>91</v>
      </c>
      <c r="AT466" t="s">
        <v>91</v>
      </c>
      <c r="AU466" t="s">
        <v>92</v>
      </c>
      <c r="AV466" t="s">
        <v>119</v>
      </c>
      <c r="AX466" t="s">
        <v>91</v>
      </c>
      <c r="BA466" t="s">
        <v>91</v>
      </c>
      <c r="BD466" t="s">
        <v>92</v>
      </c>
      <c r="BE466" t="s">
        <v>92</v>
      </c>
      <c r="BF466" t="s">
        <v>92</v>
      </c>
      <c r="BH466" t="s">
        <v>92</v>
      </c>
      <c r="BI466" t="s">
        <v>92</v>
      </c>
      <c r="BJ466" t="s">
        <v>92</v>
      </c>
      <c r="BK466" t="s">
        <v>92</v>
      </c>
      <c r="BN466" t="s">
        <v>92</v>
      </c>
      <c r="BO466" t="s">
        <v>92</v>
      </c>
      <c r="BP466" t="s">
        <v>92</v>
      </c>
      <c r="BR466" t="s">
        <v>92</v>
      </c>
      <c r="BS466" t="s">
        <v>92</v>
      </c>
      <c r="BT466" t="s">
        <v>91</v>
      </c>
      <c r="BU466" t="s">
        <v>91</v>
      </c>
      <c r="BV466" t="s">
        <v>91</v>
      </c>
      <c r="BW466">
        <v>58235</v>
      </c>
      <c r="BX466">
        <v>563677</v>
      </c>
      <c r="BY466">
        <v>54110</v>
      </c>
      <c r="BZ466">
        <v>10417.2426538532</v>
      </c>
      <c r="CA466">
        <v>24.222916668786599</v>
      </c>
      <c r="CD466">
        <v>2040</v>
      </c>
      <c r="CE466">
        <v>2</v>
      </c>
      <c r="CF466">
        <f t="shared" si="7"/>
        <v>58235</v>
      </c>
    </row>
    <row r="467" spans="1:84">
      <c r="A467">
        <v>465</v>
      </c>
      <c r="B467">
        <v>58303</v>
      </c>
      <c r="C467" t="s">
        <v>803</v>
      </c>
      <c r="D467">
        <v>58328</v>
      </c>
      <c r="E467" t="s">
        <v>804</v>
      </c>
      <c r="F467" t="s">
        <v>116</v>
      </c>
      <c r="G467" t="s">
        <v>117</v>
      </c>
      <c r="H467" t="s">
        <v>86</v>
      </c>
      <c r="I467" t="s">
        <v>87</v>
      </c>
      <c r="J467" t="s">
        <v>88</v>
      </c>
      <c r="L467" t="s">
        <v>112</v>
      </c>
      <c r="M467" t="s">
        <v>90</v>
      </c>
      <c r="N467" t="s">
        <v>90</v>
      </c>
      <c r="Q467">
        <v>5.2</v>
      </c>
      <c r="R467">
        <v>0.8</v>
      </c>
      <c r="S467">
        <v>5.2</v>
      </c>
      <c r="T467">
        <v>5</v>
      </c>
      <c r="U467">
        <v>2.5</v>
      </c>
      <c r="V467" t="s">
        <v>91</v>
      </c>
      <c r="W467" t="s">
        <v>92</v>
      </c>
      <c r="X467" t="s">
        <v>92</v>
      </c>
      <c r="Y467" t="s">
        <v>93</v>
      </c>
      <c r="Z467" t="s">
        <v>90</v>
      </c>
      <c r="AA467">
        <v>10</v>
      </c>
      <c r="AB467">
        <v>2003</v>
      </c>
      <c r="AC467" t="s">
        <v>92</v>
      </c>
      <c r="AD467" t="s">
        <v>92</v>
      </c>
      <c r="AE467" t="s">
        <v>98</v>
      </c>
      <c r="AF467" t="s">
        <v>207</v>
      </c>
      <c r="AG467">
        <v>5</v>
      </c>
      <c r="AH467" t="s">
        <v>208</v>
      </c>
      <c r="AI467" t="s">
        <v>95</v>
      </c>
      <c r="AS467" t="s">
        <v>91</v>
      </c>
      <c r="AT467" t="s">
        <v>91</v>
      </c>
      <c r="AU467" t="s">
        <v>92</v>
      </c>
      <c r="AV467" t="s">
        <v>97</v>
      </c>
      <c r="BD467" t="s">
        <v>92</v>
      </c>
      <c r="BE467" t="s">
        <v>92</v>
      </c>
      <c r="BF467" t="s">
        <v>92</v>
      </c>
      <c r="BH467" t="s">
        <v>92</v>
      </c>
      <c r="BI467" t="s">
        <v>92</v>
      </c>
      <c r="BJ467" t="s">
        <v>92</v>
      </c>
      <c r="BK467" t="s">
        <v>92</v>
      </c>
      <c r="BN467" t="s">
        <v>92</v>
      </c>
      <c r="BO467" t="s">
        <v>92</v>
      </c>
      <c r="BP467" t="s">
        <v>92</v>
      </c>
      <c r="BR467" t="s">
        <v>92</v>
      </c>
      <c r="BS467" t="s">
        <v>92</v>
      </c>
      <c r="BT467" t="s">
        <v>91</v>
      </c>
      <c r="BU467" t="s">
        <v>91</v>
      </c>
      <c r="BV467" t="s">
        <v>91</v>
      </c>
      <c r="BW467">
        <v>58328</v>
      </c>
      <c r="BX467">
        <v>205103</v>
      </c>
      <c r="BY467">
        <v>36284</v>
      </c>
      <c r="BZ467">
        <v>5652.7119391467304</v>
      </c>
      <c r="CA467">
        <v>27.647361110756599</v>
      </c>
      <c r="CD467">
        <v>2031</v>
      </c>
      <c r="CE467">
        <v>6</v>
      </c>
      <c r="CF467">
        <f t="shared" si="7"/>
        <v>58328</v>
      </c>
    </row>
    <row r="468" spans="1:84">
      <c r="A468">
        <v>466</v>
      </c>
      <c r="B468">
        <v>58303</v>
      </c>
      <c r="C468" t="s">
        <v>803</v>
      </c>
      <c r="D468">
        <v>58328</v>
      </c>
      <c r="E468" t="s">
        <v>804</v>
      </c>
      <c r="F468" t="s">
        <v>116</v>
      </c>
      <c r="G468" t="s">
        <v>117</v>
      </c>
      <c r="H468" t="s">
        <v>100</v>
      </c>
      <c r="I468" t="s">
        <v>87</v>
      </c>
      <c r="J468" t="s">
        <v>88</v>
      </c>
      <c r="L468" t="s">
        <v>112</v>
      </c>
      <c r="M468" t="s">
        <v>90</v>
      </c>
      <c r="N468" t="s">
        <v>90</v>
      </c>
      <c r="Q468">
        <v>7.2</v>
      </c>
      <c r="R468">
        <v>0.8</v>
      </c>
      <c r="S468">
        <v>7.1</v>
      </c>
      <c r="T468">
        <v>6.5</v>
      </c>
      <c r="U468">
        <v>3.5</v>
      </c>
      <c r="V468" t="s">
        <v>91</v>
      </c>
      <c r="W468" t="s">
        <v>92</v>
      </c>
      <c r="X468" t="s">
        <v>92</v>
      </c>
      <c r="Y468" t="s">
        <v>93</v>
      </c>
      <c r="Z468" t="s">
        <v>90</v>
      </c>
      <c r="AA468">
        <v>8</v>
      </c>
      <c r="AB468">
        <v>2005</v>
      </c>
      <c r="AC468" t="s">
        <v>92</v>
      </c>
      <c r="AD468" t="s">
        <v>92</v>
      </c>
      <c r="AE468" t="s">
        <v>98</v>
      </c>
      <c r="AF468" t="s">
        <v>207</v>
      </c>
      <c r="AG468">
        <v>5</v>
      </c>
      <c r="AH468" t="s">
        <v>208</v>
      </c>
      <c r="AI468" t="s">
        <v>95</v>
      </c>
      <c r="AS468" t="s">
        <v>91</v>
      </c>
      <c r="AT468" t="s">
        <v>91</v>
      </c>
      <c r="AU468" t="s">
        <v>92</v>
      </c>
      <c r="AV468" t="s">
        <v>97</v>
      </c>
      <c r="BD468" t="s">
        <v>92</v>
      </c>
      <c r="BE468" t="s">
        <v>92</v>
      </c>
      <c r="BF468" t="s">
        <v>92</v>
      </c>
      <c r="BH468" t="s">
        <v>92</v>
      </c>
      <c r="BI468" t="s">
        <v>92</v>
      </c>
      <c r="BJ468" t="s">
        <v>92</v>
      </c>
      <c r="BK468" t="s">
        <v>92</v>
      </c>
      <c r="BN468" t="s">
        <v>92</v>
      </c>
      <c r="BO468" t="s">
        <v>92</v>
      </c>
      <c r="BP468" t="s">
        <v>92</v>
      </c>
      <c r="BR468" t="s">
        <v>92</v>
      </c>
      <c r="BS468" t="s">
        <v>92</v>
      </c>
      <c r="BT468" t="s">
        <v>91</v>
      </c>
      <c r="BU468" t="s">
        <v>91</v>
      </c>
      <c r="BV468" t="s">
        <v>91</v>
      </c>
      <c r="BW468">
        <v>58328</v>
      </c>
      <c r="BX468">
        <v>205103</v>
      </c>
      <c r="BY468">
        <v>36284</v>
      </c>
      <c r="BZ468">
        <v>5652.7119391467304</v>
      </c>
      <c r="CA468">
        <v>29.984027778286599</v>
      </c>
      <c r="CD468">
        <v>2035</v>
      </c>
      <c r="CE468">
        <v>8</v>
      </c>
      <c r="CF468">
        <f t="shared" si="7"/>
        <v>58328</v>
      </c>
    </row>
    <row r="469" spans="1:84" hidden="1">
      <c r="A469">
        <v>467</v>
      </c>
      <c r="B469">
        <v>58463</v>
      </c>
      <c r="C469" t="s">
        <v>352</v>
      </c>
      <c r="D469">
        <v>58476</v>
      </c>
      <c r="E469" t="s">
        <v>352</v>
      </c>
      <c r="F469" t="s">
        <v>171</v>
      </c>
      <c r="G469" t="s">
        <v>353</v>
      </c>
      <c r="H469" t="s">
        <v>354</v>
      </c>
      <c r="I469" t="s">
        <v>224</v>
      </c>
      <c r="J469" t="s">
        <v>88</v>
      </c>
      <c r="L469" t="s">
        <v>89</v>
      </c>
      <c r="M469" t="s">
        <v>90</v>
      </c>
      <c r="N469" t="s">
        <v>90</v>
      </c>
      <c r="Q469">
        <v>5.6</v>
      </c>
      <c r="R469">
        <v>0.9</v>
      </c>
      <c r="S469">
        <v>4.5999999999999996</v>
      </c>
      <c r="T469">
        <v>5.2</v>
      </c>
      <c r="U469">
        <v>0.3</v>
      </c>
      <c r="V469" t="s">
        <v>91</v>
      </c>
      <c r="W469" t="s">
        <v>92</v>
      </c>
      <c r="X469" t="s">
        <v>92</v>
      </c>
      <c r="Y469" t="s">
        <v>93</v>
      </c>
      <c r="Z469" t="s">
        <v>90</v>
      </c>
      <c r="AA469">
        <v>12</v>
      </c>
      <c r="AB469">
        <v>2012</v>
      </c>
      <c r="AC469" t="s">
        <v>92</v>
      </c>
      <c r="AD469" t="s">
        <v>92</v>
      </c>
      <c r="AE469" t="s">
        <v>98</v>
      </c>
      <c r="AF469" t="s">
        <v>213</v>
      </c>
      <c r="AG469">
        <v>7</v>
      </c>
      <c r="AH469" t="s">
        <v>208</v>
      </c>
      <c r="AI469" t="s">
        <v>226</v>
      </c>
      <c r="AS469" t="s">
        <v>91</v>
      </c>
      <c r="AT469" t="s">
        <v>91</v>
      </c>
      <c r="AU469" t="s">
        <v>92</v>
      </c>
      <c r="AV469" t="s">
        <v>97</v>
      </c>
      <c r="BD469" t="s">
        <v>92</v>
      </c>
      <c r="BE469" t="s">
        <v>92</v>
      </c>
      <c r="BF469" t="s">
        <v>92</v>
      </c>
      <c r="BH469" t="s">
        <v>92</v>
      </c>
      <c r="BI469" t="s">
        <v>92</v>
      </c>
      <c r="BJ469" t="s">
        <v>92</v>
      </c>
      <c r="BK469" t="s">
        <v>92</v>
      </c>
      <c r="BN469" t="s">
        <v>92</v>
      </c>
      <c r="BO469" t="s">
        <v>92</v>
      </c>
      <c r="BP469" t="s">
        <v>92</v>
      </c>
      <c r="BR469" t="s">
        <v>92</v>
      </c>
      <c r="BS469" t="s">
        <v>92</v>
      </c>
      <c r="BT469" t="s">
        <v>91</v>
      </c>
      <c r="BU469" t="s">
        <v>91</v>
      </c>
      <c r="BV469" t="s">
        <v>91</v>
      </c>
      <c r="BW469">
        <v>58476</v>
      </c>
      <c r="BX469">
        <v>468709</v>
      </c>
      <c r="BY469">
        <v>39086</v>
      </c>
      <c r="BZ469">
        <v>11991.7361715192</v>
      </c>
      <c r="CA469">
        <v>18.522777778680599</v>
      </c>
      <c r="CD469">
        <v>2031</v>
      </c>
      <c r="CE469">
        <v>6</v>
      </c>
      <c r="CF469">
        <f t="shared" si="7"/>
        <v>58476</v>
      </c>
    </row>
    <row r="470" spans="1:84" hidden="1">
      <c r="A470">
        <v>468</v>
      </c>
      <c r="B470">
        <v>58463</v>
      </c>
      <c r="C470" t="s">
        <v>352</v>
      </c>
      <c r="D470">
        <v>58476</v>
      </c>
      <c r="E470" t="s">
        <v>352</v>
      </c>
      <c r="F470" t="s">
        <v>171</v>
      </c>
      <c r="G470" t="s">
        <v>353</v>
      </c>
      <c r="H470" t="s">
        <v>355</v>
      </c>
      <c r="I470" t="s">
        <v>224</v>
      </c>
      <c r="J470" t="s">
        <v>88</v>
      </c>
      <c r="L470" t="s">
        <v>89</v>
      </c>
      <c r="M470" t="s">
        <v>90</v>
      </c>
      <c r="N470" t="s">
        <v>90</v>
      </c>
      <c r="Q470">
        <v>5.6</v>
      </c>
      <c r="R470">
        <v>0.9</v>
      </c>
      <c r="S470">
        <v>4.5999999999999996</v>
      </c>
      <c r="T470">
        <v>5.2</v>
      </c>
      <c r="U470">
        <v>0.3</v>
      </c>
      <c r="V470" t="s">
        <v>91</v>
      </c>
      <c r="W470" t="s">
        <v>92</v>
      </c>
      <c r="X470" t="s">
        <v>92</v>
      </c>
      <c r="Y470" t="s">
        <v>93</v>
      </c>
      <c r="Z470" t="s">
        <v>90</v>
      </c>
      <c r="AA470">
        <v>12</v>
      </c>
      <c r="AB470">
        <v>2012</v>
      </c>
      <c r="AC470" t="s">
        <v>92</v>
      </c>
      <c r="AD470" t="s">
        <v>92</v>
      </c>
      <c r="AE470" t="s">
        <v>98</v>
      </c>
      <c r="AF470" t="s">
        <v>213</v>
      </c>
      <c r="AG470">
        <v>7</v>
      </c>
      <c r="AH470" t="s">
        <v>208</v>
      </c>
      <c r="AI470" t="s">
        <v>226</v>
      </c>
      <c r="AS470" t="s">
        <v>91</v>
      </c>
      <c r="AT470" t="s">
        <v>91</v>
      </c>
      <c r="AU470" t="s">
        <v>92</v>
      </c>
      <c r="AV470" t="s">
        <v>97</v>
      </c>
      <c r="BD470" t="s">
        <v>92</v>
      </c>
      <c r="BE470" t="s">
        <v>92</v>
      </c>
      <c r="BF470" t="s">
        <v>92</v>
      </c>
      <c r="BH470" t="s">
        <v>92</v>
      </c>
      <c r="BI470" t="s">
        <v>92</v>
      </c>
      <c r="BJ470" t="s">
        <v>92</v>
      </c>
      <c r="BK470" t="s">
        <v>92</v>
      </c>
      <c r="BN470" t="s">
        <v>92</v>
      </c>
      <c r="BO470" t="s">
        <v>92</v>
      </c>
      <c r="BP470" t="s">
        <v>92</v>
      </c>
      <c r="BR470" t="s">
        <v>92</v>
      </c>
      <c r="BS470" t="s">
        <v>92</v>
      </c>
      <c r="BT470" t="s">
        <v>91</v>
      </c>
      <c r="BU470" t="s">
        <v>91</v>
      </c>
      <c r="BV470" t="s">
        <v>91</v>
      </c>
      <c r="BW470">
        <v>58476</v>
      </c>
      <c r="BX470">
        <v>468709</v>
      </c>
      <c r="BY470">
        <v>39086</v>
      </c>
      <c r="BZ470">
        <v>11991.7361715192</v>
      </c>
      <c r="CA470">
        <v>18.522777778680599</v>
      </c>
      <c r="CD470">
        <v>2031</v>
      </c>
      <c r="CE470">
        <v>6</v>
      </c>
      <c r="CF470">
        <f t="shared" si="7"/>
        <v>58476</v>
      </c>
    </row>
    <row r="471" spans="1:84" hidden="1">
      <c r="A471">
        <v>469</v>
      </c>
      <c r="B471">
        <v>58542</v>
      </c>
      <c r="C471" t="s">
        <v>356</v>
      </c>
      <c r="D471">
        <v>58584</v>
      </c>
      <c r="E471" t="s">
        <v>357</v>
      </c>
      <c r="F471" t="s">
        <v>152</v>
      </c>
      <c r="G471" t="s">
        <v>358</v>
      </c>
      <c r="H471" t="s">
        <v>86</v>
      </c>
      <c r="I471" t="s">
        <v>87</v>
      </c>
      <c r="J471" t="s">
        <v>88</v>
      </c>
      <c r="L471" t="s">
        <v>89</v>
      </c>
      <c r="M471" t="s">
        <v>90</v>
      </c>
      <c r="N471" t="s">
        <v>90</v>
      </c>
      <c r="O471" t="s">
        <v>359</v>
      </c>
      <c r="P471" t="s">
        <v>359</v>
      </c>
      <c r="Q471">
        <v>15.5</v>
      </c>
      <c r="R471">
        <v>0.8</v>
      </c>
      <c r="S471">
        <v>15.5</v>
      </c>
      <c r="T471">
        <v>15.5</v>
      </c>
      <c r="U471">
        <v>7.5</v>
      </c>
      <c r="V471" t="s">
        <v>91</v>
      </c>
      <c r="W471" t="s">
        <v>92</v>
      </c>
      <c r="X471" t="s">
        <v>92</v>
      </c>
      <c r="Y471" t="s">
        <v>93</v>
      </c>
      <c r="Z471" t="s">
        <v>90</v>
      </c>
      <c r="AA471">
        <v>10</v>
      </c>
      <c r="AB471">
        <v>1996</v>
      </c>
      <c r="AC471" t="s">
        <v>92</v>
      </c>
      <c r="AD471" t="s">
        <v>92</v>
      </c>
      <c r="AE471" t="s">
        <v>98</v>
      </c>
      <c r="AF471" t="s">
        <v>207</v>
      </c>
      <c r="AG471">
        <v>5</v>
      </c>
      <c r="AH471" t="s">
        <v>208</v>
      </c>
      <c r="AI471" t="s">
        <v>95</v>
      </c>
      <c r="AJ471" t="s">
        <v>96</v>
      </c>
      <c r="AS471" t="s">
        <v>91</v>
      </c>
      <c r="AT471" t="s">
        <v>91</v>
      </c>
      <c r="AU471" t="s">
        <v>92</v>
      </c>
      <c r="AV471" t="s">
        <v>97</v>
      </c>
      <c r="BD471" t="s">
        <v>92</v>
      </c>
      <c r="BE471" t="s">
        <v>92</v>
      </c>
      <c r="BF471" t="s">
        <v>92</v>
      </c>
      <c r="BH471" t="s">
        <v>92</v>
      </c>
      <c r="BI471" t="s">
        <v>92</v>
      </c>
      <c r="BJ471" t="s">
        <v>92</v>
      </c>
      <c r="BK471" t="s">
        <v>92</v>
      </c>
      <c r="BN471" t="s">
        <v>92</v>
      </c>
      <c r="BO471" t="s">
        <v>92</v>
      </c>
      <c r="BP471" t="s">
        <v>92</v>
      </c>
      <c r="BR471" t="s">
        <v>92</v>
      </c>
      <c r="BS471" t="s">
        <v>92</v>
      </c>
      <c r="BT471" t="s">
        <v>98</v>
      </c>
      <c r="BU471" t="s">
        <v>91</v>
      </c>
      <c r="BV471" t="s">
        <v>98</v>
      </c>
      <c r="BW471">
        <v>58584</v>
      </c>
      <c r="BX471">
        <v>196749</v>
      </c>
      <c r="BY471">
        <v>42650</v>
      </c>
      <c r="BZ471">
        <v>4613.10668229777</v>
      </c>
      <c r="CA471">
        <v>37.4739444430666</v>
      </c>
      <c r="CD471">
        <v>2034</v>
      </c>
      <c r="CE471">
        <v>4</v>
      </c>
      <c r="CF471">
        <f t="shared" si="7"/>
        <v>58584</v>
      </c>
    </row>
    <row r="472" spans="1:84">
      <c r="A472">
        <v>470</v>
      </c>
      <c r="B472">
        <v>2265</v>
      </c>
      <c r="C472" t="s">
        <v>268</v>
      </c>
      <c r="D472">
        <v>58947</v>
      </c>
      <c r="E472" t="s">
        <v>805</v>
      </c>
      <c r="F472" t="s">
        <v>152</v>
      </c>
      <c r="G472" t="s">
        <v>358</v>
      </c>
      <c r="H472" t="s">
        <v>806</v>
      </c>
      <c r="I472" t="s">
        <v>87</v>
      </c>
      <c r="J472" t="s">
        <v>88</v>
      </c>
      <c r="L472" t="s">
        <v>89</v>
      </c>
      <c r="M472" t="s">
        <v>90</v>
      </c>
      <c r="N472" t="s">
        <v>90</v>
      </c>
      <c r="Q472">
        <v>4.3</v>
      </c>
      <c r="R472">
        <v>0.8</v>
      </c>
      <c r="S472">
        <v>4</v>
      </c>
      <c r="T472">
        <v>4.4000000000000004</v>
      </c>
      <c r="U472">
        <v>2.4</v>
      </c>
      <c r="V472" t="s">
        <v>91</v>
      </c>
      <c r="W472" t="s">
        <v>92</v>
      </c>
      <c r="X472" t="s">
        <v>92</v>
      </c>
      <c r="Y472" t="s">
        <v>93</v>
      </c>
      <c r="Z472" t="s">
        <v>90</v>
      </c>
      <c r="AA472">
        <v>4</v>
      </c>
      <c r="AB472">
        <v>1995</v>
      </c>
      <c r="AC472" t="s">
        <v>92</v>
      </c>
      <c r="AD472" t="s">
        <v>92</v>
      </c>
      <c r="AE472" t="s">
        <v>91</v>
      </c>
      <c r="AF472" t="s">
        <v>203</v>
      </c>
      <c r="AG472">
        <v>3</v>
      </c>
      <c r="AH472" t="s">
        <v>90</v>
      </c>
      <c r="AI472" t="s">
        <v>95</v>
      </c>
      <c r="AJ472" t="s">
        <v>96</v>
      </c>
      <c r="AS472" t="s">
        <v>91</v>
      </c>
      <c r="AT472" t="s">
        <v>91</v>
      </c>
      <c r="AU472" t="s">
        <v>92</v>
      </c>
      <c r="AV472" t="s">
        <v>97</v>
      </c>
      <c r="BD472" t="s">
        <v>92</v>
      </c>
      <c r="BE472" t="s">
        <v>92</v>
      </c>
      <c r="BF472" t="s">
        <v>92</v>
      </c>
      <c r="BH472" t="s">
        <v>92</v>
      </c>
      <c r="BI472" t="s">
        <v>92</v>
      </c>
      <c r="BJ472" t="s">
        <v>92</v>
      </c>
      <c r="BK472" t="s">
        <v>92</v>
      </c>
      <c r="BN472" t="s">
        <v>92</v>
      </c>
      <c r="BO472" t="s">
        <v>92</v>
      </c>
      <c r="BP472" t="s">
        <v>92</v>
      </c>
      <c r="BR472" t="s">
        <v>92</v>
      </c>
      <c r="BS472" t="s">
        <v>92</v>
      </c>
      <c r="BT472" t="s">
        <v>98</v>
      </c>
      <c r="BU472" t="s">
        <v>91</v>
      </c>
      <c r="BV472" t="s">
        <v>98</v>
      </c>
      <c r="BW472">
        <v>58947</v>
      </c>
      <c r="BX472">
        <v>371225</v>
      </c>
      <c r="BY472">
        <v>30990</v>
      </c>
      <c r="BZ472">
        <v>11978.864149725699</v>
      </c>
      <c r="CA472">
        <v>19.723888888501801</v>
      </c>
      <c r="CD472">
        <v>2015</v>
      </c>
      <c r="CE472">
        <v>1</v>
      </c>
      <c r="CF472">
        <f t="shared" si="7"/>
        <v>58947</v>
      </c>
    </row>
    <row r="473" spans="1:84">
      <c r="A473">
        <v>471</v>
      </c>
      <c r="B473">
        <v>2265</v>
      </c>
      <c r="C473" t="s">
        <v>268</v>
      </c>
      <c r="D473">
        <v>58947</v>
      </c>
      <c r="E473" t="s">
        <v>805</v>
      </c>
      <c r="F473" t="s">
        <v>152</v>
      </c>
      <c r="G473" t="s">
        <v>358</v>
      </c>
      <c r="H473" t="s">
        <v>807</v>
      </c>
      <c r="I473" t="s">
        <v>87</v>
      </c>
      <c r="J473" t="s">
        <v>88</v>
      </c>
      <c r="L473" t="s">
        <v>89</v>
      </c>
      <c r="M473" t="s">
        <v>90</v>
      </c>
      <c r="N473" t="s">
        <v>90</v>
      </c>
      <c r="Q473">
        <v>5.6</v>
      </c>
      <c r="R473">
        <v>0.8</v>
      </c>
      <c r="S473">
        <v>5.4</v>
      </c>
      <c r="T473">
        <v>5.8</v>
      </c>
      <c r="U473">
        <v>2.8</v>
      </c>
      <c r="V473" t="s">
        <v>91</v>
      </c>
      <c r="W473" t="s">
        <v>92</v>
      </c>
      <c r="X473" t="s">
        <v>92</v>
      </c>
      <c r="Y473" t="s">
        <v>93</v>
      </c>
      <c r="Z473" t="s">
        <v>90</v>
      </c>
      <c r="AA473">
        <v>6</v>
      </c>
      <c r="AB473">
        <v>2021</v>
      </c>
      <c r="AC473" t="s">
        <v>92</v>
      </c>
      <c r="AD473" t="s">
        <v>92</v>
      </c>
      <c r="AE473" t="s">
        <v>98</v>
      </c>
      <c r="AF473" t="s">
        <v>203</v>
      </c>
      <c r="AG473">
        <v>3</v>
      </c>
      <c r="AH473" t="s">
        <v>208</v>
      </c>
      <c r="AI473" t="s">
        <v>95</v>
      </c>
      <c r="AJ473" t="s">
        <v>96</v>
      </c>
      <c r="AS473" t="s">
        <v>91</v>
      </c>
      <c r="AT473" t="s">
        <v>91</v>
      </c>
      <c r="AU473" t="s">
        <v>92</v>
      </c>
      <c r="AV473" t="s">
        <v>97</v>
      </c>
      <c r="BD473" t="s">
        <v>92</v>
      </c>
      <c r="BE473" t="s">
        <v>92</v>
      </c>
      <c r="BF473" t="s">
        <v>92</v>
      </c>
      <c r="BH473" t="s">
        <v>92</v>
      </c>
      <c r="BI473" t="s">
        <v>92</v>
      </c>
      <c r="BJ473" t="s">
        <v>92</v>
      </c>
      <c r="BK473" t="s">
        <v>92</v>
      </c>
      <c r="BN473" t="s">
        <v>92</v>
      </c>
      <c r="BO473" t="s">
        <v>92</v>
      </c>
      <c r="BP473" t="s">
        <v>92</v>
      </c>
      <c r="BR473" t="s">
        <v>92</v>
      </c>
      <c r="BS473" t="s">
        <v>92</v>
      </c>
      <c r="BT473" t="s">
        <v>98</v>
      </c>
      <c r="BV473" t="s">
        <v>98</v>
      </c>
      <c r="BW473">
        <v>58947</v>
      </c>
      <c r="BX473">
        <v>371225</v>
      </c>
      <c r="BY473">
        <v>30990</v>
      </c>
      <c r="BZ473">
        <v>11978.864149725699</v>
      </c>
      <c r="CA473">
        <v>17.732083334252501</v>
      </c>
      <c r="CD473">
        <v>2039</v>
      </c>
      <c r="CE473">
        <v>3</v>
      </c>
      <c r="CF473">
        <f t="shared" si="7"/>
        <v>58947</v>
      </c>
    </row>
    <row r="474" spans="1:84" hidden="1">
      <c r="A474">
        <v>472</v>
      </c>
      <c r="B474">
        <v>58862</v>
      </c>
      <c r="C474" t="s">
        <v>360</v>
      </c>
      <c r="D474">
        <v>59012</v>
      </c>
      <c r="E474" t="s">
        <v>361</v>
      </c>
      <c r="F474" t="s">
        <v>327</v>
      </c>
      <c r="G474" t="s">
        <v>328</v>
      </c>
      <c r="H474" t="s">
        <v>362</v>
      </c>
      <c r="I474" t="s">
        <v>334</v>
      </c>
      <c r="J474" t="s">
        <v>88</v>
      </c>
      <c r="L474" t="s">
        <v>89</v>
      </c>
      <c r="M474" t="s">
        <v>90</v>
      </c>
      <c r="N474" t="s">
        <v>90</v>
      </c>
      <c r="Q474">
        <v>4.7</v>
      </c>
      <c r="R474">
        <v>0.8</v>
      </c>
      <c r="S474">
        <v>4</v>
      </c>
      <c r="T474">
        <v>4</v>
      </c>
      <c r="U474">
        <v>1</v>
      </c>
      <c r="V474" t="s">
        <v>91</v>
      </c>
      <c r="W474" t="s">
        <v>92</v>
      </c>
      <c r="X474" t="s">
        <v>92</v>
      </c>
      <c r="Y474" t="s">
        <v>93</v>
      </c>
      <c r="Z474" t="s">
        <v>90</v>
      </c>
      <c r="AA474">
        <v>6</v>
      </c>
      <c r="AB474">
        <v>2015</v>
      </c>
      <c r="AC474" t="s">
        <v>92</v>
      </c>
      <c r="AD474" t="s">
        <v>92</v>
      </c>
      <c r="AE474" t="s">
        <v>98</v>
      </c>
      <c r="AF474" t="s">
        <v>207</v>
      </c>
      <c r="AG474">
        <v>5</v>
      </c>
      <c r="AH474" t="s">
        <v>208</v>
      </c>
      <c r="AI474" t="s">
        <v>336</v>
      </c>
      <c r="AJ474" t="s">
        <v>95</v>
      </c>
      <c r="AS474" t="s">
        <v>91</v>
      </c>
      <c r="AT474" t="s">
        <v>91</v>
      </c>
      <c r="AU474" t="s">
        <v>92</v>
      </c>
      <c r="AV474" t="s">
        <v>168</v>
      </c>
      <c r="BD474" t="s">
        <v>92</v>
      </c>
      <c r="BE474" t="s">
        <v>92</v>
      </c>
      <c r="BF474" t="s">
        <v>92</v>
      </c>
      <c r="BH474" t="s">
        <v>92</v>
      </c>
      <c r="BI474" t="s">
        <v>92</v>
      </c>
      <c r="BJ474" t="s">
        <v>92</v>
      </c>
      <c r="BK474" t="s">
        <v>92</v>
      </c>
      <c r="BN474" t="s">
        <v>92</v>
      </c>
      <c r="BO474" t="s">
        <v>92</v>
      </c>
      <c r="BP474" t="s">
        <v>92</v>
      </c>
      <c r="BR474" t="s">
        <v>92</v>
      </c>
      <c r="BS474" t="s">
        <v>92</v>
      </c>
      <c r="BT474" t="s">
        <v>98</v>
      </c>
      <c r="BU474" t="s">
        <v>98</v>
      </c>
      <c r="BV474" t="s">
        <v>91</v>
      </c>
      <c r="BW474">
        <v>59012</v>
      </c>
      <c r="BX474">
        <v>565386</v>
      </c>
      <c r="BY474">
        <v>56525</v>
      </c>
      <c r="BZ474">
        <v>10002.406015037501</v>
      </c>
      <c r="CA474">
        <v>21.8871527784816</v>
      </c>
      <c r="CD474">
        <v>2037</v>
      </c>
      <c r="CE474">
        <v>5</v>
      </c>
      <c r="CF474">
        <f t="shared" si="7"/>
        <v>59012</v>
      </c>
    </row>
    <row r="475" spans="1:84" hidden="1">
      <c r="A475">
        <v>473</v>
      </c>
      <c r="B475">
        <v>58862</v>
      </c>
      <c r="C475" t="s">
        <v>360</v>
      </c>
      <c r="D475">
        <v>59012</v>
      </c>
      <c r="E475" t="s">
        <v>361</v>
      </c>
      <c r="F475" t="s">
        <v>327</v>
      </c>
      <c r="G475" t="s">
        <v>328</v>
      </c>
      <c r="H475" t="s">
        <v>363</v>
      </c>
      <c r="I475" t="s">
        <v>334</v>
      </c>
      <c r="J475" t="s">
        <v>88</v>
      </c>
      <c r="L475" t="s">
        <v>89</v>
      </c>
      <c r="M475" t="s">
        <v>90</v>
      </c>
      <c r="N475" t="s">
        <v>90</v>
      </c>
      <c r="Q475">
        <v>4.7</v>
      </c>
      <c r="R475">
        <v>0.8</v>
      </c>
      <c r="S475">
        <v>4</v>
      </c>
      <c r="T475">
        <v>4</v>
      </c>
      <c r="U475">
        <v>1</v>
      </c>
      <c r="V475" t="s">
        <v>91</v>
      </c>
      <c r="W475" t="s">
        <v>92</v>
      </c>
      <c r="X475" t="s">
        <v>92</v>
      </c>
      <c r="Y475" t="s">
        <v>93</v>
      </c>
      <c r="Z475" t="s">
        <v>90</v>
      </c>
      <c r="AA475">
        <v>6</v>
      </c>
      <c r="AB475">
        <v>2015</v>
      </c>
      <c r="AC475" t="s">
        <v>92</v>
      </c>
      <c r="AD475" t="s">
        <v>92</v>
      </c>
      <c r="AE475" t="s">
        <v>98</v>
      </c>
      <c r="AF475" t="s">
        <v>207</v>
      </c>
      <c r="AG475">
        <v>5</v>
      </c>
      <c r="AH475" t="s">
        <v>208</v>
      </c>
      <c r="AI475" t="s">
        <v>336</v>
      </c>
      <c r="AJ475" t="s">
        <v>95</v>
      </c>
      <c r="AS475" t="s">
        <v>91</v>
      </c>
      <c r="AT475" t="s">
        <v>91</v>
      </c>
      <c r="AU475" t="s">
        <v>92</v>
      </c>
      <c r="AV475" t="s">
        <v>168</v>
      </c>
      <c r="BD475" t="s">
        <v>92</v>
      </c>
      <c r="BE475" t="s">
        <v>92</v>
      </c>
      <c r="BF475" t="s">
        <v>92</v>
      </c>
      <c r="BH475" t="s">
        <v>92</v>
      </c>
      <c r="BI475" t="s">
        <v>92</v>
      </c>
      <c r="BJ475" t="s">
        <v>92</v>
      </c>
      <c r="BK475" t="s">
        <v>92</v>
      </c>
      <c r="BN475" t="s">
        <v>92</v>
      </c>
      <c r="BO475" t="s">
        <v>92</v>
      </c>
      <c r="BP475" t="s">
        <v>92</v>
      </c>
      <c r="BR475" t="s">
        <v>92</v>
      </c>
      <c r="BS475" t="s">
        <v>92</v>
      </c>
      <c r="BT475" t="s">
        <v>98</v>
      </c>
      <c r="BU475" t="s">
        <v>98</v>
      </c>
      <c r="BV475" t="s">
        <v>91</v>
      </c>
      <c r="BW475">
        <v>59012</v>
      </c>
      <c r="BX475">
        <v>565386</v>
      </c>
      <c r="BY475">
        <v>56525</v>
      </c>
      <c r="BZ475">
        <v>10002.406015037501</v>
      </c>
      <c r="CA475">
        <v>21.8871527784816</v>
      </c>
      <c r="CD475">
        <v>2037</v>
      </c>
      <c r="CE475">
        <v>5</v>
      </c>
      <c r="CF475">
        <f t="shared" si="7"/>
        <v>59012</v>
      </c>
    </row>
    <row r="476" spans="1:84" hidden="1">
      <c r="A476">
        <v>474</v>
      </c>
      <c r="B476">
        <v>58862</v>
      </c>
      <c r="C476" t="s">
        <v>360</v>
      </c>
      <c r="D476">
        <v>59012</v>
      </c>
      <c r="E476" t="s">
        <v>361</v>
      </c>
      <c r="F476" t="s">
        <v>327</v>
      </c>
      <c r="G476" t="s">
        <v>328</v>
      </c>
      <c r="H476" t="s">
        <v>364</v>
      </c>
      <c r="I476" t="s">
        <v>334</v>
      </c>
      <c r="J476" t="s">
        <v>88</v>
      </c>
      <c r="L476" t="s">
        <v>89</v>
      </c>
      <c r="M476" t="s">
        <v>90</v>
      </c>
      <c r="N476" t="s">
        <v>90</v>
      </c>
      <c r="Q476">
        <v>4.7</v>
      </c>
      <c r="R476">
        <v>0.8</v>
      </c>
      <c r="S476">
        <v>4</v>
      </c>
      <c r="T476">
        <v>4</v>
      </c>
      <c r="U476">
        <v>1</v>
      </c>
      <c r="V476" t="s">
        <v>91</v>
      </c>
      <c r="W476" t="s">
        <v>92</v>
      </c>
      <c r="X476" t="s">
        <v>92</v>
      </c>
      <c r="Y476" t="s">
        <v>93</v>
      </c>
      <c r="Z476" t="s">
        <v>90</v>
      </c>
      <c r="AA476">
        <v>7</v>
      </c>
      <c r="AB476">
        <v>2015</v>
      </c>
      <c r="AC476" t="s">
        <v>92</v>
      </c>
      <c r="AD476" t="s">
        <v>92</v>
      </c>
      <c r="AE476" t="s">
        <v>98</v>
      </c>
      <c r="AF476" t="s">
        <v>207</v>
      </c>
      <c r="AG476">
        <v>5</v>
      </c>
      <c r="AH476" t="s">
        <v>208</v>
      </c>
      <c r="AI476" t="s">
        <v>336</v>
      </c>
      <c r="AJ476" t="s">
        <v>95</v>
      </c>
      <c r="AS476" t="s">
        <v>91</v>
      </c>
      <c r="AT476" t="s">
        <v>91</v>
      </c>
      <c r="AU476" t="s">
        <v>92</v>
      </c>
      <c r="AV476" t="s">
        <v>168</v>
      </c>
      <c r="BD476" t="s">
        <v>92</v>
      </c>
      <c r="BE476" t="s">
        <v>92</v>
      </c>
      <c r="BF476" t="s">
        <v>92</v>
      </c>
      <c r="BH476" t="s">
        <v>92</v>
      </c>
      <c r="BI476" t="s">
        <v>92</v>
      </c>
      <c r="BJ476" t="s">
        <v>92</v>
      </c>
      <c r="BK476" t="s">
        <v>92</v>
      </c>
      <c r="BN476" t="s">
        <v>92</v>
      </c>
      <c r="BO476" t="s">
        <v>92</v>
      </c>
      <c r="BP476" t="s">
        <v>92</v>
      </c>
      <c r="BR476" t="s">
        <v>92</v>
      </c>
      <c r="BS476" t="s">
        <v>92</v>
      </c>
      <c r="BT476" t="s">
        <v>98</v>
      </c>
      <c r="BU476" t="s">
        <v>98</v>
      </c>
      <c r="BV476" t="s">
        <v>91</v>
      </c>
      <c r="BW476">
        <v>59012</v>
      </c>
      <c r="BX476">
        <v>565386</v>
      </c>
      <c r="BY476">
        <v>56525</v>
      </c>
      <c r="BZ476">
        <v>10002.406015037501</v>
      </c>
      <c r="CA476">
        <v>21.8871527784816</v>
      </c>
      <c r="CD476">
        <v>2037</v>
      </c>
      <c r="CE476">
        <v>6</v>
      </c>
      <c r="CF476">
        <f t="shared" si="7"/>
        <v>59012</v>
      </c>
    </row>
    <row r="477" spans="1:84" hidden="1">
      <c r="A477">
        <v>475</v>
      </c>
      <c r="B477">
        <v>59147</v>
      </c>
      <c r="C477" t="s">
        <v>365</v>
      </c>
      <c r="D477">
        <v>59373</v>
      </c>
      <c r="E477" t="s">
        <v>365</v>
      </c>
      <c r="F477" t="s">
        <v>166</v>
      </c>
      <c r="G477" t="s">
        <v>366</v>
      </c>
      <c r="H477">
        <v>1</v>
      </c>
      <c r="I477" t="s">
        <v>87</v>
      </c>
      <c r="J477" t="s">
        <v>88</v>
      </c>
      <c r="L477" t="s">
        <v>89</v>
      </c>
      <c r="M477" t="s">
        <v>90</v>
      </c>
      <c r="N477" t="s">
        <v>90</v>
      </c>
      <c r="Q477">
        <v>1.2</v>
      </c>
      <c r="R477">
        <v>0.8</v>
      </c>
      <c r="S477">
        <v>1.2</v>
      </c>
      <c r="T477">
        <v>1.2</v>
      </c>
      <c r="U477">
        <v>0.2</v>
      </c>
      <c r="V477" t="s">
        <v>91</v>
      </c>
      <c r="W477" t="s">
        <v>92</v>
      </c>
      <c r="X477" t="s">
        <v>92</v>
      </c>
      <c r="Y477" t="s">
        <v>93</v>
      </c>
      <c r="Z477" t="s">
        <v>90</v>
      </c>
      <c r="AA477">
        <v>9</v>
      </c>
      <c r="AB477">
        <v>2001</v>
      </c>
      <c r="AC477" t="s">
        <v>92</v>
      </c>
      <c r="AD477" t="s">
        <v>92</v>
      </c>
      <c r="AE477" t="s">
        <v>98</v>
      </c>
      <c r="AF477" t="s">
        <v>213</v>
      </c>
      <c r="AG477">
        <v>7</v>
      </c>
      <c r="AH477" t="s">
        <v>208</v>
      </c>
      <c r="AI477" t="s">
        <v>95</v>
      </c>
      <c r="AS477" t="s">
        <v>91</v>
      </c>
      <c r="AU477" t="s">
        <v>92</v>
      </c>
      <c r="AV477" t="s">
        <v>97</v>
      </c>
      <c r="BD477" t="s">
        <v>92</v>
      </c>
      <c r="BE477" t="s">
        <v>92</v>
      </c>
      <c r="BF477" t="s">
        <v>92</v>
      </c>
      <c r="BH477" t="s">
        <v>92</v>
      </c>
      <c r="BI477" t="s">
        <v>92</v>
      </c>
      <c r="BJ477" t="s">
        <v>92</v>
      </c>
      <c r="BK477" t="s">
        <v>92</v>
      </c>
      <c r="BN477" t="s">
        <v>92</v>
      </c>
      <c r="BO477" t="s">
        <v>92</v>
      </c>
      <c r="BP477" t="s">
        <v>92</v>
      </c>
      <c r="BQ477" t="s">
        <v>91</v>
      </c>
      <c r="BR477" t="s">
        <v>92</v>
      </c>
      <c r="BS477" t="s">
        <v>92</v>
      </c>
      <c r="BT477" t="s">
        <v>91</v>
      </c>
      <c r="BV477" t="s">
        <v>91</v>
      </c>
      <c r="BW477">
        <v>59373</v>
      </c>
      <c r="BX477">
        <v>19879</v>
      </c>
      <c r="BY477">
        <v>1963</v>
      </c>
      <c r="BZ477">
        <v>10126.8466632705</v>
      </c>
      <c r="CA477">
        <v>19.114831347612999</v>
      </c>
      <c r="CD477">
        <v>2020</v>
      </c>
      <c r="CE477">
        <v>10</v>
      </c>
      <c r="CF477">
        <f t="shared" si="7"/>
        <v>59373</v>
      </c>
    </row>
    <row r="478" spans="1:84" hidden="1">
      <c r="A478">
        <v>476</v>
      </c>
      <c r="B478">
        <v>59147</v>
      </c>
      <c r="C478" t="s">
        <v>365</v>
      </c>
      <c r="D478">
        <v>59373</v>
      </c>
      <c r="E478" t="s">
        <v>365</v>
      </c>
      <c r="F478" t="s">
        <v>166</v>
      </c>
      <c r="G478" t="s">
        <v>366</v>
      </c>
      <c r="H478">
        <v>2</v>
      </c>
      <c r="I478" t="s">
        <v>87</v>
      </c>
      <c r="J478" t="s">
        <v>88</v>
      </c>
      <c r="L478" t="s">
        <v>89</v>
      </c>
      <c r="M478" t="s">
        <v>90</v>
      </c>
      <c r="N478" t="s">
        <v>90</v>
      </c>
      <c r="Q478">
        <v>1.2</v>
      </c>
      <c r="R478">
        <v>0.8</v>
      </c>
      <c r="S478">
        <v>1.2</v>
      </c>
      <c r="T478">
        <v>1.2</v>
      </c>
      <c r="U478">
        <v>0.2</v>
      </c>
      <c r="V478" t="s">
        <v>91</v>
      </c>
      <c r="W478" t="s">
        <v>92</v>
      </c>
      <c r="X478" t="s">
        <v>92</v>
      </c>
      <c r="Y478" t="s">
        <v>93</v>
      </c>
      <c r="Z478" t="s">
        <v>90</v>
      </c>
      <c r="AA478">
        <v>9</v>
      </c>
      <c r="AB478">
        <v>2001</v>
      </c>
      <c r="AC478" t="s">
        <v>92</v>
      </c>
      <c r="AD478" t="s">
        <v>92</v>
      </c>
      <c r="AE478" t="s">
        <v>98</v>
      </c>
      <c r="AF478" t="s">
        <v>213</v>
      </c>
      <c r="AG478">
        <v>7</v>
      </c>
      <c r="AH478" t="s">
        <v>208</v>
      </c>
      <c r="AI478" t="s">
        <v>95</v>
      </c>
      <c r="AS478" t="s">
        <v>91</v>
      </c>
      <c r="AU478" t="s">
        <v>92</v>
      </c>
      <c r="AV478" t="s">
        <v>97</v>
      </c>
      <c r="BD478" t="s">
        <v>92</v>
      </c>
      <c r="BE478" t="s">
        <v>92</v>
      </c>
      <c r="BF478" t="s">
        <v>92</v>
      </c>
      <c r="BH478" t="s">
        <v>92</v>
      </c>
      <c r="BI478" t="s">
        <v>92</v>
      </c>
      <c r="BJ478" t="s">
        <v>92</v>
      </c>
      <c r="BK478" t="s">
        <v>92</v>
      </c>
      <c r="BN478" t="s">
        <v>92</v>
      </c>
      <c r="BO478" t="s">
        <v>92</v>
      </c>
      <c r="BP478" t="s">
        <v>92</v>
      </c>
      <c r="BQ478" t="s">
        <v>91</v>
      </c>
      <c r="BR478" t="s">
        <v>92</v>
      </c>
      <c r="BS478" t="s">
        <v>92</v>
      </c>
      <c r="BT478" t="s">
        <v>91</v>
      </c>
      <c r="BV478" t="s">
        <v>91</v>
      </c>
      <c r="BW478">
        <v>59373</v>
      </c>
      <c r="BX478">
        <v>19879</v>
      </c>
      <c r="BY478">
        <v>1963</v>
      </c>
      <c r="BZ478">
        <v>10126.8466632705</v>
      </c>
      <c r="CA478">
        <v>19.114831347612999</v>
      </c>
      <c r="CD478">
        <v>2020</v>
      </c>
      <c r="CE478">
        <v>10</v>
      </c>
      <c r="CF478">
        <f t="shared" si="7"/>
        <v>59373</v>
      </c>
    </row>
    <row r="479" spans="1:84" hidden="1">
      <c r="A479">
        <v>477</v>
      </c>
      <c r="B479">
        <v>59147</v>
      </c>
      <c r="C479" t="s">
        <v>365</v>
      </c>
      <c r="D479">
        <v>59373</v>
      </c>
      <c r="E479" t="s">
        <v>365</v>
      </c>
      <c r="F479" t="s">
        <v>166</v>
      </c>
      <c r="G479" t="s">
        <v>366</v>
      </c>
      <c r="H479">
        <v>3</v>
      </c>
      <c r="I479" t="s">
        <v>87</v>
      </c>
      <c r="J479" t="s">
        <v>88</v>
      </c>
      <c r="L479" t="s">
        <v>89</v>
      </c>
      <c r="M479" t="s">
        <v>90</v>
      </c>
      <c r="N479" t="s">
        <v>90</v>
      </c>
      <c r="Q479">
        <v>1.2</v>
      </c>
      <c r="R479">
        <v>0.8</v>
      </c>
      <c r="S479">
        <v>1.2</v>
      </c>
      <c r="T479">
        <v>1.2</v>
      </c>
      <c r="U479">
        <v>0.2</v>
      </c>
      <c r="V479" t="s">
        <v>91</v>
      </c>
      <c r="W479" t="s">
        <v>92</v>
      </c>
      <c r="X479" t="s">
        <v>92</v>
      </c>
      <c r="Y479" t="s">
        <v>93</v>
      </c>
      <c r="Z479" t="s">
        <v>90</v>
      </c>
      <c r="AA479">
        <v>9</v>
      </c>
      <c r="AB479">
        <v>2001</v>
      </c>
      <c r="AC479" t="s">
        <v>92</v>
      </c>
      <c r="AD479" t="s">
        <v>92</v>
      </c>
      <c r="AE479" t="s">
        <v>98</v>
      </c>
      <c r="AF479" t="s">
        <v>213</v>
      </c>
      <c r="AG479">
        <v>7</v>
      </c>
      <c r="AH479" t="s">
        <v>208</v>
      </c>
      <c r="AI479" t="s">
        <v>95</v>
      </c>
      <c r="AS479" t="s">
        <v>91</v>
      </c>
      <c r="AU479" t="s">
        <v>92</v>
      </c>
      <c r="AV479" t="s">
        <v>97</v>
      </c>
      <c r="BD479" t="s">
        <v>92</v>
      </c>
      <c r="BE479" t="s">
        <v>92</v>
      </c>
      <c r="BF479" t="s">
        <v>92</v>
      </c>
      <c r="BH479" t="s">
        <v>92</v>
      </c>
      <c r="BI479" t="s">
        <v>92</v>
      </c>
      <c r="BJ479" t="s">
        <v>92</v>
      </c>
      <c r="BK479" t="s">
        <v>92</v>
      </c>
      <c r="BN479" t="s">
        <v>92</v>
      </c>
      <c r="BO479" t="s">
        <v>92</v>
      </c>
      <c r="BP479" t="s">
        <v>92</v>
      </c>
      <c r="BQ479" t="s">
        <v>91</v>
      </c>
      <c r="BR479" t="s">
        <v>92</v>
      </c>
      <c r="BS479" t="s">
        <v>92</v>
      </c>
      <c r="BT479" t="s">
        <v>91</v>
      </c>
      <c r="BV479" t="s">
        <v>91</v>
      </c>
      <c r="BW479">
        <v>59373</v>
      </c>
      <c r="BX479">
        <v>19879</v>
      </c>
      <c r="BY479">
        <v>1963</v>
      </c>
      <c r="BZ479">
        <v>10126.8466632705</v>
      </c>
      <c r="CA479">
        <v>19.114831347612999</v>
      </c>
      <c r="CD479">
        <v>2020</v>
      </c>
      <c r="CE479">
        <v>10</v>
      </c>
      <c r="CF479">
        <f t="shared" si="7"/>
        <v>59373</v>
      </c>
    </row>
    <row r="480" spans="1:84" hidden="1">
      <c r="A480">
        <v>478</v>
      </c>
      <c r="B480">
        <v>59147</v>
      </c>
      <c r="C480" t="s">
        <v>365</v>
      </c>
      <c r="D480">
        <v>59373</v>
      </c>
      <c r="E480" t="s">
        <v>365</v>
      </c>
      <c r="F480" t="s">
        <v>166</v>
      </c>
      <c r="G480" t="s">
        <v>366</v>
      </c>
      <c r="H480">
        <v>4</v>
      </c>
      <c r="I480" t="s">
        <v>87</v>
      </c>
      <c r="J480" t="s">
        <v>88</v>
      </c>
      <c r="L480" t="s">
        <v>89</v>
      </c>
      <c r="M480" t="s">
        <v>90</v>
      </c>
      <c r="N480" t="s">
        <v>90</v>
      </c>
      <c r="Q480">
        <v>1.1000000000000001</v>
      </c>
      <c r="R480">
        <v>0.8</v>
      </c>
      <c r="S480">
        <v>1.1000000000000001</v>
      </c>
      <c r="T480">
        <v>1.1000000000000001</v>
      </c>
      <c r="U480">
        <v>0.2</v>
      </c>
      <c r="V480" t="s">
        <v>91</v>
      </c>
      <c r="W480" t="s">
        <v>92</v>
      </c>
      <c r="X480" t="s">
        <v>92</v>
      </c>
      <c r="Y480" t="s">
        <v>93</v>
      </c>
      <c r="Z480" t="s">
        <v>90</v>
      </c>
      <c r="AA480">
        <v>7</v>
      </c>
      <c r="AB480">
        <v>2005</v>
      </c>
      <c r="AC480" t="s">
        <v>92</v>
      </c>
      <c r="AD480" t="s">
        <v>92</v>
      </c>
      <c r="AE480" t="s">
        <v>98</v>
      </c>
      <c r="AF480" t="s">
        <v>213</v>
      </c>
      <c r="AG480">
        <v>7</v>
      </c>
      <c r="AH480" t="s">
        <v>208</v>
      </c>
      <c r="AI480" t="s">
        <v>95</v>
      </c>
      <c r="AS480" t="s">
        <v>91</v>
      </c>
      <c r="AU480" t="s">
        <v>92</v>
      </c>
      <c r="AV480" t="s">
        <v>97</v>
      </c>
      <c r="BD480" t="s">
        <v>92</v>
      </c>
      <c r="BE480" t="s">
        <v>92</v>
      </c>
      <c r="BF480" t="s">
        <v>92</v>
      </c>
      <c r="BH480" t="s">
        <v>92</v>
      </c>
      <c r="BI480" t="s">
        <v>92</v>
      </c>
      <c r="BJ480" t="s">
        <v>92</v>
      </c>
      <c r="BK480" t="s">
        <v>92</v>
      </c>
      <c r="BN480" t="s">
        <v>92</v>
      </c>
      <c r="BO480" t="s">
        <v>92</v>
      </c>
      <c r="BP480" t="s">
        <v>92</v>
      </c>
      <c r="BR480" t="s">
        <v>92</v>
      </c>
      <c r="BS480" t="s">
        <v>92</v>
      </c>
      <c r="BT480" t="s">
        <v>91</v>
      </c>
      <c r="BV480" t="s">
        <v>91</v>
      </c>
      <c r="BW480">
        <v>59373</v>
      </c>
      <c r="BX480">
        <v>19879</v>
      </c>
      <c r="BY480">
        <v>1963</v>
      </c>
      <c r="BZ480">
        <v>10126.8466632705</v>
      </c>
      <c r="CA480">
        <v>19.114831347612999</v>
      </c>
      <c r="CD480">
        <v>2024</v>
      </c>
      <c r="CE480">
        <v>8</v>
      </c>
      <c r="CF480">
        <f t="shared" si="7"/>
        <v>59373</v>
      </c>
    </row>
    <row r="481" spans="1:84" hidden="1">
      <c r="A481">
        <v>479</v>
      </c>
      <c r="B481">
        <v>59636</v>
      </c>
      <c r="C481" t="s">
        <v>367</v>
      </c>
      <c r="D481">
        <v>59860</v>
      </c>
      <c r="E481" t="s">
        <v>368</v>
      </c>
      <c r="F481" t="s">
        <v>178</v>
      </c>
      <c r="G481" t="s">
        <v>369</v>
      </c>
      <c r="H481" t="s">
        <v>370</v>
      </c>
      <c r="I481" t="s">
        <v>87</v>
      </c>
      <c r="J481" t="s">
        <v>88</v>
      </c>
      <c r="L481" t="s">
        <v>89</v>
      </c>
      <c r="M481" t="s">
        <v>90</v>
      </c>
      <c r="N481" t="s">
        <v>90</v>
      </c>
      <c r="O481" t="s">
        <v>371</v>
      </c>
      <c r="P481" t="s">
        <v>372</v>
      </c>
      <c r="Q481">
        <v>15</v>
      </c>
      <c r="R481">
        <v>0.95</v>
      </c>
      <c r="S481">
        <v>15</v>
      </c>
      <c r="T481">
        <v>15</v>
      </c>
      <c r="U481">
        <v>7</v>
      </c>
      <c r="V481" t="s">
        <v>91</v>
      </c>
      <c r="W481" t="s">
        <v>92</v>
      </c>
      <c r="X481" t="s">
        <v>92</v>
      </c>
      <c r="Y481" t="s">
        <v>93</v>
      </c>
      <c r="Z481" t="s">
        <v>90</v>
      </c>
      <c r="AA481">
        <v>6</v>
      </c>
      <c r="AB481">
        <v>2015</v>
      </c>
      <c r="AC481" t="s">
        <v>92</v>
      </c>
      <c r="AD481" t="s">
        <v>92</v>
      </c>
      <c r="AE481" t="s">
        <v>98</v>
      </c>
      <c r="AF481" t="s">
        <v>213</v>
      </c>
      <c r="AG481">
        <v>7</v>
      </c>
      <c r="AH481" t="s">
        <v>208</v>
      </c>
      <c r="AI481" t="s">
        <v>95</v>
      </c>
      <c r="AS481" t="s">
        <v>91</v>
      </c>
      <c r="AT481" t="s">
        <v>91</v>
      </c>
      <c r="AU481" t="s">
        <v>92</v>
      </c>
      <c r="AV481" t="s">
        <v>97</v>
      </c>
      <c r="BD481" t="s">
        <v>92</v>
      </c>
      <c r="BE481" t="s">
        <v>92</v>
      </c>
      <c r="BF481" t="s">
        <v>92</v>
      </c>
      <c r="BH481" t="s">
        <v>92</v>
      </c>
      <c r="BI481" t="s">
        <v>92</v>
      </c>
      <c r="BJ481" t="s">
        <v>92</v>
      </c>
      <c r="BK481" t="s">
        <v>92</v>
      </c>
      <c r="BN481" t="s">
        <v>92</v>
      </c>
      <c r="BO481" t="s">
        <v>92</v>
      </c>
      <c r="BP481" t="s">
        <v>92</v>
      </c>
      <c r="BR481" t="s">
        <v>92</v>
      </c>
      <c r="BS481" t="s">
        <v>92</v>
      </c>
      <c r="BT481" t="s">
        <v>91</v>
      </c>
      <c r="BU481" t="s">
        <v>91</v>
      </c>
      <c r="BV481" t="s">
        <v>91</v>
      </c>
      <c r="BW481">
        <v>59860</v>
      </c>
      <c r="BX481">
        <v>388271</v>
      </c>
      <c r="BY481">
        <v>93312</v>
      </c>
      <c r="BZ481">
        <v>4160.9975137174197</v>
      </c>
      <c r="CA481">
        <v>37.764777776466602</v>
      </c>
      <c r="CD481">
        <v>2053</v>
      </c>
      <c r="CE481">
        <v>3</v>
      </c>
      <c r="CF481">
        <f t="shared" si="7"/>
        <v>59860</v>
      </c>
    </row>
    <row r="482" spans="1:84">
      <c r="A482">
        <v>480</v>
      </c>
      <c r="B482">
        <v>60444</v>
      </c>
      <c r="C482" t="s">
        <v>808</v>
      </c>
      <c r="D482">
        <v>60742</v>
      </c>
      <c r="E482" t="s">
        <v>809</v>
      </c>
      <c r="F482" t="s">
        <v>116</v>
      </c>
      <c r="G482" t="s">
        <v>290</v>
      </c>
      <c r="H482" t="s">
        <v>810</v>
      </c>
      <c r="I482" t="s">
        <v>87</v>
      </c>
      <c r="J482" t="s">
        <v>88</v>
      </c>
      <c r="L482" t="s">
        <v>89</v>
      </c>
      <c r="M482" t="s">
        <v>90</v>
      </c>
      <c r="N482" t="s">
        <v>90</v>
      </c>
      <c r="O482" t="s">
        <v>811</v>
      </c>
      <c r="P482" t="s">
        <v>811</v>
      </c>
      <c r="Q482">
        <v>6.3</v>
      </c>
      <c r="R482">
        <v>0.9</v>
      </c>
      <c r="S482">
        <v>4.7</v>
      </c>
      <c r="T482">
        <v>7.1</v>
      </c>
      <c r="U482">
        <v>0.5</v>
      </c>
      <c r="V482" t="s">
        <v>91</v>
      </c>
      <c r="W482" t="s">
        <v>92</v>
      </c>
      <c r="X482" t="s">
        <v>92</v>
      </c>
      <c r="Y482" t="s">
        <v>93</v>
      </c>
      <c r="Z482" t="s">
        <v>90</v>
      </c>
      <c r="AA482">
        <v>5</v>
      </c>
      <c r="AB482">
        <v>2016</v>
      </c>
      <c r="AC482" t="s">
        <v>92</v>
      </c>
      <c r="AD482" t="s">
        <v>92</v>
      </c>
      <c r="AE482" t="s">
        <v>98</v>
      </c>
      <c r="AF482" t="s">
        <v>203</v>
      </c>
      <c r="AG482">
        <v>3</v>
      </c>
      <c r="AH482" t="s">
        <v>208</v>
      </c>
      <c r="AI482" t="s">
        <v>95</v>
      </c>
      <c r="AS482" t="s">
        <v>91</v>
      </c>
      <c r="AT482" t="s">
        <v>91</v>
      </c>
      <c r="AU482" t="s">
        <v>92</v>
      </c>
      <c r="AV482" t="s">
        <v>168</v>
      </c>
      <c r="BD482" t="s">
        <v>92</v>
      </c>
      <c r="BE482" t="s">
        <v>92</v>
      </c>
      <c r="BF482" t="s">
        <v>92</v>
      </c>
      <c r="BH482" t="s">
        <v>92</v>
      </c>
      <c r="BI482" t="s">
        <v>92</v>
      </c>
      <c r="BJ482" t="s">
        <v>92</v>
      </c>
      <c r="BK482" t="s">
        <v>92</v>
      </c>
      <c r="BN482" t="s">
        <v>92</v>
      </c>
      <c r="BO482" t="s">
        <v>92</v>
      </c>
      <c r="BP482" t="s">
        <v>92</v>
      </c>
      <c r="BR482" t="s">
        <v>92</v>
      </c>
      <c r="BS482" t="s">
        <v>92</v>
      </c>
      <c r="BT482" t="s">
        <v>91</v>
      </c>
      <c r="BV482" t="s">
        <v>91</v>
      </c>
      <c r="BW482">
        <v>60742</v>
      </c>
      <c r="BX482">
        <v>369883</v>
      </c>
      <c r="BY482">
        <v>32051</v>
      </c>
      <c r="BZ482">
        <v>11540.4511559701</v>
      </c>
      <c r="CA482">
        <v>24.041388890463299</v>
      </c>
      <c r="CD482">
        <v>2040</v>
      </c>
      <c r="CE482">
        <v>5</v>
      </c>
      <c r="CF482">
        <f t="shared" si="7"/>
        <v>60742</v>
      </c>
    </row>
    <row r="483" spans="1:84">
      <c r="A483">
        <v>481</v>
      </c>
      <c r="B483">
        <v>60890</v>
      </c>
      <c r="C483" t="s">
        <v>812</v>
      </c>
      <c r="D483">
        <v>61282</v>
      </c>
      <c r="E483" t="s">
        <v>813</v>
      </c>
      <c r="F483" t="s">
        <v>122</v>
      </c>
      <c r="G483" t="s">
        <v>126</v>
      </c>
      <c r="H483" t="s">
        <v>237</v>
      </c>
      <c r="I483" t="s">
        <v>87</v>
      </c>
      <c r="J483" t="s">
        <v>88</v>
      </c>
      <c r="L483" t="s">
        <v>89</v>
      </c>
      <c r="M483" t="s">
        <v>90</v>
      </c>
      <c r="N483" t="s">
        <v>90</v>
      </c>
      <c r="Q483">
        <v>7.9</v>
      </c>
      <c r="R483">
        <v>0.99</v>
      </c>
      <c r="S483">
        <v>6.2</v>
      </c>
      <c r="T483">
        <v>9</v>
      </c>
      <c r="U483">
        <v>3.9</v>
      </c>
      <c r="V483" t="s">
        <v>91</v>
      </c>
      <c r="W483" t="s">
        <v>92</v>
      </c>
      <c r="X483" t="s">
        <v>92</v>
      </c>
      <c r="Y483" t="s">
        <v>93</v>
      </c>
      <c r="Z483" t="s">
        <v>90</v>
      </c>
      <c r="AA483">
        <v>12</v>
      </c>
      <c r="AB483">
        <v>2016</v>
      </c>
      <c r="AC483" t="s">
        <v>92</v>
      </c>
      <c r="AD483" t="s">
        <v>92</v>
      </c>
      <c r="AE483" t="s">
        <v>98</v>
      </c>
      <c r="AF483" t="s">
        <v>207</v>
      </c>
      <c r="AG483">
        <v>5</v>
      </c>
      <c r="AH483" t="s">
        <v>208</v>
      </c>
      <c r="AI483" t="s">
        <v>95</v>
      </c>
      <c r="AJ483" t="s">
        <v>96</v>
      </c>
      <c r="AS483" t="s">
        <v>91</v>
      </c>
      <c r="AU483" t="s">
        <v>92</v>
      </c>
      <c r="AV483" t="s">
        <v>168</v>
      </c>
      <c r="BD483" t="s">
        <v>92</v>
      </c>
      <c r="BE483" t="s">
        <v>92</v>
      </c>
      <c r="BF483" t="s">
        <v>92</v>
      </c>
      <c r="BH483" t="s">
        <v>92</v>
      </c>
      <c r="BI483" t="s">
        <v>92</v>
      </c>
      <c r="BJ483" t="s">
        <v>92</v>
      </c>
      <c r="BK483" t="s">
        <v>92</v>
      </c>
      <c r="BN483" t="s">
        <v>92</v>
      </c>
      <c r="BO483" t="s">
        <v>92</v>
      </c>
      <c r="BP483" t="s">
        <v>92</v>
      </c>
      <c r="BR483" t="s">
        <v>92</v>
      </c>
      <c r="BS483" t="s">
        <v>92</v>
      </c>
      <c r="BT483" t="s">
        <v>98</v>
      </c>
      <c r="BU483" t="s">
        <v>91</v>
      </c>
      <c r="BV483" t="s">
        <v>91</v>
      </c>
      <c r="BW483">
        <v>61282</v>
      </c>
      <c r="BX483">
        <v>581</v>
      </c>
      <c r="BY483">
        <v>51</v>
      </c>
      <c r="BZ483">
        <v>11392.156862745</v>
      </c>
      <c r="CA483">
        <v>25.306250001150001</v>
      </c>
      <c r="CD483">
        <v>2042</v>
      </c>
      <c r="CE483">
        <v>4</v>
      </c>
      <c r="CF483">
        <f t="shared" si="7"/>
        <v>61282</v>
      </c>
    </row>
    <row r="484" spans="1:84">
      <c r="A484">
        <v>482</v>
      </c>
      <c r="B484">
        <v>61440</v>
      </c>
      <c r="C484" t="s">
        <v>814</v>
      </c>
      <c r="D484">
        <v>61822</v>
      </c>
      <c r="E484" t="s">
        <v>815</v>
      </c>
      <c r="F484" t="s">
        <v>152</v>
      </c>
      <c r="G484" t="s">
        <v>270</v>
      </c>
      <c r="H484" t="s">
        <v>86</v>
      </c>
      <c r="I484" t="s">
        <v>87</v>
      </c>
      <c r="J484" t="s">
        <v>88</v>
      </c>
      <c r="L484" t="s">
        <v>89</v>
      </c>
      <c r="M484" t="s">
        <v>90</v>
      </c>
      <c r="N484" t="s">
        <v>90</v>
      </c>
      <c r="Q484">
        <v>4.5999999999999996</v>
      </c>
      <c r="R484">
        <v>0.9</v>
      </c>
      <c r="S484">
        <v>4.4000000000000004</v>
      </c>
      <c r="T484">
        <v>4.4000000000000004</v>
      </c>
      <c r="U484">
        <v>2</v>
      </c>
      <c r="V484" t="s">
        <v>91</v>
      </c>
      <c r="W484" t="s">
        <v>92</v>
      </c>
      <c r="X484" t="s">
        <v>92</v>
      </c>
      <c r="Y484" t="s">
        <v>93</v>
      </c>
      <c r="Z484" t="s">
        <v>90</v>
      </c>
      <c r="AA484">
        <v>10</v>
      </c>
      <c r="AB484">
        <v>2012</v>
      </c>
      <c r="AC484" t="s">
        <v>92</v>
      </c>
      <c r="AD484" t="s">
        <v>92</v>
      </c>
      <c r="AE484" t="s">
        <v>98</v>
      </c>
      <c r="AF484" t="s">
        <v>207</v>
      </c>
      <c r="AG484">
        <v>5</v>
      </c>
      <c r="AH484" t="s">
        <v>208</v>
      </c>
      <c r="AI484" t="s">
        <v>95</v>
      </c>
      <c r="AU484" t="s">
        <v>92</v>
      </c>
      <c r="AV484" t="s">
        <v>97</v>
      </c>
      <c r="BD484" t="s">
        <v>92</v>
      </c>
      <c r="BE484" t="s">
        <v>92</v>
      </c>
      <c r="BF484" t="s">
        <v>92</v>
      </c>
      <c r="BH484" t="s">
        <v>92</v>
      </c>
      <c r="BI484" t="s">
        <v>92</v>
      </c>
      <c r="BJ484" t="s">
        <v>92</v>
      </c>
      <c r="BK484" t="s">
        <v>92</v>
      </c>
      <c r="BN484" t="s">
        <v>92</v>
      </c>
      <c r="BO484" t="s">
        <v>92</v>
      </c>
      <c r="BP484" t="s">
        <v>92</v>
      </c>
      <c r="BR484" t="s">
        <v>92</v>
      </c>
      <c r="BS484" t="s">
        <v>92</v>
      </c>
      <c r="BT484" t="s">
        <v>91</v>
      </c>
      <c r="BW484">
        <v>61822</v>
      </c>
      <c r="BX484">
        <v>301883</v>
      </c>
      <c r="BY484">
        <v>21415</v>
      </c>
      <c r="BZ484">
        <v>14096.801307494699</v>
      </c>
      <c r="CA484">
        <v>21.730833332329901</v>
      </c>
      <c r="CD484">
        <v>2034</v>
      </c>
      <c r="CE484">
        <v>7</v>
      </c>
      <c r="CF484">
        <f t="shared" si="7"/>
        <v>61822</v>
      </c>
    </row>
    <row r="485" spans="1:84" hidden="1">
      <c r="A485">
        <v>483</v>
      </c>
      <c r="B485">
        <v>61505</v>
      </c>
      <c r="C485" t="s">
        <v>373</v>
      </c>
      <c r="D485">
        <v>61890</v>
      </c>
      <c r="E485" t="s">
        <v>373</v>
      </c>
      <c r="F485" t="s">
        <v>122</v>
      </c>
      <c r="G485" t="s">
        <v>134</v>
      </c>
      <c r="H485" t="s">
        <v>374</v>
      </c>
      <c r="I485" t="s">
        <v>111</v>
      </c>
      <c r="J485" t="s">
        <v>88</v>
      </c>
      <c r="L485" t="s">
        <v>89</v>
      </c>
      <c r="M485" t="s">
        <v>90</v>
      </c>
      <c r="N485" t="s">
        <v>90</v>
      </c>
      <c r="O485">
        <v>50840</v>
      </c>
      <c r="P485">
        <v>50840</v>
      </c>
      <c r="Q485">
        <v>94</v>
      </c>
      <c r="R485">
        <v>0.9</v>
      </c>
      <c r="S485">
        <v>80.2</v>
      </c>
      <c r="T485">
        <v>80.2</v>
      </c>
      <c r="U485">
        <v>30</v>
      </c>
      <c r="V485" t="s">
        <v>91</v>
      </c>
      <c r="W485" t="s">
        <v>92</v>
      </c>
      <c r="X485" t="s">
        <v>92</v>
      </c>
      <c r="Y485" t="s">
        <v>93</v>
      </c>
      <c r="Z485" t="s">
        <v>90</v>
      </c>
      <c r="AA485">
        <v>6</v>
      </c>
      <c r="AB485">
        <v>1990</v>
      </c>
      <c r="AC485" t="s">
        <v>92</v>
      </c>
      <c r="AD485" t="s">
        <v>92</v>
      </c>
      <c r="AE485" t="s">
        <v>91</v>
      </c>
      <c r="AF485" t="s">
        <v>113</v>
      </c>
      <c r="AG485">
        <v>2</v>
      </c>
      <c r="AH485" t="s">
        <v>90</v>
      </c>
      <c r="AI485" t="s">
        <v>96</v>
      </c>
      <c r="AJ485" t="s">
        <v>95</v>
      </c>
      <c r="AS485" t="s">
        <v>91</v>
      </c>
      <c r="AU485" t="s">
        <v>92</v>
      </c>
      <c r="AV485" t="s">
        <v>97</v>
      </c>
      <c r="BD485" t="s">
        <v>92</v>
      </c>
      <c r="BE485" t="s">
        <v>92</v>
      </c>
      <c r="BF485" t="s">
        <v>92</v>
      </c>
      <c r="BH485" t="s">
        <v>92</v>
      </c>
      <c r="BI485" t="s">
        <v>92</v>
      </c>
      <c r="BJ485" t="s">
        <v>92</v>
      </c>
      <c r="BK485" t="s">
        <v>92</v>
      </c>
      <c r="BN485" t="s">
        <v>92</v>
      </c>
      <c r="BO485" t="s">
        <v>92</v>
      </c>
      <c r="BP485" t="s">
        <v>92</v>
      </c>
      <c r="BR485" t="s">
        <v>92</v>
      </c>
      <c r="BS485" t="s">
        <v>92</v>
      </c>
      <c r="BT485" t="s">
        <v>98</v>
      </c>
      <c r="BU485" t="s">
        <v>91</v>
      </c>
      <c r="BV485" t="s">
        <v>98</v>
      </c>
      <c r="BW485">
        <v>61890</v>
      </c>
      <c r="BX485">
        <v>17400</v>
      </c>
      <c r="BY485">
        <v>945</v>
      </c>
      <c r="BZ485">
        <v>18412.698412698399</v>
      </c>
      <c r="CA485">
        <v>45.927437498471399</v>
      </c>
      <c r="CD485">
        <v>2036</v>
      </c>
      <c r="CE485">
        <v>5</v>
      </c>
      <c r="CF485">
        <f t="shared" si="7"/>
        <v>61890</v>
      </c>
    </row>
    <row r="486" spans="1:84">
      <c r="A486">
        <v>484</v>
      </c>
      <c r="B486">
        <v>63875</v>
      </c>
      <c r="C486" t="s">
        <v>816</v>
      </c>
      <c r="D486">
        <v>62492</v>
      </c>
      <c r="E486" t="s">
        <v>816</v>
      </c>
      <c r="F486" t="s">
        <v>152</v>
      </c>
      <c r="G486" t="s">
        <v>817</v>
      </c>
      <c r="H486" t="s">
        <v>818</v>
      </c>
      <c r="I486" t="s">
        <v>87</v>
      </c>
      <c r="J486" t="s">
        <v>88</v>
      </c>
      <c r="L486" t="s">
        <v>89</v>
      </c>
      <c r="M486" t="s">
        <v>90</v>
      </c>
      <c r="N486" t="s">
        <v>90</v>
      </c>
      <c r="Q486">
        <v>7.5</v>
      </c>
      <c r="R486">
        <v>1</v>
      </c>
      <c r="S486">
        <v>7.1</v>
      </c>
      <c r="T486">
        <v>7.8</v>
      </c>
      <c r="U486">
        <v>5</v>
      </c>
      <c r="V486" t="s">
        <v>91</v>
      </c>
      <c r="W486" t="s">
        <v>92</v>
      </c>
      <c r="X486" t="s">
        <v>92</v>
      </c>
      <c r="Y486" t="s">
        <v>93</v>
      </c>
      <c r="Z486" t="s">
        <v>90</v>
      </c>
      <c r="AA486">
        <v>12</v>
      </c>
      <c r="AB486">
        <v>2010</v>
      </c>
      <c r="AC486" t="s">
        <v>92</v>
      </c>
      <c r="AD486" t="s">
        <v>92</v>
      </c>
      <c r="AE486" t="s">
        <v>91</v>
      </c>
      <c r="AF486" t="s">
        <v>113</v>
      </c>
      <c r="AG486">
        <v>2</v>
      </c>
      <c r="AH486" t="s">
        <v>90</v>
      </c>
      <c r="AI486" t="s">
        <v>95</v>
      </c>
      <c r="AS486" t="s">
        <v>91</v>
      </c>
      <c r="AT486" t="s">
        <v>91</v>
      </c>
      <c r="AU486" t="s">
        <v>92</v>
      </c>
      <c r="AV486" t="s">
        <v>119</v>
      </c>
      <c r="BD486" t="s">
        <v>92</v>
      </c>
      <c r="BE486" t="s">
        <v>92</v>
      </c>
      <c r="BF486" t="s">
        <v>92</v>
      </c>
      <c r="BH486" t="s">
        <v>92</v>
      </c>
      <c r="BI486" t="s">
        <v>92</v>
      </c>
      <c r="BJ486" t="s">
        <v>92</v>
      </c>
      <c r="BK486" t="s">
        <v>92</v>
      </c>
      <c r="BN486" t="s">
        <v>92</v>
      </c>
      <c r="BO486" t="s">
        <v>92</v>
      </c>
      <c r="BP486" t="s">
        <v>92</v>
      </c>
      <c r="BQ486" t="s">
        <v>91</v>
      </c>
      <c r="BR486" t="s">
        <v>92</v>
      </c>
      <c r="BS486" t="s">
        <v>92</v>
      </c>
      <c r="BT486" t="s">
        <v>91</v>
      </c>
      <c r="BU486" t="s">
        <v>91</v>
      </c>
      <c r="BV486" t="s">
        <v>91</v>
      </c>
      <c r="BW486">
        <v>62492</v>
      </c>
      <c r="BX486">
        <v>868965</v>
      </c>
      <c r="BY486">
        <v>53804</v>
      </c>
      <c r="BZ486">
        <v>16150.565013753599</v>
      </c>
      <c r="CA486">
        <v>28.657000000025398</v>
      </c>
      <c r="CD486">
        <v>2039</v>
      </c>
      <c r="CE486">
        <v>8</v>
      </c>
      <c r="CF486">
        <f t="shared" si="7"/>
        <v>62492</v>
      </c>
    </row>
    <row r="487" spans="1:84">
      <c r="A487">
        <v>485</v>
      </c>
      <c r="B487">
        <v>62767</v>
      </c>
      <c r="C487" t="s">
        <v>819</v>
      </c>
      <c r="D487">
        <v>62901</v>
      </c>
      <c r="E487" t="s">
        <v>820</v>
      </c>
      <c r="F487" t="s">
        <v>171</v>
      </c>
      <c r="G487" t="s">
        <v>821</v>
      </c>
      <c r="H487" t="s">
        <v>822</v>
      </c>
      <c r="I487" t="s">
        <v>87</v>
      </c>
      <c r="J487" t="s">
        <v>88</v>
      </c>
      <c r="L487" t="s">
        <v>89</v>
      </c>
      <c r="M487" t="s">
        <v>90</v>
      </c>
      <c r="N487" t="s">
        <v>90</v>
      </c>
      <c r="Q487">
        <v>1</v>
      </c>
      <c r="R487">
        <v>1</v>
      </c>
      <c r="S487">
        <v>1</v>
      </c>
      <c r="T487">
        <v>1</v>
      </c>
      <c r="U487">
        <v>0.1</v>
      </c>
      <c r="V487" t="s">
        <v>91</v>
      </c>
      <c r="W487" t="s">
        <v>92</v>
      </c>
      <c r="X487" t="s">
        <v>92</v>
      </c>
      <c r="Y487" t="s">
        <v>93</v>
      </c>
      <c r="Z487" t="s">
        <v>90</v>
      </c>
      <c r="AA487">
        <v>3</v>
      </c>
      <c r="AB487">
        <v>2014</v>
      </c>
      <c r="AC487" t="s">
        <v>92</v>
      </c>
      <c r="AD487" t="s">
        <v>92</v>
      </c>
      <c r="AE487" t="s">
        <v>98</v>
      </c>
      <c r="AF487" t="s">
        <v>213</v>
      </c>
      <c r="AG487">
        <v>7</v>
      </c>
      <c r="AH487" t="s">
        <v>208</v>
      </c>
      <c r="AI487" t="s">
        <v>95</v>
      </c>
      <c r="AU487" t="s">
        <v>92</v>
      </c>
      <c r="AV487" t="s">
        <v>119</v>
      </c>
      <c r="BD487" t="s">
        <v>92</v>
      </c>
      <c r="BE487" t="s">
        <v>92</v>
      </c>
      <c r="BF487" t="s">
        <v>92</v>
      </c>
      <c r="BH487" t="s">
        <v>92</v>
      </c>
      <c r="BI487" t="s">
        <v>92</v>
      </c>
      <c r="BJ487" t="s">
        <v>92</v>
      </c>
      <c r="BK487" t="s">
        <v>92</v>
      </c>
      <c r="BN487" t="s">
        <v>92</v>
      </c>
      <c r="BO487" t="s">
        <v>92</v>
      </c>
      <c r="BP487" t="s">
        <v>92</v>
      </c>
      <c r="BQ487" t="s">
        <v>91</v>
      </c>
      <c r="BR487" t="s">
        <v>92</v>
      </c>
      <c r="BS487" t="s">
        <v>92</v>
      </c>
      <c r="BT487" t="s">
        <v>91</v>
      </c>
      <c r="BU487" t="s">
        <v>91</v>
      </c>
      <c r="BV487" t="s">
        <v>91</v>
      </c>
      <c r="BW487">
        <v>62901</v>
      </c>
      <c r="BX487">
        <v>75109</v>
      </c>
      <c r="BY487">
        <v>6406</v>
      </c>
      <c r="BZ487">
        <v>11724.789260068599</v>
      </c>
      <c r="CA487">
        <v>19.045234125374702</v>
      </c>
      <c r="CD487">
        <v>2033</v>
      </c>
      <c r="CE487">
        <v>4</v>
      </c>
      <c r="CF487">
        <f t="shared" si="7"/>
        <v>62901</v>
      </c>
    </row>
    <row r="488" spans="1:84">
      <c r="A488">
        <v>486</v>
      </c>
      <c r="B488">
        <v>63113</v>
      </c>
      <c r="C488" t="s">
        <v>823</v>
      </c>
      <c r="D488">
        <v>63347</v>
      </c>
      <c r="E488" t="s">
        <v>824</v>
      </c>
      <c r="F488" t="s">
        <v>327</v>
      </c>
      <c r="G488" t="s">
        <v>328</v>
      </c>
      <c r="H488" t="s">
        <v>173</v>
      </c>
      <c r="I488" t="s">
        <v>87</v>
      </c>
      <c r="J488" t="s">
        <v>88</v>
      </c>
      <c r="L488" t="s">
        <v>89</v>
      </c>
      <c r="M488" t="s">
        <v>90</v>
      </c>
      <c r="N488" t="s">
        <v>90</v>
      </c>
      <c r="Q488">
        <v>7.5</v>
      </c>
      <c r="R488">
        <v>0.8</v>
      </c>
      <c r="S488">
        <v>7.5</v>
      </c>
      <c r="T488">
        <v>7.5</v>
      </c>
      <c r="U488">
        <v>7</v>
      </c>
      <c r="V488" t="s">
        <v>91</v>
      </c>
      <c r="W488" t="s">
        <v>92</v>
      </c>
      <c r="X488" t="s">
        <v>92</v>
      </c>
      <c r="Y488" t="s">
        <v>93</v>
      </c>
      <c r="Z488" t="s">
        <v>90</v>
      </c>
      <c r="AA488">
        <v>8</v>
      </c>
      <c r="AB488">
        <v>2018</v>
      </c>
      <c r="AC488" t="s">
        <v>92</v>
      </c>
      <c r="AD488" t="s">
        <v>92</v>
      </c>
      <c r="AE488" t="s">
        <v>98</v>
      </c>
      <c r="AF488" t="s">
        <v>207</v>
      </c>
      <c r="AG488">
        <v>5</v>
      </c>
      <c r="AH488" t="s">
        <v>208</v>
      </c>
      <c r="AI488" t="s">
        <v>95</v>
      </c>
      <c r="AJ488" t="s">
        <v>96</v>
      </c>
      <c r="AS488" t="s">
        <v>91</v>
      </c>
      <c r="AT488" t="s">
        <v>91</v>
      </c>
      <c r="AU488">
        <v>0</v>
      </c>
      <c r="AV488" t="s">
        <v>97</v>
      </c>
      <c r="BD488" t="s">
        <v>92</v>
      </c>
      <c r="BE488" t="s">
        <v>92</v>
      </c>
      <c r="BF488" t="s">
        <v>92</v>
      </c>
      <c r="BH488" t="s">
        <v>92</v>
      </c>
      <c r="BI488" t="s">
        <v>92</v>
      </c>
      <c r="BJ488" t="s">
        <v>92</v>
      </c>
      <c r="BK488" t="s">
        <v>92</v>
      </c>
      <c r="BN488" t="s">
        <v>92</v>
      </c>
      <c r="BO488" t="s">
        <v>92</v>
      </c>
      <c r="BP488" t="s">
        <v>92</v>
      </c>
      <c r="BQ488" t="s">
        <v>91</v>
      </c>
      <c r="BR488" t="s">
        <v>92</v>
      </c>
      <c r="BS488" t="s">
        <v>92</v>
      </c>
      <c r="BT488" t="s">
        <v>98</v>
      </c>
      <c r="BU488" t="s">
        <v>91</v>
      </c>
      <c r="BV488" t="s">
        <v>98</v>
      </c>
      <c r="BW488">
        <v>63347</v>
      </c>
      <c r="BX488">
        <v>634723</v>
      </c>
      <c r="BY488">
        <v>54691.839999999997</v>
      </c>
      <c r="BZ488">
        <v>11605.4424206609</v>
      </c>
      <c r="CA488">
        <v>24.040555556693299</v>
      </c>
      <c r="CD488">
        <v>2042</v>
      </c>
      <c r="CE488">
        <v>8</v>
      </c>
      <c r="CF488">
        <f t="shared" si="7"/>
        <v>63347</v>
      </c>
    </row>
    <row r="489" spans="1:84">
      <c r="A489">
        <v>487</v>
      </c>
      <c r="B489">
        <v>65384</v>
      </c>
      <c r="C489" t="s">
        <v>198</v>
      </c>
      <c r="D489">
        <v>63483</v>
      </c>
      <c r="E489" t="s">
        <v>825</v>
      </c>
      <c r="F489" t="s">
        <v>152</v>
      </c>
      <c r="G489" t="s">
        <v>817</v>
      </c>
      <c r="H489" t="s">
        <v>826</v>
      </c>
      <c r="I489" t="s">
        <v>87</v>
      </c>
      <c r="J489" t="s">
        <v>88</v>
      </c>
      <c r="L489" t="s">
        <v>89</v>
      </c>
      <c r="M489" t="s">
        <v>90</v>
      </c>
      <c r="N489" t="s">
        <v>90</v>
      </c>
      <c r="Q489">
        <v>5.5</v>
      </c>
      <c r="R489">
        <v>0.9</v>
      </c>
      <c r="S489">
        <v>5.2</v>
      </c>
      <c r="T489">
        <v>6.1</v>
      </c>
      <c r="U489">
        <v>3.5</v>
      </c>
      <c r="V489" t="s">
        <v>91</v>
      </c>
      <c r="W489" t="s">
        <v>92</v>
      </c>
      <c r="X489" t="s">
        <v>92</v>
      </c>
      <c r="Y489" t="s">
        <v>93</v>
      </c>
      <c r="Z489" t="s">
        <v>90</v>
      </c>
      <c r="AA489">
        <v>1</v>
      </c>
      <c r="AB489">
        <v>2012</v>
      </c>
      <c r="AC489" t="s">
        <v>92</v>
      </c>
      <c r="AD489" t="s">
        <v>92</v>
      </c>
      <c r="AE489" t="s">
        <v>98</v>
      </c>
      <c r="AF489" t="s">
        <v>207</v>
      </c>
      <c r="AG489">
        <v>5</v>
      </c>
      <c r="AH489" t="s">
        <v>208</v>
      </c>
      <c r="AI489" t="s">
        <v>95</v>
      </c>
      <c r="AJ489" t="s">
        <v>96</v>
      </c>
      <c r="AS489" t="s">
        <v>91</v>
      </c>
      <c r="AT489" t="s">
        <v>91</v>
      </c>
      <c r="AU489" t="s">
        <v>92</v>
      </c>
      <c r="AV489" t="s">
        <v>168</v>
      </c>
      <c r="BD489" t="s">
        <v>92</v>
      </c>
      <c r="BE489" t="s">
        <v>92</v>
      </c>
      <c r="BF489" t="s">
        <v>92</v>
      </c>
      <c r="BH489" t="s">
        <v>92</v>
      </c>
      <c r="BI489" t="s">
        <v>92</v>
      </c>
      <c r="BJ489" t="s">
        <v>92</v>
      </c>
      <c r="BK489" t="s">
        <v>92</v>
      </c>
      <c r="BN489" t="s">
        <v>92</v>
      </c>
      <c r="BO489" t="s">
        <v>92</v>
      </c>
      <c r="BP489" t="s">
        <v>92</v>
      </c>
      <c r="BR489" t="s">
        <v>92</v>
      </c>
      <c r="BS489" t="s">
        <v>92</v>
      </c>
      <c r="BT489" t="s">
        <v>98</v>
      </c>
      <c r="BU489" t="s">
        <v>91</v>
      </c>
      <c r="BV489" t="s">
        <v>98</v>
      </c>
      <c r="BW489">
        <v>63483</v>
      </c>
      <c r="BX489">
        <v>523367</v>
      </c>
      <c r="BY489">
        <v>46017</v>
      </c>
      <c r="BZ489">
        <v>11373.3402872851</v>
      </c>
      <c r="CA489">
        <v>22.777083334450001</v>
      </c>
      <c r="CD489">
        <v>2034</v>
      </c>
      <c r="CE489">
        <v>10</v>
      </c>
      <c r="CF489">
        <f t="shared" si="7"/>
        <v>63483</v>
      </c>
    </row>
    <row r="490" spans="1:84">
      <c r="A490">
        <v>488</v>
      </c>
      <c r="B490">
        <v>63220</v>
      </c>
      <c r="C490" t="s">
        <v>827</v>
      </c>
      <c r="D490">
        <v>63485</v>
      </c>
      <c r="E490" t="s">
        <v>828</v>
      </c>
      <c r="F490" t="s">
        <v>171</v>
      </c>
      <c r="G490" t="s">
        <v>643</v>
      </c>
      <c r="H490">
        <v>1</v>
      </c>
      <c r="I490" t="s">
        <v>87</v>
      </c>
      <c r="J490" t="s">
        <v>88</v>
      </c>
      <c r="L490" t="s">
        <v>89</v>
      </c>
      <c r="M490" t="s">
        <v>90</v>
      </c>
      <c r="N490" t="s">
        <v>90</v>
      </c>
      <c r="Q490">
        <v>5.6</v>
      </c>
      <c r="R490">
        <v>0.95</v>
      </c>
      <c r="S490">
        <v>4.3</v>
      </c>
      <c r="T490">
        <v>5.6</v>
      </c>
      <c r="U490">
        <v>1</v>
      </c>
      <c r="V490" t="s">
        <v>91</v>
      </c>
      <c r="W490" t="s">
        <v>92</v>
      </c>
      <c r="X490" t="s">
        <v>92</v>
      </c>
      <c r="Y490" t="s">
        <v>93</v>
      </c>
      <c r="Z490" t="s">
        <v>90</v>
      </c>
      <c r="AA490">
        <v>11</v>
      </c>
      <c r="AB490">
        <v>1997</v>
      </c>
      <c r="AC490" t="s">
        <v>92</v>
      </c>
      <c r="AD490" t="s">
        <v>92</v>
      </c>
      <c r="AE490" t="s">
        <v>98</v>
      </c>
      <c r="AF490" t="s">
        <v>203</v>
      </c>
      <c r="AG490">
        <v>3</v>
      </c>
      <c r="AH490" t="s">
        <v>208</v>
      </c>
      <c r="AI490" t="s">
        <v>95</v>
      </c>
      <c r="AO490" t="s">
        <v>95</v>
      </c>
      <c r="AS490" t="s">
        <v>91</v>
      </c>
      <c r="AT490" t="s">
        <v>91</v>
      </c>
      <c r="AU490">
        <v>0</v>
      </c>
      <c r="AV490" t="s">
        <v>97</v>
      </c>
      <c r="BD490" t="s">
        <v>92</v>
      </c>
      <c r="BE490" t="s">
        <v>92</v>
      </c>
      <c r="BF490" t="s">
        <v>92</v>
      </c>
      <c r="BH490" t="s">
        <v>92</v>
      </c>
      <c r="BI490" t="s">
        <v>92</v>
      </c>
      <c r="BJ490" t="s">
        <v>92</v>
      </c>
      <c r="BK490" t="s">
        <v>92</v>
      </c>
      <c r="BN490" t="s">
        <v>92</v>
      </c>
      <c r="BO490" t="s">
        <v>92</v>
      </c>
      <c r="BP490" t="s">
        <v>92</v>
      </c>
      <c r="BR490" t="s">
        <v>92</v>
      </c>
      <c r="BS490" t="s">
        <v>92</v>
      </c>
      <c r="BT490" t="s">
        <v>91</v>
      </c>
      <c r="BU490" t="s">
        <v>91</v>
      </c>
      <c r="BV490" t="s">
        <v>91</v>
      </c>
      <c r="BW490">
        <v>63485</v>
      </c>
      <c r="BX490">
        <v>339415</v>
      </c>
      <c r="BY490">
        <v>29246.14</v>
      </c>
      <c r="BZ490">
        <v>11605.463148299201</v>
      </c>
      <c r="CA490">
        <v>21.638055556723302</v>
      </c>
      <c r="CD490">
        <v>2019</v>
      </c>
      <c r="CE490">
        <v>7</v>
      </c>
      <c r="CF490">
        <f t="shared" si="7"/>
        <v>63485</v>
      </c>
    </row>
    <row r="491" spans="1:84">
      <c r="A491">
        <v>489</v>
      </c>
      <c r="B491">
        <v>65384</v>
      </c>
      <c r="C491" t="s">
        <v>198</v>
      </c>
      <c r="D491">
        <v>63492</v>
      </c>
      <c r="E491" t="s">
        <v>829</v>
      </c>
      <c r="F491" t="s">
        <v>152</v>
      </c>
      <c r="G491" t="s">
        <v>408</v>
      </c>
      <c r="H491" t="s">
        <v>830</v>
      </c>
      <c r="I491" t="s">
        <v>87</v>
      </c>
      <c r="J491" t="s">
        <v>88</v>
      </c>
      <c r="L491" t="s">
        <v>89</v>
      </c>
      <c r="M491" t="s">
        <v>90</v>
      </c>
      <c r="N491" t="s">
        <v>90</v>
      </c>
      <c r="Q491">
        <v>3.5</v>
      </c>
      <c r="R491">
        <v>1</v>
      </c>
      <c r="S491">
        <v>2.7</v>
      </c>
      <c r="T491">
        <v>3.8</v>
      </c>
      <c r="U491">
        <v>2.4</v>
      </c>
      <c r="V491" t="s">
        <v>91</v>
      </c>
      <c r="W491" t="s">
        <v>92</v>
      </c>
      <c r="X491" t="s">
        <v>92</v>
      </c>
      <c r="Y491" t="s">
        <v>93</v>
      </c>
      <c r="Z491" t="s">
        <v>90</v>
      </c>
      <c r="AA491">
        <v>6</v>
      </c>
      <c r="AB491">
        <v>2012</v>
      </c>
      <c r="AC491" t="s">
        <v>92</v>
      </c>
      <c r="AD491" t="s">
        <v>92</v>
      </c>
      <c r="AE491" t="s">
        <v>98</v>
      </c>
      <c r="AF491" t="s">
        <v>213</v>
      </c>
      <c r="AG491">
        <v>7</v>
      </c>
      <c r="AH491" t="s">
        <v>208</v>
      </c>
      <c r="AI491" t="s">
        <v>95</v>
      </c>
      <c r="AS491" t="s">
        <v>91</v>
      </c>
      <c r="AT491" t="s">
        <v>91</v>
      </c>
      <c r="AU491" t="s">
        <v>92</v>
      </c>
      <c r="AV491" t="s">
        <v>119</v>
      </c>
      <c r="BD491" t="s">
        <v>92</v>
      </c>
      <c r="BE491" t="s">
        <v>92</v>
      </c>
      <c r="BF491" t="s">
        <v>92</v>
      </c>
      <c r="BH491" t="s">
        <v>92</v>
      </c>
      <c r="BI491" t="s">
        <v>92</v>
      </c>
      <c r="BJ491" t="s">
        <v>92</v>
      </c>
      <c r="BK491" t="s">
        <v>92</v>
      </c>
      <c r="BN491" t="s">
        <v>92</v>
      </c>
      <c r="BO491" t="s">
        <v>92</v>
      </c>
      <c r="BP491" t="s">
        <v>92</v>
      </c>
      <c r="BQ491" t="s">
        <v>91</v>
      </c>
      <c r="BR491" t="s">
        <v>92</v>
      </c>
      <c r="BS491" t="s">
        <v>92</v>
      </c>
      <c r="BT491" t="s">
        <v>91</v>
      </c>
      <c r="BU491" t="s">
        <v>91</v>
      </c>
      <c r="BV491" t="s">
        <v>91</v>
      </c>
      <c r="BW491">
        <v>63492</v>
      </c>
      <c r="BX491">
        <v>161845</v>
      </c>
      <c r="BY491">
        <v>15875</v>
      </c>
      <c r="BZ491">
        <v>10194.960629921199</v>
      </c>
      <c r="CA491">
        <v>24.198250000469901</v>
      </c>
      <c r="CD491">
        <v>2036</v>
      </c>
      <c r="CE491">
        <v>8</v>
      </c>
      <c r="CF491">
        <f t="shared" si="7"/>
        <v>63492</v>
      </c>
    </row>
  </sheetData>
  <autoFilter ref="A1:CF491" xr:uid="{A26D6690-7229-0545-A961-6477C84B885A}">
    <filterColumn colId="83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retirements by state</vt:lpstr>
      <vt:lpstr>EIA_proj_retirements_gt</vt:lpstr>
      <vt:lpstr>generation vintage</vt:lpstr>
      <vt:lpstr>fuel CO2 content</vt:lpstr>
      <vt:lpstr>2021</vt:lpstr>
      <vt:lpstr>Fuel_CO2</vt:lpstr>
      <vt:lpstr>retire_2023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Dinos Gonatas</dc:creator>
  <cp:lastModifiedBy>Dinos Gonatas</cp:lastModifiedBy>
  <dcterms:created xsi:type="dcterms:W3CDTF">2024-01-26T20:27:44Z</dcterms:created>
  <dcterms:modified xsi:type="dcterms:W3CDTF">2024-03-09T14:30:24Z</dcterms:modified>
</cp:coreProperties>
</file>