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atecspgov-my.sharepoint.com/personal/michael_vicente_fatec_sp_gov_br/Documents/"/>
    </mc:Choice>
  </mc:AlternateContent>
  <xr:revisionPtr revIDLastSave="3483" documentId="11_E60897F41BE170836B02CE998F75CCDC64E183C8" xr6:coauthVersionLast="47" xr6:coauthVersionMax="47" xr10:uidLastSave="{97B67D0B-BE8E-4048-8E75-0B504FAE2081}"/>
  <bookViews>
    <workbookView xWindow="-28920" yWindow="-120" windowWidth="29040" windowHeight="15720" activeTab="3" xr2:uid="{00000000-000D-0000-FFFF-FFFF00000000}"/>
  </bookViews>
  <sheets>
    <sheet name="Relatório de Sensibilidade 1" sheetId="8" r:id="rId1"/>
    <sheet name="Custos de Transporte" sheetId="10" r:id="rId2"/>
    <sheet name="Transporte" sheetId="9" r:id="rId3"/>
    <sheet name="Solver Caldo" sheetId="1" r:id="rId4"/>
  </sheets>
  <definedNames>
    <definedName name="solver_adj" localSheetId="3" hidden="1">'Solver Caldo'!$R$11:$Y$11</definedName>
    <definedName name="solver_cvg" localSheetId="3" hidden="1">0.0001</definedName>
    <definedName name="solver_drv" localSheetId="3" hidden="1">2</definedName>
    <definedName name="solver_eng" localSheetId="3" hidden="1">2</definedName>
    <definedName name="solver_est" localSheetId="3" hidden="1">1</definedName>
    <definedName name="solver_itr" localSheetId="3" hidden="1">2147483647</definedName>
    <definedName name="solver_lhs1" localSheetId="3" hidden="1">'Solver Caldo'!$K$4:$K$19</definedName>
    <definedName name="solver_mip" localSheetId="3" hidden="1">2147483647</definedName>
    <definedName name="solver_mni" localSheetId="3" hidden="1">30</definedName>
    <definedName name="solver_mrt" localSheetId="3" hidden="1">0.075</definedName>
    <definedName name="solver_msl" localSheetId="3" hidden="1">2</definedName>
    <definedName name="solver_neg" localSheetId="3" hidden="1">1</definedName>
    <definedName name="solver_nod" localSheetId="3" hidden="1">2147483647</definedName>
    <definedName name="solver_num" localSheetId="3" hidden="1">1</definedName>
    <definedName name="solver_nwt" localSheetId="3" hidden="1">1</definedName>
    <definedName name="solver_opt" localSheetId="3" hidden="1">'Solver Caldo'!$R$12</definedName>
    <definedName name="solver_pre" localSheetId="3" hidden="1">0.000001</definedName>
    <definedName name="solver_rbv" localSheetId="3" hidden="1">2</definedName>
    <definedName name="solver_rel1" localSheetId="3" hidden="1">1</definedName>
    <definedName name="solver_rhs1" localSheetId="3" hidden="1">'Solver Caldo'!$L$4:$L$19</definedName>
    <definedName name="solver_rlx" localSheetId="3" hidden="1">2</definedName>
    <definedName name="solver_rsd" localSheetId="3" hidden="1">0</definedName>
    <definedName name="solver_scl" localSheetId="3" hidden="1">2</definedName>
    <definedName name="solver_sho" localSheetId="3" hidden="1">2</definedName>
    <definedName name="solver_ssz" localSheetId="3" hidden="1">100</definedName>
    <definedName name="solver_tim" localSheetId="3" hidden="1">2147483647</definedName>
    <definedName name="solver_tol" localSheetId="3" hidden="1">0.01</definedName>
    <definedName name="solver_typ" localSheetId="3" hidden="1">1</definedName>
    <definedName name="solver_val" localSheetId="3" hidden="1">0</definedName>
    <definedName name="solver_ver" localSheetId="3" hidden="1">3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2" i="1" l="1"/>
  <c r="P25" i="9"/>
  <c r="J30" i="8"/>
  <c r="J36" i="8"/>
  <c r="J21" i="8"/>
  <c r="J16" i="8"/>
  <c r="J9" i="8"/>
  <c r="J10" i="8"/>
  <c r="C42" i="9"/>
  <c r="E38" i="9"/>
  <c r="K34" i="9"/>
  <c r="C25" i="9"/>
  <c r="C12" i="9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4" i="1"/>
</calcChain>
</file>

<file path=xl/sharedStrings.xml><?xml version="1.0" encoding="utf-8"?>
<sst xmlns="http://schemas.openxmlformats.org/spreadsheetml/2006/main" count="184" uniqueCount="119">
  <si>
    <t>Microsoft Excel 16.0 Relatório de Sensibilidade</t>
  </si>
  <si>
    <t>Planilha: [Solver restaurante de sopa.xlsx]Sheet1</t>
  </si>
  <si>
    <t>Relatório Criado: 01/06/2023 20:25:51</t>
  </si>
  <si>
    <t>Células Variáveis</t>
  </si>
  <si>
    <t>Final</t>
  </si>
  <si>
    <t>Reduzido</t>
  </si>
  <si>
    <t>Objetivo</t>
  </si>
  <si>
    <t>Permitido</t>
  </si>
  <si>
    <t>Célula</t>
  </si>
  <si>
    <t>Nome</t>
  </si>
  <si>
    <t>Valor</t>
  </si>
  <si>
    <t>Custo</t>
  </si>
  <si>
    <t>Coeficiente</t>
  </si>
  <si>
    <t>Aumentar</t>
  </si>
  <si>
    <t>Reduzir</t>
  </si>
  <si>
    <t>$R$11</t>
  </si>
  <si>
    <t>Valor de variáveis Alho poró</t>
  </si>
  <si>
    <t>$S$11</t>
  </si>
  <si>
    <t>Valor de variáveis Batata</t>
  </si>
  <si>
    <t>$T$11</t>
  </si>
  <si>
    <t>Valor de variáveis Feijão</t>
  </si>
  <si>
    <t>Prejuizo</t>
  </si>
  <si>
    <t>$U$11</t>
  </si>
  <si>
    <t>Valor de variáveis Mexicano</t>
  </si>
  <si>
    <t>$V$11</t>
  </si>
  <si>
    <t>Valor de variáveis Mandioca</t>
  </si>
  <si>
    <t>$W$11</t>
  </si>
  <si>
    <t>Valor de variáveis Mandioquinha</t>
  </si>
  <si>
    <t>$X$11</t>
  </si>
  <si>
    <t>Valor de variáveis Lentilha</t>
  </si>
  <si>
    <t>$Y$11</t>
  </si>
  <si>
    <t>Valor de variáveis Bacon</t>
  </si>
  <si>
    <t>Restrições</t>
  </si>
  <si>
    <t>Sombra</t>
  </si>
  <si>
    <t>Restrição</t>
  </si>
  <si>
    <t>Preço</t>
  </si>
  <si>
    <t>Lateral R.H.</t>
  </si>
  <si>
    <t>$K$4</t>
  </si>
  <si>
    <t>Alho poró LEE</t>
  </si>
  <si>
    <t>$K$5</t>
  </si>
  <si>
    <t>Batata LEE</t>
  </si>
  <si>
    <t>$K$6</t>
  </si>
  <si>
    <t>Sal LEE</t>
  </si>
  <si>
    <t>$K$7</t>
  </si>
  <si>
    <t>Água LEE</t>
  </si>
  <si>
    <t>$K$8</t>
  </si>
  <si>
    <t>Cebola LEE</t>
  </si>
  <si>
    <t>$K$9</t>
  </si>
  <si>
    <t>Azeite LEE</t>
  </si>
  <si>
    <t>$K$10</t>
  </si>
  <si>
    <t>Alho LEE</t>
  </si>
  <si>
    <t>$K$11</t>
  </si>
  <si>
    <t>Salsa LEE</t>
  </si>
  <si>
    <t>$K$12</t>
  </si>
  <si>
    <t>Cebolinha LEE</t>
  </si>
  <si>
    <t>$K$13</t>
  </si>
  <si>
    <t>Bacon LEE</t>
  </si>
  <si>
    <t>$K$14</t>
  </si>
  <si>
    <t>Feijão LEE</t>
  </si>
  <si>
    <t>$K$15</t>
  </si>
  <si>
    <t>Pimenta LEE</t>
  </si>
  <si>
    <t>$K$16</t>
  </si>
  <si>
    <t>Curry LEE</t>
  </si>
  <si>
    <t>$K$17</t>
  </si>
  <si>
    <t>Mandioca LEE</t>
  </si>
  <si>
    <t>$K$18</t>
  </si>
  <si>
    <t>Mandioquinha LEE</t>
  </si>
  <si>
    <t>$K$19</t>
  </si>
  <si>
    <t>Lentilha LEE</t>
  </si>
  <si>
    <t>Custos Unitários dos Transportes</t>
  </si>
  <si>
    <t>Fábricas</t>
  </si>
  <si>
    <t>Depósitos</t>
  </si>
  <si>
    <t>Bauru</t>
  </si>
  <si>
    <t>Campinas</t>
  </si>
  <si>
    <t>Londrina</t>
  </si>
  <si>
    <t>Presidente Prudente</t>
  </si>
  <si>
    <t>Sorocaba</t>
  </si>
  <si>
    <t>Maringá</t>
  </si>
  <si>
    <t>Canto Noroeste</t>
  </si>
  <si>
    <t>Custo Total</t>
  </si>
  <si>
    <t>Custo Mínimo</t>
  </si>
  <si>
    <t>Aproximação de Vogel</t>
  </si>
  <si>
    <t>Penalidades</t>
  </si>
  <si>
    <t>x</t>
  </si>
  <si>
    <t>Caldo</t>
  </si>
  <si>
    <t>Alho poró</t>
  </si>
  <si>
    <t>Batata</t>
  </si>
  <si>
    <t>Feijão</t>
  </si>
  <si>
    <t>Mexicano</t>
  </si>
  <si>
    <t>Mandioca</t>
  </si>
  <si>
    <t>Mandioquinha</t>
  </si>
  <si>
    <t>Lentilha</t>
  </si>
  <si>
    <t>Bacon</t>
  </si>
  <si>
    <t>LEE</t>
  </si>
  <si>
    <t>LDE</t>
  </si>
  <si>
    <t>Função Objetivo</t>
  </si>
  <si>
    <t>Variáveis</t>
  </si>
  <si>
    <t>Coeficientes</t>
  </si>
  <si>
    <t>Sal</t>
  </si>
  <si>
    <t>Água</t>
  </si>
  <si>
    <t>Cebola</t>
  </si>
  <si>
    <t>Azeite</t>
  </si>
  <si>
    <t>Resultados</t>
  </si>
  <si>
    <t>Alho</t>
  </si>
  <si>
    <t>Salsa</t>
  </si>
  <si>
    <t>Valor de variáveis</t>
  </si>
  <si>
    <t>Cebolinha</t>
  </si>
  <si>
    <t>Valor de lucro</t>
  </si>
  <si>
    <t>Pimenta</t>
  </si>
  <si>
    <t>Curry</t>
  </si>
  <si>
    <t>Custo de transporte</t>
  </si>
  <si>
    <t>Lucro bruto</t>
  </si>
  <si>
    <t>Lucro liquido</t>
  </si>
  <si>
    <t>operação realizada</t>
  </si>
  <si>
    <t>Não devemos produzir esse recurso por ele estar nos gerando prejuízo em sua fabricação (valor apontado em custo reduzido)</t>
  </si>
  <si>
    <t>Aplicamos o "permitido aumentar" na produção do nosso caldo de Batata  e ainda obtivemos um lucro de R$ 1023,21 em cima do lucro base</t>
  </si>
  <si>
    <t>Aplicamos o "permitido aumentar" na produção do nosso caldo de Batata  e ainda obtivemos um lucro de R$ 490,60 em cima do lucro base</t>
  </si>
  <si>
    <t>Aplicamos o "permitido reduzir" na produção do nosso caldo de Alho poró  e ainda obtivemos lucro, ainda que menor</t>
  </si>
  <si>
    <t>Aplicação do preço sombra no valor que é permitido aumentar deste ingrediente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</si>
</sst>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6" x14ac:knownFonts="1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theme="1"/>
      <name val="Calibri"/>
      <family val="2"/>
      <scheme val="minor"/>
    </font>
    <font>
      <b/>
      <sz val="11"/>
      <color indexed="18"/>
      <name val="Calibri"/>
      <family val="2"/>
      <scheme val="minor"/>
    </font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79998168889431442"/>
        <bgColor indexed="64"/>
      </patternFill>
    </fill>
  </fills>
  <borders count="3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44" fontId="5" fillId="0" borderId="0" applyFont="0" applyFill="0" applyBorder="0" applyAlignment="0" applyProtection="0"/>
  </cellStyleXfs>
  <cellXfs count="84">
    <xf numFmtId="0" fontId="0" fillId="0" borderId="0" xfId="0"/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" xfId="0" applyBorder="1"/>
    <xf numFmtId="0" fontId="0" fillId="0" borderId="9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4" xfId="0" applyBorder="1"/>
    <xf numFmtId="0" fontId="0" fillId="0" borderId="2" xfId="0" applyBorder="1"/>
    <xf numFmtId="0" fontId="0" fillId="0" borderId="7" xfId="0" applyBorder="1"/>
    <xf numFmtId="0" fontId="3" fillId="0" borderId="0" xfId="0" applyFont="1"/>
    <xf numFmtId="0" fontId="0" fillId="0" borderId="13" xfId="0" applyBorder="1"/>
    <xf numFmtId="0" fontId="0" fillId="0" borderId="14" xfId="0" applyBorder="1"/>
    <xf numFmtId="0" fontId="4" fillId="0" borderId="11" xfId="0" applyFont="1" applyBorder="1" applyAlignment="1">
      <alignment horizontal="center"/>
    </xf>
    <xf numFmtId="0" fontId="4" fillId="0" borderId="12" xfId="0" applyFont="1" applyBorder="1" applyAlignment="1">
      <alignment horizontal="center"/>
    </xf>
    <xf numFmtId="0" fontId="0" fillId="0" borderId="17" xfId="0" applyBorder="1"/>
    <xf numFmtId="0" fontId="0" fillId="0" borderId="19" xfId="0" applyBorder="1"/>
    <xf numFmtId="0" fontId="0" fillId="0" borderId="21" xfId="0" applyBorder="1"/>
    <xf numFmtId="0" fontId="0" fillId="5" borderId="20" xfId="0" applyFill="1" applyBorder="1" applyAlignment="1">
      <alignment horizontal="center" vertical="center"/>
    </xf>
    <xf numFmtId="0" fontId="0" fillId="5" borderId="18" xfId="0" applyFill="1" applyBorder="1" applyAlignment="1">
      <alignment horizontal="center"/>
    </xf>
    <xf numFmtId="0" fontId="0" fillId="5" borderId="0" xfId="0" applyFill="1" applyAlignment="1">
      <alignment horizontal="center" vertical="center"/>
    </xf>
    <xf numFmtId="0" fontId="3" fillId="6" borderId="0" xfId="0" applyFont="1" applyFill="1"/>
    <xf numFmtId="0" fontId="0" fillId="6" borderId="0" xfId="0" applyFill="1"/>
    <xf numFmtId="0" fontId="0" fillId="4" borderId="23" xfId="0" applyFill="1" applyBorder="1" applyAlignment="1">
      <alignment horizontal="center"/>
    </xf>
    <xf numFmtId="0" fontId="0" fillId="5" borderId="30" xfId="0" applyFill="1" applyBorder="1" applyAlignment="1">
      <alignment horizontal="center"/>
    </xf>
    <xf numFmtId="0" fontId="0" fillId="7" borderId="34" xfId="0" applyFill="1" applyBorder="1" applyAlignment="1">
      <alignment horizontal="center" vertical="center"/>
    </xf>
    <xf numFmtId="0" fontId="0" fillId="7" borderId="23" xfId="0" applyFill="1" applyBorder="1" applyAlignment="1">
      <alignment horizontal="center" vertical="center"/>
    </xf>
    <xf numFmtId="2" fontId="0" fillId="0" borderId="4" xfId="0" applyNumberFormat="1" applyBorder="1"/>
    <xf numFmtId="0" fontId="3" fillId="0" borderId="28" xfId="0" applyFont="1" applyBorder="1"/>
    <xf numFmtId="0" fontId="3" fillId="0" borderId="22" xfId="0" applyFont="1" applyBorder="1"/>
    <xf numFmtId="0" fontId="3" fillId="0" borderId="23" xfId="0" applyFont="1" applyBorder="1"/>
    <xf numFmtId="0" fontId="0" fillId="4" borderId="23" xfId="0" applyFill="1" applyBorder="1"/>
    <xf numFmtId="0" fontId="3" fillId="0" borderId="34" xfId="0" applyFont="1" applyBorder="1"/>
    <xf numFmtId="0" fontId="3" fillId="0" borderId="36" xfId="0" applyFont="1" applyBorder="1"/>
    <xf numFmtId="0" fontId="3" fillId="0" borderId="26" xfId="0" applyFont="1" applyBorder="1"/>
    <xf numFmtId="0" fontId="1" fillId="8" borderId="3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0" fillId="8" borderId="3" xfId="0" applyFill="1" applyBorder="1" applyAlignment="1">
      <alignment horizontal="center" vertical="center"/>
    </xf>
    <xf numFmtId="0" fontId="0" fillId="8" borderId="6" xfId="0" applyFill="1" applyBorder="1" applyAlignment="1">
      <alignment horizontal="center" vertical="center"/>
    </xf>
    <xf numFmtId="0" fontId="1" fillId="8" borderId="10" xfId="0" applyFont="1" applyFill="1" applyBorder="1" applyAlignment="1">
      <alignment horizontal="center" vertical="center"/>
    </xf>
    <xf numFmtId="0" fontId="3" fillId="8" borderId="10" xfId="0" applyFont="1" applyFill="1" applyBorder="1" applyAlignment="1">
      <alignment horizontal="center" vertical="center"/>
    </xf>
    <xf numFmtId="0" fontId="0" fillId="8" borderId="10" xfId="0" applyFill="1" applyBorder="1"/>
    <xf numFmtId="0" fontId="0" fillId="8" borderId="3" xfId="0" applyFill="1" applyBorder="1"/>
    <xf numFmtId="44" fontId="0" fillId="0" borderId="0" xfId="1" applyFont="1"/>
    <xf numFmtId="0" fontId="0" fillId="2" borderId="25" xfId="0" applyFill="1" applyBorder="1" applyAlignment="1">
      <alignment horizontal="center" vertical="center"/>
    </xf>
    <xf numFmtId="0" fontId="0" fillId="2" borderId="32" xfId="0" applyFill="1" applyBorder="1" applyAlignment="1">
      <alignment horizontal="center" vertical="center"/>
    </xf>
    <xf numFmtId="0" fontId="0" fillId="2" borderId="27" xfId="0" applyFill="1" applyBorder="1" applyAlignment="1">
      <alignment horizontal="center"/>
    </xf>
    <xf numFmtId="0" fontId="3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0" fillId="4" borderId="23" xfId="0" applyFill="1" applyBorder="1" applyAlignment="1">
      <alignment horizontal="center"/>
    </xf>
    <xf numFmtId="0" fontId="3" fillId="3" borderId="0" xfId="0" applyFont="1" applyFill="1" applyAlignment="1">
      <alignment horizontal="center"/>
    </xf>
    <xf numFmtId="0" fontId="0" fillId="4" borderId="19" xfId="0" applyFill="1" applyBorder="1" applyAlignment="1">
      <alignment horizontal="center"/>
    </xf>
    <xf numFmtId="0" fontId="0" fillId="4" borderId="0" xfId="0" applyFill="1" applyAlignment="1">
      <alignment horizontal="center"/>
    </xf>
    <xf numFmtId="0" fontId="0" fillId="4" borderId="27" xfId="0" applyFill="1" applyBorder="1" applyAlignment="1">
      <alignment horizontal="center" vertical="center"/>
    </xf>
    <xf numFmtId="0" fontId="0" fillId="4" borderId="34" xfId="0" applyFill="1" applyBorder="1" applyAlignment="1">
      <alignment horizontal="center" vertical="center"/>
    </xf>
    <xf numFmtId="0" fontId="0" fillId="0" borderId="29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4" borderId="33" xfId="0" applyFill="1" applyBorder="1" applyAlignment="1">
      <alignment horizontal="center" vertical="center"/>
    </xf>
    <xf numFmtId="0" fontId="0" fillId="4" borderId="21" xfId="0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35" xfId="0" applyFont="1" applyFill="1" applyBorder="1" applyAlignment="1">
      <alignment horizontal="center" vertical="center"/>
    </xf>
    <xf numFmtId="0" fontId="3" fillId="3" borderId="24" xfId="0" applyFont="1" applyFill="1" applyBorder="1" applyAlignment="1">
      <alignment horizontal="center" vertical="center"/>
    </xf>
    <xf numFmtId="0" fontId="0" fillId="0" borderId="32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2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25" xfId="0" applyBorder="1" applyAlignment="1">
      <alignment horizontal="center"/>
    </xf>
    <xf numFmtId="0" fontId="0" fillId="0" borderId="26" xfId="0" applyBorder="1" applyAlignment="1">
      <alignment horizontal="center"/>
    </xf>
    <xf numFmtId="2" fontId="0" fillId="0" borderId="2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0" fontId="3" fillId="4" borderId="37" xfId="0" applyFont="1" applyFill="1" applyBorder="1" applyAlignment="1">
      <alignment horizontal="center" vertical="center"/>
    </xf>
    <xf numFmtId="0" fontId="3" fillId="4" borderId="37" xfId="0" applyFont="1" applyFill="1" applyBorder="1" applyAlignment="1">
      <alignment horizontal="center"/>
    </xf>
    <xf numFmtId="44" fontId="0" fillId="0" borderId="1" xfId="1" applyFont="1" applyBorder="1"/>
    <xf numFmtId="0" fontId="4" fillId="0" borderId="0" xfId="0" applyFont="1" applyFill="1" applyBorder="1" applyAlignment="1">
      <alignment horizontal="center" vertical="center"/>
    </xf>
  </cellXfs>
  <cellStyles count="2">
    <cellStyle name="Moeda" xfId="1" builtinId="4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DD0DBC-CB05-4BA9-B41C-1AEABAC993B0}">
  <dimension ref="A1:K36"/>
  <sheetViews>
    <sheetView showGridLines="0" topLeftCell="A3" workbookViewId="0">
      <selection activeCell="K26" sqref="K26"/>
    </sheetView>
  </sheetViews>
  <sheetFormatPr defaultRowHeight="15" x14ac:dyDescent="0.25"/>
  <cols>
    <col min="1" max="1" width="2.28515625" customWidth="1"/>
    <col min="2" max="2" width="6.85546875" bestFit="1" customWidth="1"/>
    <col min="3" max="3" width="30.7109375" bestFit="1" customWidth="1"/>
    <col min="4" max="5" width="12" bestFit="1" customWidth="1"/>
    <col min="6" max="6" width="11.28515625" bestFit="1" customWidth="1"/>
    <col min="7" max="8" width="12" bestFit="1" customWidth="1"/>
    <col min="10" max="10" width="13.28515625" style="49" bestFit="1" customWidth="1"/>
    <col min="11" max="11" width="123" bestFit="1" customWidth="1"/>
  </cols>
  <sheetData>
    <row r="1" spans="1:11" x14ac:dyDescent="0.25">
      <c r="A1" s="15" t="s">
        <v>0</v>
      </c>
    </row>
    <row r="2" spans="1:11" x14ac:dyDescent="0.25">
      <c r="A2" s="15" t="s">
        <v>1</v>
      </c>
    </row>
    <row r="3" spans="1:11" x14ac:dyDescent="0.25">
      <c r="A3" s="15" t="s">
        <v>2</v>
      </c>
    </row>
    <row r="6" spans="1:11" ht="15.75" thickBot="1" x14ac:dyDescent="0.3">
      <c r="A6" t="s">
        <v>3</v>
      </c>
    </row>
    <row r="7" spans="1:11" x14ac:dyDescent="0.25">
      <c r="B7" s="18"/>
      <c r="C7" s="18"/>
      <c r="D7" s="18" t="s">
        <v>4</v>
      </c>
      <c r="E7" s="18" t="s">
        <v>5</v>
      </c>
      <c r="F7" s="18" t="s">
        <v>6</v>
      </c>
      <c r="G7" s="18" t="s">
        <v>7</v>
      </c>
      <c r="H7" s="18" t="s">
        <v>7</v>
      </c>
      <c r="K7" s="83" t="s">
        <v>113</v>
      </c>
    </row>
    <row r="8" spans="1:11" ht="15.75" thickBot="1" x14ac:dyDescent="0.3">
      <c r="B8" s="19" t="s">
        <v>8</v>
      </c>
      <c r="C8" s="19" t="s">
        <v>9</v>
      </c>
      <c r="D8" s="19" t="s">
        <v>10</v>
      </c>
      <c r="E8" s="19" t="s">
        <v>11</v>
      </c>
      <c r="F8" s="19" t="s">
        <v>12</v>
      </c>
      <c r="G8" s="19" t="s">
        <v>13</v>
      </c>
      <c r="H8" s="19" t="s">
        <v>14</v>
      </c>
      <c r="K8" s="83"/>
    </row>
    <row r="9" spans="1:11" x14ac:dyDescent="0.25">
      <c r="B9" s="16" t="s">
        <v>15</v>
      </c>
      <c r="C9" s="16" t="s">
        <v>16</v>
      </c>
      <c r="D9" s="16">
        <v>50</v>
      </c>
      <c r="E9" s="16">
        <v>0</v>
      </c>
      <c r="F9" s="16">
        <v>20</v>
      </c>
      <c r="G9" s="16">
        <v>1E+30</v>
      </c>
      <c r="H9" s="16">
        <v>6.5</v>
      </c>
      <c r="J9" s="49">
        <f>(17345.71-(D9*H9))</f>
        <v>17020.71</v>
      </c>
      <c r="K9" t="s">
        <v>117</v>
      </c>
    </row>
    <row r="10" spans="1:11" x14ac:dyDescent="0.25">
      <c r="B10" s="16" t="s">
        <v>17</v>
      </c>
      <c r="C10" s="16" t="s">
        <v>18</v>
      </c>
      <c r="D10" s="16">
        <v>56.607142857142897</v>
      </c>
      <c r="E10" s="16">
        <v>0</v>
      </c>
      <c r="F10" s="16">
        <v>18</v>
      </c>
      <c r="G10" s="16">
        <v>8.6666666666666696</v>
      </c>
      <c r="H10" s="16">
        <v>18</v>
      </c>
      <c r="J10" s="49">
        <f>(17345.71+(D10*G10))</f>
        <v>17836.305238095239</v>
      </c>
      <c r="K10" t="s">
        <v>116</v>
      </c>
    </row>
    <row r="11" spans="1:11" x14ac:dyDescent="0.25">
      <c r="B11" s="16" t="s">
        <v>19</v>
      </c>
      <c r="C11" s="16" t="s">
        <v>20</v>
      </c>
      <c r="D11" s="16">
        <v>0</v>
      </c>
      <c r="E11" s="16">
        <v>-1</v>
      </c>
      <c r="F11" s="16">
        <v>20</v>
      </c>
      <c r="G11" s="16">
        <v>1</v>
      </c>
      <c r="H11" s="16">
        <v>1E+30</v>
      </c>
      <c r="J11" s="49" t="s">
        <v>21</v>
      </c>
      <c r="K11" t="s">
        <v>114</v>
      </c>
    </row>
    <row r="12" spans="1:11" x14ac:dyDescent="0.25">
      <c r="B12" s="16" t="s">
        <v>22</v>
      </c>
      <c r="C12" s="16" t="s">
        <v>23</v>
      </c>
      <c r="D12" s="16">
        <v>92.857142857142861</v>
      </c>
      <c r="E12" s="16">
        <v>0</v>
      </c>
      <c r="F12" s="16">
        <v>25</v>
      </c>
      <c r="G12" s="16">
        <v>1E+30</v>
      </c>
      <c r="H12" s="16">
        <v>25</v>
      </c>
    </row>
    <row r="13" spans="1:11" x14ac:dyDescent="0.25">
      <c r="B13" s="16" t="s">
        <v>24</v>
      </c>
      <c r="C13" s="16" t="s">
        <v>25</v>
      </c>
      <c r="D13" s="16">
        <v>107.14285714285714</v>
      </c>
      <c r="E13" s="16">
        <v>0</v>
      </c>
      <c r="F13" s="16">
        <v>22</v>
      </c>
      <c r="G13" s="16">
        <v>1E+30</v>
      </c>
      <c r="H13" s="16">
        <v>3.9999999999999996</v>
      </c>
    </row>
    <row r="14" spans="1:11" x14ac:dyDescent="0.25">
      <c r="B14" s="16" t="s">
        <v>26</v>
      </c>
      <c r="C14" s="16" t="s">
        <v>27</v>
      </c>
      <c r="D14" s="16">
        <v>100</v>
      </c>
      <c r="E14" s="16">
        <v>0</v>
      </c>
      <c r="F14" s="16">
        <v>22</v>
      </c>
      <c r="G14" s="16">
        <v>1E+30</v>
      </c>
      <c r="H14" s="16">
        <v>3.9999999999999996</v>
      </c>
    </row>
    <row r="15" spans="1:11" x14ac:dyDescent="0.25">
      <c r="B15" s="16" t="s">
        <v>28</v>
      </c>
      <c r="C15" s="16" t="s">
        <v>29</v>
      </c>
      <c r="D15" s="16">
        <v>85.714285714285708</v>
      </c>
      <c r="E15" s="16">
        <v>0</v>
      </c>
      <c r="F15" s="16">
        <v>15</v>
      </c>
      <c r="G15" s="16">
        <v>1E+30</v>
      </c>
      <c r="H15" s="16">
        <v>1.875</v>
      </c>
    </row>
    <row r="16" spans="1:11" ht="15.75" thickBot="1" x14ac:dyDescent="0.3">
      <c r="B16" s="17" t="s">
        <v>30</v>
      </c>
      <c r="C16" s="17" t="s">
        <v>31</v>
      </c>
      <c r="D16" s="17">
        <v>341.07142857142861</v>
      </c>
      <c r="E16" s="17">
        <v>0</v>
      </c>
      <c r="F16" s="17">
        <v>21</v>
      </c>
      <c r="G16" s="17">
        <v>3</v>
      </c>
      <c r="H16" s="17">
        <v>1</v>
      </c>
      <c r="J16" s="49">
        <f>(17345.71+(D16*G16))</f>
        <v>18368.924285714285</v>
      </c>
      <c r="K16" t="s">
        <v>115</v>
      </c>
    </row>
    <row r="18" spans="1:11" ht="15.75" thickBot="1" x14ac:dyDescent="0.3">
      <c r="A18" t="s">
        <v>32</v>
      </c>
    </row>
    <row r="19" spans="1:11" x14ac:dyDescent="0.25">
      <c r="B19" s="18"/>
      <c r="C19" s="18"/>
      <c r="D19" s="18" t="s">
        <v>4</v>
      </c>
      <c r="E19" s="18" t="s">
        <v>33</v>
      </c>
      <c r="F19" s="18" t="s">
        <v>34</v>
      </c>
      <c r="G19" s="18" t="s">
        <v>7</v>
      </c>
      <c r="H19" s="18" t="s">
        <v>7</v>
      </c>
    </row>
    <row r="20" spans="1:11" ht="15.75" thickBot="1" x14ac:dyDescent="0.3">
      <c r="B20" s="19" t="s">
        <v>8</v>
      </c>
      <c r="C20" s="19" t="s">
        <v>9</v>
      </c>
      <c r="D20" s="19" t="s">
        <v>10</v>
      </c>
      <c r="E20" s="19" t="s">
        <v>35</v>
      </c>
      <c r="F20" s="19" t="s">
        <v>36</v>
      </c>
      <c r="G20" s="19" t="s">
        <v>13</v>
      </c>
      <c r="H20" s="19" t="s">
        <v>14</v>
      </c>
    </row>
    <row r="21" spans="1:11" x14ac:dyDescent="0.25">
      <c r="B21" s="16" t="s">
        <v>37</v>
      </c>
      <c r="C21" s="16" t="s">
        <v>38</v>
      </c>
      <c r="D21" s="16">
        <v>10000</v>
      </c>
      <c r="E21" s="16">
        <v>3.2500000000000001E-2</v>
      </c>
      <c r="F21" s="16">
        <v>10000</v>
      </c>
      <c r="G21" s="16">
        <v>15095.238095238097</v>
      </c>
      <c r="H21" s="16">
        <v>10000</v>
      </c>
      <c r="J21" s="49">
        <f>(17345.71+(G21*E21))</f>
        <v>17836.305238095236</v>
      </c>
      <c r="K21" t="s">
        <v>118</v>
      </c>
    </row>
    <row r="22" spans="1:11" x14ac:dyDescent="0.25">
      <c r="B22" s="16" t="s">
        <v>39</v>
      </c>
      <c r="C22" s="16" t="s">
        <v>40</v>
      </c>
      <c r="D22" s="16">
        <v>48000</v>
      </c>
      <c r="E22" s="16">
        <v>4.4999999999999998E-2</v>
      </c>
      <c r="F22" s="16">
        <v>48000</v>
      </c>
      <c r="G22" s="16">
        <v>530642.85714285716</v>
      </c>
      <c r="H22" s="16">
        <v>22642.857142857145</v>
      </c>
    </row>
    <row r="23" spans="1:11" x14ac:dyDescent="0.25">
      <c r="B23" s="16" t="s">
        <v>41</v>
      </c>
      <c r="C23" s="16" t="s">
        <v>42</v>
      </c>
      <c r="D23" s="16">
        <v>29168.75</v>
      </c>
      <c r="E23" s="16">
        <v>0</v>
      </c>
      <c r="F23" s="16">
        <v>80000</v>
      </c>
      <c r="G23" s="16">
        <v>1E+30</v>
      </c>
      <c r="H23" s="16">
        <v>50831.25</v>
      </c>
    </row>
    <row r="24" spans="1:11" x14ac:dyDescent="0.25">
      <c r="B24" s="16" t="s">
        <v>43</v>
      </c>
      <c r="C24" s="16" t="s">
        <v>44</v>
      </c>
      <c r="D24" s="16">
        <v>416696.42857142864</v>
      </c>
      <c r="E24" s="16">
        <v>0</v>
      </c>
      <c r="F24" s="16">
        <v>1500000</v>
      </c>
      <c r="G24" s="16">
        <v>1E+30</v>
      </c>
      <c r="H24" s="16">
        <v>1083303.5714285714</v>
      </c>
    </row>
    <row r="25" spans="1:11" x14ac:dyDescent="0.25">
      <c r="B25" s="16" t="s">
        <v>45</v>
      </c>
      <c r="C25" s="16" t="s">
        <v>46</v>
      </c>
      <c r="D25" s="16">
        <v>83339.285714285725</v>
      </c>
      <c r="E25" s="16">
        <v>0</v>
      </c>
      <c r="F25" s="16">
        <v>216000</v>
      </c>
      <c r="G25" s="16">
        <v>1E+30</v>
      </c>
      <c r="H25" s="16">
        <v>132660.71428571429</v>
      </c>
    </row>
    <row r="26" spans="1:11" x14ac:dyDescent="0.25">
      <c r="B26" s="16" t="s">
        <v>47</v>
      </c>
      <c r="C26" s="16" t="s">
        <v>48</v>
      </c>
      <c r="D26" s="16">
        <v>58337.5</v>
      </c>
      <c r="E26" s="16">
        <v>0</v>
      </c>
      <c r="F26" s="16">
        <v>155000</v>
      </c>
      <c r="G26" s="16">
        <v>1E+30</v>
      </c>
      <c r="H26" s="16">
        <v>96662.5</v>
      </c>
    </row>
    <row r="27" spans="1:11" x14ac:dyDescent="0.25">
      <c r="B27" s="16" t="s">
        <v>49</v>
      </c>
      <c r="C27" s="16" t="s">
        <v>50</v>
      </c>
      <c r="D27" s="16">
        <v>80839.285714285725</v>
      </c>
      <c r="E27" s="16">
        <v>0</v>
      </c>
      <c r="F27" s="16">
        <v>216000</v>
      </c>
      <c r="G27" s="16">
        <v>1E+30</v>
      </c>
      <c r="H27" s="16">
        <v>135160.71428571429</v>
      </c>
    </row>
    <row r="28" spans="1:11" x14ac:dyDescent="0.25">
      <c r="B28" s="16" t="s">
        <v>51</v>
      </c>
      <c r="C28" s="16" t="s">
        <v>52</v>
      </c>
      <c r="D28" s="16">
        <v>30501.785714285717</v>
      </c>
      <c r="E28" s="16">
        <v>0</v>
      </c>
      <c r="F28" s="16">
        <v>155000</v>
      </c>
      <c r="G28" s="16">
        <v>1E+30</v>
      </c>
      <c r="H28" s="16">
        <v>124498.21428571429</v>
      </c>
    </row>
    <row r="29" spans="1:11" x14ac:dyDescent="0.25">
      <c r="B29" s="16" t="s">
        <v>53</v>
      </c>
      <c r="C29" s="16" t="s">
        <v>54</v>
      </c>
      <c r="D29" s="16">
        <v>30501.785714285717</v>
      </c>
      <c r="E29" s="16">
        <v>0</v>
      </c>
      <c r="F29" s="16">
        <v>155000</v>
      </c>
      <c r="G29" s="16">
        <v>1E+30</v>
      </c>
      <c r="H29" s="16">
        <v>124498.21428571429</v>
      </c>
    </row>
    <row r="30" spans="1:11" x14ac:dyDescent="0.25">
      <c r="B30" s="16" t="s">
        <v>55</v>
      </c>
      <c r="C30" s="16" t="s">
        <v>56</v>
      </c>
      <c r="D30" s="16">
        <v>110000.00000000001</v>
      </c>
      <c r="E30" s="16">
        <v>0.105</v>
      </c>
      <c r="F30" s="16">
        <v>110000</v>
      </c>
      <c r="G30" s="16">
        <v>265321.42857142858</v>
      </c>
      <c r="H30" s="16">
        <v>68214.285714285725</v>
      </c>
      <c r="J30" s="49">
        <f>(17345.71+(E30*G30))</f>
        <v>45204.46</v>
      </c>
      <c r="K30" t="s">
        <v>118</v>
      </c>
    </row>
    <row r="31" spans="1:11" x14ac:dyDescent="0.25">
      <c r="B31" s="16" t="s">
        <v>57</v>
      </c>
      <c r="C31" s="16" t="s">
        <v>58</v>
      </c>
      <c r="D31" s="16">
        <v>41785.71428571429</v>
      </c>
      <c r="E31" s="16">
        <v>0</v>
      </c>
      <c r="F31" s="16">
        <v>125000</v>
      </c>
      <c r="G31" s="16">
        <v>1E+30</v>
      </c>
      <c r="H31" s="16">
        <v>83214.28571428571</v>
      </c>
    </row>
    <row r="32" spans="1:11" x14ac:dyDescent="0.25">
      <c r="B32" s="16" t="s">
        <v>59</v>
      </c>
      <c r="C32" s="16" t="s">
        <v>60</v>
      </c>
      <c r="D32" s="16">
        <v>6500</v>
      </c>
      <c r="E32" s="16">
        <v>0.35714285714285715</v>
      </c>
      <c r="F32" s="16">
        <v>6500</v>
      </c>
      <c r="G32" s="16">
        <v>499.99999999999989</v>
      </c>
      <c r="H32" s="16">
        <v>6500.0000000000009</v>
      </c>
    </row>
    <row r="33" spans="2:11" x14ac:dyDescent="0.25">
      <c r="B33" s="16" t="s">
        <v>61</v>
      </c>
      <c r="C33" s="16" t="s">
        <v>62</v>
      </c>
      <c r="D33" s="16">
        <v>2785.7142857142858</v>
      </c>
      <c r="E33" s="16">
        <v>0</v>
      </c>
      <c r="F33" s="16">
        <v>3000</v>
      </c>
      <c r="G33" s="16">
        <v>1E+30</v>
      </c>
      <c r="H33" s="16">
        <v>214.28571428571422</v>
      </c>
    </row>
    <row r="34" spans="2:11" x14ac:dyDescent="0.25">
      <c r="B34" s="16" t="s">
        <v>63</v>
      </c>
      <c r="C34" s="16" t="s">
        <v>64</v>
      </c>
      <c r="D34" s="16">
        <v>75000</v>
      </c>
      <c r="E34" s="16">
        <v>5.7142857142857134E-3</v>
      </c>
      <c r="F34" s="16">
        <v>75000</v>
      </c>
      <c r="G34" s="16">
        <v>317000</v>
      </c>
      <c r="H34" s="16">
        <v>75000</v>
      </c>
    </row>
    <row r="35" spans="2:11" x14ac:dyDescent="0.25">
      <c r="B35" s="16" t="s">
        <v>65</v>
      </c>
      <c r="C35" s="16" t="s">
        <v>66</v>
      </c>
      <c r="D35" s="16">
        <v>70000</v>
      </c>
      <c r="E35" s="16">
        <v>5.7142857142857134E-3</v>
      </c>
      <c r="F35" s="16">
        <v>70000</v>
      </c>
      <c r="G35" s="16">
        <v>317000</v>
      </c>
      <c r="H35" s="16">
        <v>70000</v>
      </c>
    </row>
    <row r="36" spans="2:11" ht="15.75" thickBot="1" x14ac:dyDescent="0.3">
      <c r="B36" s="17" t="s">
        <v>67</v>
      </c>
      <c r="C36" s="17" t="s">
        <v>68</v>
      </c>
      <c r="D36" s="17">
        <v>29999.999999999996</v>
      </c>
      <c r="E36" s="17">
        <v>5.3571428571428572E-3</v>
      </c>
      <c r="F36" s="17">
        <v>30000</v>
      </c>
      <c r="G36" s="17">
        <v>191000.00000000003</v>
      </c>
      <c r="H36" s="17">
        <v>29999.999999999996</v>
      </c>
      <c r="J36" s="49">
        <f>(17345.71+(E36*G36))</f>
        <v>18368.924285714285</v>
      </c>
      <c r="K36" t="s">
        <v>118</v>
      </c>
    </row>
  </sheetData>
  <mergeCells count="1">
    <mergeCell ref="K7:K8"/>
  </mergeCells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42B002-AB39-46F8-902F-270CE535C79C}">
  <dimension ref="B2:E9"/>
  <sheetViews>
    <sheetView workbookViewId="0">
      <selection activeCell="G18" sqref="G18"/>
    </sheetView>
  </sheetViews>
  <sheetFormatPr defaultRowHeight="15" x14ac:dyDescent="0.25"/>
  <cols>
    <col min="2" max="2" width="19.28515625" bestFit="1" customWidth="1"/>
  </cols>
  <sheetData>
    <row r="2" spans="2:5" x14ac:dyDescent="0.25">
      <c r="B2" s="53" t="s">
        <v>69</v>
      </c>
      <c r="C2" s="53"/>
      <c r="D2" s="53"/>
    </row>
    <row r="5" spans="2:5" x14ac:dyDescent="0.25">
      <c r="B5" s="50" t="s">
        <v>70</v>
      </c>
      <c r="C5" s="52" t="s">
        <v>71</v>
      </c>
      <c r="D5" s="52"/>
      <c r="E5" s="52"/>
    </row>
    <row r="6" spans="2:5" x14ac:dyDescent="0.25">
      <c r="B6" s="51"/>
      <c r="C6" s="28" t="s">
        <v>72</v>
      </c>
      <c r="D6" s="28" t="s">
        <v>73</v>
      </c>
      <c r="E6" s="28" t="s">
        <v>74</v>
      </c>
    </row>
    <row r="7" spans="2:5" x14ac:dyDescent="0.25">
      <c r="B7" s="36" t="s">
        <v>75</v>
      </c>
      <c r="C7" s="38">
        <v>14</v>
      </c>
      <c r="D7" s="37">
        <v>24</v>
      </c>
      <c r="E7" s="37">
        <v>9</v>
      </c>
    </row>
    <row r="8" spans="2:5" x14ac:dyDescent="0.25">
      <c r="B8" s="36" t="s">
        <v>76</v>
      </c>
      <c r="C8" s="39">
        <v>13</v>
      </c>
      <c r="D8" s="35">
        <v>6</v>
      </c>
      <c r="E8" s="35">
        <v>21</v>
      </c>
    </row>
    <row r="9" spans="2:5" x14ac:dyDescent="0.25">
      <c r="B9" s="36" t="s">
        <v>77</v>
      </c>
      <c r="C9" s="39">
        <v>19</v>
      </c>
      <c r="D9" s="35">
        <v>28</v>
      </c>
      <c r="E9" s="35">
        <v>6</v>
      </c>
    </row>
  </sheetData>
  <mergeCells count="3">
    <mergeCell ref="B5:B6"/>
    <mergeCell ref="C5:E5"/>
    <mergeCell ref="B2:D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94BA66-796F-443E-9760-B95B0E7F6026}">
  <dimension ref="A2:P42"/>
  <sheetViews>
    <sheetView showGridLines="0" topLeftCell="A10" workbookViewId="0">
      <selection activeCell="O23" sqref="O23:P25"/>
    </sheetView>
  </sheetViews>
  <sheetFormatPr defaultRowHeight="15" x14ac:dyDescent="0.25"/>
  <cols>
    <col min="1" max="1" width="21.28515625" bestFit="1" customWidth="1"/>
    <col min="2" max="2" width="19.28515625" bestFit="1" customWidth="1"/>
    <col min="12" max="12" width="11" bestFit="1" customWidth="1"/>
    <col min="15" max="15" width="24.28515625" customWidth="1"/>
    <col min="16" max="16" width="20.28515625" customWidth="1"/>
  </cols>
  <sheetData>
    <row r="2" spans="1:10" x14ac:dyDescent="0.25">
      <c r="A2" s="15" t="s">
        <v>78</v>
      </c>
      <c r="C2" s="55" t="s">
        <v>72</v>
      </c>
      <c r="D2" s="55"/>
      <c r="E2" s="55" t="s">
        <v>73</v>
      </c>
      <c r="F2" s="55"/>
      <c r="G2" s="55" t="s">
        <v>74</v>
      </c>
      <c r="H2" s="55"/>
    </row>
    <row r="3" spans="1:10" x14ac:dyDescent="0.25">
      <c r="B3" s="59" t="s">
        <v>75</v>
      </c>
      <c r="C3" s="69">
        <v>470</v>
      </c>
      <c r="D3" s="33">
        <v>14</v>
      </c>
      <c r="E3" s="61">
        <v>230</v>
      </c>
      <c r="F3" s="33">
        <v>24</v>
      </c>
      <c r="G3" s="61">
        <v>0</v>
      </c>
      <c r="H3" s="33">
        <v>9</v>
      </c>
      <c r="I3" s="23">
        <v>700</v>
      </c>
      <c r="J3" s="54" t="s">
        <v>70</v>
      </c>
    </row>
    <row r="4" spans="1:10" x14ac:dyDescent="0.25">
      <c r="B4" s="60"/>
      <c r="C4" s="70"/>
      <c r="E4" s="62"/>
      <c r="G4" s="62"/>
      <c r="H4" s="22"/>
      <c r="I4" s="23"/>
      <c r="J4" s="54"/>
    </row>
    <row r="5" spans="1:10" x14ac:dyDescent="0.25">
      <c r="B5" s="59" t="s">
        <v>76</v>
      </c>
      <c r="C5" s="71">
        <v>0</v>
      </c>
      <c r="D5" s="34">
        <v>13</v>
      </c>
      <c r="E5" s="63">
        <v>239</v>
      </c>
      <c r="F5" s="34">
        <v>6</v>
      </c>
      <c r="G5" s="63">
        <v>116</v>
      </c>
      <c r="H5" s="34">
        <v>21</v>
      </c>
      <c r="I5" s="23">
        <v>355</v>
      </c>
      <c r="J5" s="54"/>
    </row>
    <row r="6" spans="1:10" x14ac:dyDescent="0.25">
      <c r="B6" s="60"/>
      <c r="C6" s="70"/>
      <c r="E6" s="62"/>
      <c r="G6" s="62"/>
      <c r="H6" s="22"/>
      <c r="I6" s="23"/>
      <c r="J6" s="54"/>
    </row>
    <row r="7" spans="1:10" x14ac:dyDescent="0.25">
      <c r="B7" s="59" t="s">
        <v>77</v>
      </c>
      <c r="C7" s="71">
        <v>0</v>
      </c>
      <c r="D7" s="34">
        <v>19</v>
      </c>
      <c r="E7" s="63">
        <v>0</v>
      </c>
      <c r="F7" s="34">
        <v>28</v>
      </c>
      <c r="G7" s="63">
        <v>354</v>
      </c>
      <c r="H7" s="34">
        <v>6</v>
      </c>
      <c r="I7" s="23">
        <v>354</v>
      </c>
      <c r="J7" s="54"/>
    </row>
    <row r="8" spans="1:10" x14ac:dyDescent="0.25">
      <c r="B8" s="64"/>
      <c r="C8" s="70"/>
      <c r="D8" s="21"/>
      <c r="E8" s="62"/>
      <c r="F8" s="21"/>
      <c r="G8" s="62"/>
      <c r="H8" s="20"/>
      <c r="I8" s="23"/>
      <c r="J8" s="54"/>
    </row>
    <row r="9" spans="1:10" x14ac:dyDescent="0.25">
      <c r="B9" s="30"/>
      <c r="C9" s="29">
        <v>470</v>
      </c>
      <c r="D9" s="24"/>
      <c r="E9" s="24">
        <v>469</v>
      </c>
      <c r="F9" s="24"/>
      <c r="G9" s="24">
        <v>470</v>
      </c>
      <c r="H9" s="24"/>
    </row>
    <row r="10" spans="1:10" x14ac:dyDescent="0.25">
      <c r="C10" s="54" t="s">
        <v>71</v>
      </c>
      <c r="D10" s="54"/>
      <c r="E10" s="54"/>
      <c r="F10" s="54"/>
      <c r="G10" s="54"/>
      <c r="H10" s="54"/>
    </row>
    <row r="12" spans="1:10" x14ac:dyDescent="0.25">
      <c r="B12" s="26" t="s">
        <v>79</v>
      </c>
      <c r="C12" s="27">
        <f>(C3*D3)+(E3*F3)+(E5*F5)+(G5*H5)+(G7*H7)</f>
        <v>18094</v>
      </c>
    </row>
    <row r="15" spans="1:10" x14ac:dyDescent="0.25">
      <c r="A15" s="15" t="s">
        <v>80</v>
      </c>
      <c r="C15" s="55" t="s">
        <v>72</v>
      </c>
      <c r="D15" s="55"/>
      <c r="E15" s="55" t="s">
        <v>73</v>
      </c>
      <c r="F15" s="55"/>
      <c r="G15" s="55" t="s">
        <v>74</v>
      </c>
      <c r="H15" s="55"/>
    </row>
    <row r="16" spans="1:10" x14ac:dyDescent="0.25">
      <c r="B16" s="59" t="s">
        <v>75</v>
      </c>
      <c r="C16" s="69">
        <v>470</v>
      </c>
      <c r="D16" s="33">
        <v>14</v>
      </c>
      <c r="E16" s="61">
        <v>114</v>
      </c>
      <c r="F16" s="33">
        <v>24</v>
      </c>
      <c r="G16" s="61">
        <v>116</v>
      </c>
      <c r="H16" s="33">
        <v>9</v>
      </c>
      <c r="I16" s="25">
        <v>700</v>
      </c>
      <c r="J16" s="54" t="s">
        <v>70</v>
      </c>
    </row>
    <row r="17" spans="1:16" x14ac:dyDescent="0.25">
      <c r="B17" s="60"/>
      <c r="C17" s="70"/>
      <c r="E17" s="62"/>
      <c r="G17" s="62"/>
      <c r="H17" s="22"/>
      <c r="I17" s="23"/>
      <c r="J17" s="54"/>
    </row>
    <row r="18" spans="1:16" x14ac:dyDescent="0.25">
      <c r="B18" s="59" t="s">
        <v>76</v>
      </c>
      <c r="C18" s="71">
        <v>0</v>
      </c>
      <c r="D18" s="34">
        <v>13</v>
      </c>
      <c r="E18" s="63">
        <v>355</v>
      </c>
      <c r="F18" s="34">
        <v>6</v>
      </c>
      <c r="G18" s="63">
        <v>0</v>
      </c>
      <c r="H18" s="34">
        <v>21</v>
      </c>
      <c r="I18" s="25">
        <v>355</v>
      </c>
      <c r="J18" s="54"/>
    </row>
    <row r="19" spans="1:16" x14ac:dyDescent="0.25">
      <c r="B19" s="60"/>
      <c r="C19" s="70"/>
      <c r="E19" s="62"/>
      <c r="G19" s="62"/>
      <c r="H19" s="22"/>
      <c r="I19" s="23"/>
      <c r="J19" s="54"/>
    </row>
    <row r="20" spans="1:16" x14ac:dyDescent="0.25">
      <c r="B20" s="59" t="s">
        <v>77</v>
      </c>
      <c r="C20" s="71">
        <v>0</v>
      </c>
      <c r="D20" s="34">
        <v>19</v>
      </c>
      <c r="E20" s="63">
        <v>0</v>
      </c>
      <c r="F20" s="34">
        <v>28</v>
      </c>
      <c r="G20" s="63">
        <v>354</v>
      </c>
      <c r="H20" s="34">
        <v>6</v>
      </c>
      <c r="I20" s="25">
        <v>354</v>
      </c>
      <c r="J20" s="54"/>
    </row>
    <row r="21" spans="1:16" x14ac:dyDescent="0.25">
      <c r="B21" s="60"/>
      <c r="C21" s="70"/>
      <c r="D21" s="21"/>
      <c r="E21" s="62"/>
      <c r="F21" s="21"/>
      <c r="G21" s="62"/>
      <c r="H21" s="20"/>
      <c r="I21" s="23"/>
      <c r="J21" s="54"/>
    </row>
    <row r="22" spans="1:16" x14ac:dyDescent="0.25">
      <c r="B22" s="31"/>
      <c r="C22" s="24">
        <v>470</v>
      </c>
      <c r="D22" s="24"/>
      <c r="E22" s="24">
        <v>469</v>
      </c>
      <c r="F22" s="24"/>
      <c r="G22" s="24">
        <v>470</v>
      </c>
      <c r="H22" s="24"/>
    </row>
    <row r="23" spans="1:16" x14ac:dyDescent="0.25">
      <c r="C23" s="54" t="s">
        <v>71</v>
      </c>
      <c r="D23" s="54"/>
      <c r="E23" s="54"/>
      <c r="F23" s="54"/>
      <c r="G23" s="54"/>
      <c r="H23" s="54"/>
      <c r="O23" s="7" t="s">
        <v>111</v>
      </c>
      <c r="P23" s="82">
        <v>17345.71</v>
      </c>
    </row>
    <row r="24" spans="1:16" x14ac:dyDescent="0.25">
      <c r="O24" s="7" t="s">
        <v>110</v>
      </c>
      <c r="P24" s="82">
        <v>14614</v>
      </c>
    </row>
    <row r="25" spans="1:16" x14ac:dyDescent="0.25">
      <c r="B25" s="26" t="s">
        <v>79</v>
      </c>
      <c r="C25" s="27">
        <f>(C16*D16)+(E16*F16)+(G16*H16)+(E18*F18)+(G20*H20)</f>
        <v>14614</v>
      </c>
      <c r="O25" s="7" t="s">
        <v>112</v>
      </c>
      <c r="P25" s="82">
        <f>(P23-P24)</f>
        <v>2731.7099999999991</v>
      </c>
    </row>
    <row r="29" spans="1:16" x14ac:dyDescent="0.25">
      <c r="A29" s="15" t="s">
        <v>81</v>
      </c>
      <c r="C29" s="57" t="s">
        <v>72</v>
      </c>
      <c r="D29" s="58"/>
      <c r="E29" s="57" t="s">
        <v>73</v>
      </c>
      <c r="F29" s="58"/>
      <c r="G29" s="57" t="s">
        <v>74</v>
      </c>
      <c r="H29" s="58"/>
      <c r="K29" s="56" t="s">
        <v>82</v>
      </c>
      <c r="L29" s="56"/>
      <c r="M29" s="56"/>
    </row>
    <row r="30" spans="1:16" x14ac:dyDescent="0.25">
      <c r="B30" s="65" t="s">
        <v>75</v>
      </c>
      <c r="C30" s="63">
        <v>470</v>
      </c>
      <c r="D30" s="34">
        <v>14</v>
      </c>
      <c r="E30" s="63">
        <v>114</v>
      </c>
      <c r="F30" s="34">
        <v>24</v>
      </c>
      <c r="G30" s="63">
        <v>116</v>
      </c>
      <c r="H30" s="34">
        <v>9</v>
      </c>
      <c r="I30" s="25">
        <v>700</v>
      </c>
      <c r="J30" s="66" t="s">
        <v>70</v>
      </c>
      <c r="K30" s="72">
        <v>5</v>
      </c>
      <c r="L30" s="72">
        <v>5</v>
      </c>
      <c r="M30" s="72">
        <v>5</v>
      </c>
    </row>
    <row r="31" spans="1:16" x14ac:dyDescent="0.25">
      <c r="B31" s="65"/>
      <c r="C31" s="62"/>
      <c r="E31" s="62"/>
      <c r="G31" s="62"/>
      <c r="H31" s="22"/>
      <c r="I31" s="23"/>
      <c r="J31" s="66"/>
      <c r="K31" s="73"/>
      <c r="L31" s="73"/>
      <c r="M31" s="73"/>
    </row>
    <row r="32" spans="1:16" x14ac:dyDescent="0.25">
      <c r="B32" s="65" t="s">
        <v>76</v>
      </c>
      <c r="C32" s="63">
        <v>0</v>
      </c>
      <c r="D32" s="34">
        <v>13</v>
      </c>
      <c r="E32" s="63">
        <v>355</v>
      </c>
      <c r="F32" s="34">
        <v>6</v>
      </c>
      <c r="G32" s="63">
        <v>0</v>
      </c>
      <c r="H32" s="34">
        <v>21</v>
      </c>
      <c r="I32" s="25">
        <v>355</v>
      </c>
      <c r="J32" s="66"/>
      <c r="K32" s="72">
        <v>7</v>
      </c>
      <c r="L32" s="72" t="s">
        <v>83</v>
      </c>
      <c r="M32" s="72" t="s">
        <v>83</v>
      </c>
    </row>
    <row r="33" spans="2:13" x14ac:dyDescent="0.25">
      <c r="B33" s="65"/>
      <c r="C33" s="62"/>
      <c r="E33" s="62"/>
      <c r="G33" s="62"/>
      <c r="H33" s="22"/>
      <c r="I33" s="23"/>
      <c r="J33" s="66"/>
      <c r="K33" s="73"/>
      <c r="L33" s="73"/>
      <c r="M33" s="73"/>
    </row>
    <row r="34" spans="2:13" x14ac:dyDescent="0.25">
      <c r="B34" s="65" t="s">
        <v>77</v>
      </c>
      <c r="C34" s="63">
        <v>0</v>
      </c>
      <c r="D34" s="34">
        <v>19</v>
      </c>
      <c r="E34" s="63">
        <v>0</v>
      </c>
      <c r="F34" s="34">
        <v>28</v>
      </c>
      <c r="G34" s="63">
        <v>354</v>
      </c>
      <c r="H34" s="34">
        <v>6</v>
      </c>
      <c r="I34" s="25">
        <v>354</v>
      </c>
      <c r="J34" s="66"/>
      <c r="K34" s="72">
        <f>(D34-H34)</f>
        <v>13</v>
      </c>
      <c r="L34" s="72">
        <v>13</v>
      </c>
      <c r="M34" s="72" t="s">
        <v>83</v>
      </c>
    </row>
    <row r="35" spans="2:13" x14ac:dyDescent="0.25">
      <c r="B35" s="65"/>
      <c r="C35" s="62"/>
      <c r="D35" s="21"/>
      <c r="E35" s="62"/>
      <c r="F35" s="21"/>
      <c r="G35" s="62"/>
      <c r="H35" s="20"/>
      <c r="I35" s="23"/>
      <c r="J35" s="66"/>
      <c r="K35" s="73"/>
      <c r="L35" s="73"/>
      <c r="M35" s="73"/>
    </row>
    <row r="36" spans="2:13" x14ac:dyDescent="0.25">
      <c r="B36" s="31"/>
      <c r="C36" s="24">
        <v>470</v>
      </c>
      <c r="D36" s="24"/>
      <c r="E36" s="24">
        <v>469</v>
      </c>
      <c r="F36" s="24"/>
      <c r="G36" s="24">
        <v>470</v>
      </c>
      <c r="H36" s="24"/>
    </row>
    <row r="37" spans="2:13" x14ac:dyDescent="0.25">
      <c r="C37" s="67" t="s">
        <v>71</v>
      </c>
      <c r="D37" s="67"/>
      <c r="E37" s="67"/>
      <c r="F37" s="67"/>
      <c r="G37" s="67"/>
      <c r="H37" s="67"/>
    </row>
    <row r="38" spans="2:13" x14ac:dyDescent="0.25">
      <c r="B38" s="68" t="s">
        <v>82</v>
      </c>
      <c r="C38" s="74">
        <v>1</v>
      </c>
      <c r="D38" s="75"/>
      <c r="E38" s="76">
        <f>(F30-F32)</f>
        <v>18</v>
      </c>
      <c r="F38" s="77"/>
      <c r="G38" s="76">
        <v>3</v>
      </c>
      <c r="H38" s="77"/>
    </row>
    <row r="39" spans="2:13" x14ac:dyDescent="0.25">
      <c r="B39" s="68"/>
      <c r="C39" s="74">
        <v>5</v>
      </c>
      <c r="D39" s="75"/>
      <c r="E39" s="76">
        <v>4</v>
      </c>
      <c r="F39" s="77"/>
      <c r="G39" s="76">
        <v>3</v>
      </c>
      <c r="H39" s="77"/>
    </row>
    <row r="42" spans="2:13" x14ac:dyDescent="0.25">
      <c r="B42" s="26" t="s">
        <v>79</v>
      </c>
      <c r="C42" s="27">
        <f>(G34*H34)+(E32*F32)+(G30*H30)+(C30*D30)+(E30*F30)</f>
        <v>14614</v>
      </c>
    </row>
  </sheetData>
  <mergeCells count="68">
    <mergeCell ref="K34:K35"/>
    <mergeCell ref="L34:L35"/>
    <mergeCell ref="M34:M35"/>
    <mergeCell ref="C38:D38"/>
    <mergeCell ref="C39:D39"/>
    <mergeCell ref="E38:F38"/>
    <mergeCell ref="E39:F39"/>
    <mergeCell ref="G38:H38"/>
    <mergeCell ref="G39:H39"/>
    <mergeCell ref="K30:K31"/>
    <mergeCell ref="L30:L31"/>
    <mergeCell ref="M30:M31"/>
    <mergeCell ref="M32:M33"/>
    <mergeCell ref="L32:L33"/>
    <mergeCell ref="K32:K33"/>
    <mergeCell ref="B38:B39"/>
    <mergeCell ref="C3:C4"/>
    <mergeCell ref="C5:C6"/>
    <mergeCell ref="C7:C8"/>
    <mergeCell ref="E3:E4"/>
    <mergeCell ref="E5:E6"/>
    <mergeCell ref="E7:E8"/>
    <mergeCell ref="C16:C17"/>
    <mergeCell ref="E16:E17"/>
    <mergeCell ref="E18:E19"/>
    <mergeCell ref="C18:C19"/>
    <mergeCell ref="E20:E21"/>
    <mergeCell ref="C20:C21"/>
    <mergeCell ref="C30:C31"/>
    <mergeCell ref="C32:C33"/>
    <mergeCell ref="E30:E31"/>
    <mergeCell ref="B30:B31"/>
    <mergeCell ref="B32:B33"/>
    <mergeCell ref="B34:B35"/>
    <mergeCell ref="J30:J35"/>
    <mergeCell ref="C37:H37"/>
    <mergeCell ref="G30:G31"/>
    <mergeCell ref="E32:E33"/>
    <mergeCell ref="G32:G33"/>
    <mergeCell ref="G34:G35"/>
    <mergeCell ref="E34:E35"/>
    <mergeCell ref="C34:C35"/>
    <mergeCell ref="B20:B21"/>
    <mergeCell ref="G3:G4"/>
    <mergeCell ref="G5:G6"/>
    <mergeCell ref="G7:G8"/>
    <mergeCell ref="G16:G17"/>
    <mergeCell ref="G20:G21"/>
    <mergeCell ref="G18:G19"/>
    <mergeCell ref="B3:B4"/>
    <mergeCell ref="B5:B6"/>
    <mergeCell ref="B7:B8"/>
    <mergeCell ref="B16:B17"/>
    <mergeCell ref="B18:B19"/>
    <mergeCell ref="J3:J8"/>
    <mergeCell ref="C2:D2"/>
    <mergeCell ref="E2:F2"/>
    <mergeCell ref="G2:H2"/>
    <mergeCell ref="K29:M29"/>
    <mergeCell ref="C29:D29"/>
    <mergeCell ref="E29:F29"/>
    <mergeCell ref="G29:H29"/>
    <mergeCell ref="C15:D15"/>
    <mergeCell ref="E15:F15"/>
    <mergeCell ref="G15:H15"/>
    <mergeCell ref="J16:J21"/>
    <mergeCell ref="C10:H10"/>
    <mergeCell ref="C23:H2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Y36"/>
  <sheetViews>
    <sheetView tabSelected="1" zoomScaleNormal="100" workbookViewId="0">
      <selection activeCell="P29" sqref="P29"/>
    </sheetView>
  </sheetViews>
  <sheetFormatPr defaultRowHeight="15" x14ac:dyDescent="0.25"/>
  <cols>
    <col min="2" max="2" width="17.85546875" style="1" bestFit="1" customWidth="1"/>
    <col min="3" max="3" width="12.42578125" style="1" bestFit="1" customWidth="1"/>
    <col min="4" max="4" width="9.28515625" style="1" bestFit="1" customWidth="1"/>
    <col min="5" max="5" width="8.5703125" style="1" bestFit="1" customWidth="1"/>
    <col min="6" max="6" width="12.5703125" style="1" bestFit="1" customWidth="1"/>
    <col min="7" max="7" width="12.85546875" style="1" bestFit="1" customWidth="1"/>
    <col min="8" max="8" width="17.85546875" style="1" bestFit="1" customWidth="1"/>
    <col min="9" max="9" width="11" style="1" bestFit="1" customWidth="1"/>
    <col min="10" max="10" width="11.140625" style="1" bestFit="1" customWidth="1"/>
    <col min="11" max="11" width="11" style="1" customWidth="1"/>
    <col min="12" max="12" width="12.140625" style="1" customWidth="1"/>
    <col min="13" max="13" width="0" style="1" hidden="1" customWidth="1"/>
    <col min="14" max="15" width="0" hidden="1" customWidth="1"/>
    <col min="17" max="17" width="21.140625" customWidth="1"/>
    <col min="18" max="18" width="12.42578125" bestFit="1" customWidth="1"/>
    <col min="19" max="19" width="14.140625" bestFit="1" customWidth="1"/>
    <col min="21" max="21" width="12.5703125" bestFit="1" customWidth="1"/>
    <col min="22" max="22" width="12.85546875" bestFit="1" customWidth="1"/>
    <col min="23" max="23" width="17.85546875" bestFit="1" customWidth="1"/>
    <col min="24" max="24" width="11" bestFit="1" customWidth="1"/>
    <col min="25" max="25" width="11.140625" bestFit="1" customWidth="1"/>
    <col min="27" max="27" width="20" customWidth="1"/>
    <col min="28" max="28" width="17.85546875" bestFit="1" customWidth="1"/>
  </cols>
  <sheetData>
    <row r="2" spans="2:25" ht="15.75" customHeight="1" x14ac:dyDescent="0.25">
      <c r="B2" s="80" t="s">
        <v>32</v>
      </c>
      <c r="C2" s="80"/>
      <c r="D2" s="80"/>
      <c r="E2" s="80"/>
      <c r="F2" s="80"/>
      <c r="G2" s="80"/>
      <c r="H2" s="80"/>
      <c r="I2" s="80"/>
      <c r="J2" s="80"/>
      <c r="K2" s="80"/>
      <c r="L2" s="80"/>
    </row>
    <row r="3" spans="2:25" s="1" customFormat="1" x14ac:dyDescent="0.25">
      <c r="B3" s="40" t="s">
        <v>84</v>
      </c>
      <c r="C3" s="40" t="s">
        <v>85</v>
      </c>
      <c r="D3" s="41" t="s">
        <v>86</v>
      </c>
      <c r="E3" s="41" t="s">
        <v>87</v>
      </c>
      <c r="F3" s="41" t="s">
        <v>88</v>
      </c>
      <c r="G3" s="41" t="s">
        <v>89</v>
      </c>
      <c r="H3" s="41" t="s">
        <v>90</v>
      </c>
      <c r="I3" s="41" t="s">
        <v>91</v>
      </c>
      <c r="J3" s="42" t="s">
        <v>92</v>
      </c>
      <c r="K3" s="43" t="s">
        <v>93</v>
      </c>
      <c r="L3" s="44" t="s">
        <v>94</v>
      </c>
      <c r="P3"/>
      <c r="Q3" s="81" t="s">
        <v>95</v>
      </c>
      <c r="R3" s="81"/>
      <c r="S3" s="81"/>
      <c r="T3" s="81"/>
      <c r="U3" s="81"/>
      <c r="V3" s="81"/>
      <c r="W3" s="81"/>
      <c r="X3" s="81"/>
      <c r="Y3" s="81"/>
    </row>
    <row r="4" spans="2:25" x14ac:dyDescent="0.25">
      <c r="B4" s="40" t="s">
        <v>85</v>
      </c>
      <c r="C4" s="5">
        <v>200</v>
      </c>
      <c r="D4" s="6">
        <v>0</v>
      </c>
      <c r="E4" s="6">
        <v>0</v>
      </c>
      <c r="F4" s="6">
        <v>0</v>
      </c>
      <c r="G4" s="6">
        <v>0</v>
      </c>
      <c r="H4" s="6">
        <v>0</v>
      </c>
      <c r="I4" s="6">
        <v>0</v>
      </c>
      <c r="J4" s="8">
        <v>0</v>
      </c>
      <c r="K4" s="4">
        <f>(C4*$R$11)+(D4*$S$11)+(E4*$T$11)+(F4*$U$11)+(G4*$V$11)+(H4*$W$11)+(I4*$X$11)+(J4*$Y$11)</f>
        <v>10000</v>
      </c>
      <c r="L4" s="4">
        <v>10000</v>
      </c>
      <c r="Q4" s="47" t="s">
        <v>96</v>
      </c>
      <c r="R4" s="45" t="s">
        <v>85</v>
      </c>
      <c r="S4" s="46" t="s">
        <v>86</v>
      </c>
      <c r="T4" s="46" t="s">
        <v>87</v>
      </c>
      <c r="U4" s="46" t="s">
        <v>88</v>
      </c>
      <c r="V4" s="46" t="s">
        <v>89</v>
      </c>
      <c r="W4" s="46" t="s">
        <v>90</v>
      </c>
      <c r="X4" s="46" t="s">
        <v>91</v>
      </c>
      <c r="Y4" s="46" t="s">
        <v>92</v>
      </c>
    </row>
    <row r="5" spans="2:25" ht="15.75" thickBot="1" x14ac:dyDescent="0.3">
      <c r="B5" s="40" t="s">
        <v>86</v>
      </c>
      <c r="C5" s="5">
        <v>300</v>
      </c>
      <c r="D5" s="2">
        <v>400</v>
      </c>
      <c r="E5" s="2">
        <v>0</v>
      </c>
      <c r="F5" s="2">
        <v>0</v>
      </c>
      <c r="G5" s="2">
        <v>50</v>
      </c>
      <c r="H5" s="2">
        <v>50</v>
      </c>
      <c r="I5" s="2">
        <v>0</v>
      </c>
      <c r="J5" s="9">
        <v>0</v>
      </c>
      <c r="K5" s="4">
        <f t="shared" ref="K5:K19" si="0">(C5*$R$11)+(D5*$S$11)+(E5*$T$11)+(F5*$U$11)+(G5*$V$11)+(H5*$W$11)+(I5*$X$11)+(J5*$Y$11)</f>
        <v>48000</v>
      </c>
      <c r="L5" s="2">
        <v>48000</v>
      </c>
      <c r="Q5" s="48" t="s">
        <v>97</v>
      </c>
      <c r="R5" s="13">
        <v>20</v>
      </c>
      <c r="S5" s="7">
        <v>18</v>
      </c>
      <c r="T5" s="7">
        <v>20</v>
      </c>
      <c r="U5" s="7">
        <v>25</v>
      </c>
      <c r="V5" s="7">
        <v>22</v>
      </c>
      <c r="W5" s="7">
        <v>22</v>
      </c>
      <c r="X5" s="7">
        <v>15</v>
      </c>
      <c r="Y5" s="7">
        <v>21</v>
      </c>
    </row>
    <row r="6" spans="2:25" ht="15.75" thickBot="1" x14ac:dyDescent="0.3">
      <c r="B6" s="40" t="s">
        <v>98</v>
      </c>
      <c r="C6" s="5">
        <v>35</v>
      </c>
      <c r="D6" s="3">
        <v>35</v>
      </c>
      <c r="E6" s="3">
        <v>35</v>
      </c>
      <c r="F6" s="3">
        <v>35</v>
      </c>
      <c r="G6" s="3">
        <v>35</v>
      </c>
      <c r="H6" s="3">
        <v>35</v>
      </c>
      <c r="I6" s="3">
        <v>35</v>
      </c>
      <c r="J6" s="10">
        <v>35</v>
      </c>
      <c r="K6" s="4">
        <f t="shared" si="0"/>
        <v>29168.75</v>
      </c>
      <c r="L6" s="2">
        <v>80000</v>
      </c>
    </row>
    <row r="7" spans="2:25" ht="15.75" thickBot="1" x14ac:dyDescent="0.3">
      <c r="B7" s="40" t="s">
        <v>99</v>
      </c>
      <c r="C7" s="5">
        <v>500</v>
      </c>
      <c r="D7" s="3">
        <v>500</v>
      </c>
      <c r="E7" s="3">
        <v>500</v>
      </c>
      <c r="F7" s="3">
        <v>500</v>
      </c>
      <c r="G7" s="3">
        <v>500</v>
      </c>
      <c r="H7" s="3">
        <v>500</v>
      </c>
      <c r="I7" s="3">
        <v>500</v>
      </c>
      <c r="J7" s="10">
        <v>500</v>
      </c>
      <c r="K7" s="4">
        <f t="shared" si="0"/>
        <v>416696.42857142864</v>
      </c>
      <c r="L7" s="2">
        <v>1500000</v>
      </c>
    </row>
    <row r="8" spans="2:25" x14ac:dyDescent="0.25">
      <c r="B8" s="40" t="s">
        <v>100</v>
      </c>
      <c r="C8" s="5">
        <v>100</v>
      </c>
      <c r="D8" s="3">
        <v>100</v>
      </c>
      <c r="E8" s="3">
        <v>100</v>
      </c>
      <c r="F8" s="3">
        <v>100</v>
      </c>
      <c r="G8" s="3">
        <v>100</v>
      </c>
      <c r="H8" s="3">
        <v>100</v>
      </c>
      <c r="I8" s="3">
        <v>100</v>
      </c>
      <c r="J8" s="10">
        <v>100</v>
      </c>
      <c r="K8" s="4">
        <f t="shared" si="0"/>
        <v>83339.285714285725</v>
      </c>
      <c r="L8" s="2">
        <v>216000</v>
      </c>
    </row>
    <row r="9" spans="2:25" ht="15.75" customHeight="1" x14ac:dyDescent="0.25">
      <c r="B9" s="40" t="s">
        <v>101</v>
      </c>
      <c r="C9" s="5">
        <v>70</v>
      </c>
      <c r="D9" s="3">
        <v>70</v>
      </c>
      <c r="E9" s="3">
        <v>70</v>
      </c>
      <c r="F9" s="3">
        <v>70</v>
      </c>
      <c r="G9" s="3">
        <v>70</v>
      </c>
      <c r="H9" s="3">
        <v>70</v>
      </c>
      <c r="I9" s="3">
        <v>70</v>
      </c>
      <c r="J9" s="10">
        <v>70</v>
      </c>
      <c r="K9" s="4">
        <f t="shared" si="0"/>
        <v>58337.5</v>
      </c>
      <c r="L9" s="2">
        <v>155000</v>
      </c>
      <c r="Q9" s="81" t="s">
        <v>102</v>
      </c>
      <c r="R9" s="81"/>
      <c r="S9" s="81"/>
      <c r="T9" s="81"/>
      <c r="U9" s="81"/>
      <c r="V9" s="81"/>
      <c r="W9" s="81"/>
      <c r="X9" s="81"/>
      <c r="Y9" s="81"/>
    </row>
    <row r="10" spans="2:25" x14ac:dyDescent="0.25">
      <c r="B10" s="40" t="s">
        <v>103</v>
      </c>
      <c r="C10" s="5">
        <v>50</v>
      </c>
      <c r="D10" s="2">
        <v>100</v>
      </c>
      <c r="E10" s="2">
        <v>100</v>
      </c>
      <c r="F10" s="2">
        <v>100</v>
      </c>
      <c r="G10" s="2">
        <v>100</v>
      </c>
      <c r="H10" s="2">
        <v>100</v>
      </c>
      <c r="I10" s="2">
        <v>100</v>
      </c>
      <c r="J10" s="9">
        <v>100</v>
      </c>
      <c r="K10" s="4">
        <f t="shared" si="0"/>
        <v>80839.285714285725</v>
      </c>
      <c r="L10" s="2">
        <v>216000</v>
      </c>
      <c r="Q10" s="47" t="s">
        <v>96</v>
      </c>
      <c r="R10" s="40" t="s">
        <v>85</v>
      </c>
      <c r="S10" s="41" t="s">
        <v>86</v>
      </c>
      <c r="T10" s="41" t="s">
        <v>87</v>
      </c>
      <c r="U10" s="41" t="s">
        <v>88</v>
      </c>
      <c r="V10" s="41" t="s">
        <v>89</v>
      </c>
      <c r="W10" s="41" t="s">
        <v>90</v>
      </c>
      <c r="X10" s="41" t="s">
        <v>91</v>
      </c>
      <c r="Y10" s="41" t="s">
        <v>92</v>
      </c>
    </row>
    <row r="11" spans="2:25" ht="15.75" thickBot="1" x14ac:dyDescent="0.3">
      <c r="B11" s="40" t="s">
        <v>104</v>
      </c>
      <c r="C11" s="5">
        <v>30</v>
      </c>
      <c r="D11" s="3">
        <v>30</v>
      </c>
      <c r="E11" s="3">
        <v>30</v>
      </c>
      <c r="F11" s="3">
        <v>0</v>
      </c>
      <c r="G11" s="3">
        <v>70</v>
      </c>
      <c r="H11" s="3">
        <v>70</v>
      </c>
      <c r="I11" s="3">
        <v>30</v>
      </c>
      <c r="J11" s="10">
        <v>30</v>
      </c>
      <c r="K11" s="4">
        <f t="shared" si="0"/>
        <v>30501.785714285717</v>
      </c>
      <c r="L11" s="2">
        <v>155000</v>
      </c>
      <c r="Q11" s="48" t="s">
        <v>105</v>
      </c>
      <c r="R11" s="14">
        <v>50</v>
      </c>
      <c r="S11" s="32">
        <v>56.607142857142861</v>
      </c>
      <c r="T11" s="12">
        <v>0</v>
      </c>
      <c r="U11" s="32">
        <v>92.857142857142861</v>
      </c>
      <c r="V11" s="32">
        <v>107.14285714285714</v>
      </c>
      <c r="W11" s="12">
        <v>100</v>
      </c>
      <c r="X11" s="32">
        <v>85.714285714285708</v>
      </c>
      <c r="Y11" s="32">
        <v>341.07142857142861</v>
      </c>
    </row>
    <row r="12" spans="2:25" ht="15.75" thickBot="1" x14ac:dyDescent="0.3">
      <c r="B12" s="40" t="s">
        <v>106</v>
      </c>
      <c r="C12" s="5">
        <v>30</v>
      </c>
      <c r="D12" s="3">
        <v>30</v>
      </c>
      <c r="E12" s="3">
        <v>30</v>
      </c>
      <c r="F12" s="3">
        <v>0</v>
      </c>
      <c r="G12" s="3">
        <v>70</v>
      </c>
      <c r="H12" s="3">
        <v>70</v>
      </c>
      <c r="I12" s="3">
        <v>30</v>
      </c>
      <c r="J12" s="10">
        <v>30</v>
      </c>
      <c r="K12" s="4">
        <f t="shared" si="0"/>
        <v>30501.785714285717</v>
      </c>
      <c r="L12" s="2">
        <v>155000</v>
      </c>
      <c r="Q12" s="48" t="s">
        <v>107</v>
      </c>
      <c r="R12" s="78">
        <f>(R11*R5)+(S11*S5)+(T11*T5)+(U11*U5)+(V11*V5)+(W11*W5)+(X11*X5)+(Y11*Y5)</f>
        <v>17345.714285714286</v>
      </c>
      <c r="S12" s="79"/>
      <c r="T12" s="79"/>
      <c r="U12" s="79"/>
      <c r="V12" s="79"/>
      <c r="W12" s="79"/>
      <c r="X12" s="79"/>
      <c r="Y12" s="79"/>
    </row>
    <row r="13" spans="2:25" ht="15.75" thickBot="1" x14ac:dyDescent="0.3">
      <c r="B13" s="40" t="s">
        <v>92</v>
      </c>
      <c r="C13" s="5">
        <v>0</v>
      </c>
      <c r="D13" s="3">
        <v>0</v>
      </c>
      <c r="E13" s="3">
        <v>200</v>
      </c>
      <c r="F13" s="3">
        <v>0</v>
      </c>
      <c r="G13" s="3">
        <v>150</v>
      </c>
      <c r="H13" s="3">
        <v>150</v>
      </c>
      <c r="I13" s="3">
        <v>125</v>
      </c>
      <c r="J13" s="10">
        <v>200</v>
      </c>
      <c r="K13" s="4">
        <f t="shared" si="0"/>
        <v>110000.00000000001</v>
      </c>
      <c r="L13" s="2">
        <v>110000</v>
      </c>
    </row>
    <row r="14" spans="2:25" ht="15.75" thickBot="1" x14ac:dyDescent="0.3">
      <c r="B14" s="41" t="s">
        <v>87</v>
      </c>
      <c r="C14" s="11">
        <v>0</v>
      </c>
      <c r="D14" s="2">
        <v>0</v>
      </c>
      <c r="E14" s="2">
        <v>500</v>
      </c>
      <c r="F14" s="2">
        <v>450</v>
      </c>
      <c r="G14" s="2">
        <v>0</v>
      </c>
      <c r="H14" s="2">
        <v>0</v>
      </c>
      <c r="I14" s="2">
        <v>0</v>
      </c>
      <c r="J14" s="9">
        <v>0</v>
      </c>
      <c r="K14" s="4">
        <f t="shared" si="0"/>
        <v>41785.71428571429</v>
      </c>
      <c r="L14" s="2">
        <v>125000</v>
      </c>
    </row>
    <row r="15" spans="2:25" ht="15.75" thickBot="1" x14ac:dyDescent="0.3">
      <c r="B15" s="41" t="s">
        <v>108</v>
      </c>
      <c r="C15" s="11">
        <v>0</v>
      </c>
      <c r="D15" s="2">
        <v>0</v>
      </c>
      <c r="E15" s="2">
        <v>0</v>
      </c>
      <c r="F15" s="2">
        <v>70</v>
      </c>
      <c r="G15" s="2">
        <v>0</v>
      </c>
      <c r="H15" s="2">
        <v>0</v>
      </c>
      <c r="I15" s="2">
        <v>0</v>
      </c>
      <c r="J15" s="9">
        <v>0</v>
      </c>
      <c r="K15" s="4">
        <f t="shared" si="0"/>
        <v>6500</v>
      </c>
      <c r="L15" s="2">
        <v>6500</v>
      </c>
    </row>
    <row r="16" spans="2:25" ht="15.75" customHeight="1" thickBot="1" x14ac:dyDescent="0.3">
      <c r="B16" s="41" t="s">
        <v>109</v>
      </c>
      <c r="C16" s="11">
        <v>0</v>
      </c>
      <c r="D16" s="2">
        <v>0</v>
      </c>
      <c r="E16" s="2">
        <v>0</v>
      </c>
      <c r="F16" s="2">
        <v>30</v>
      </c>
      <c r="G16" s="2">
        <v>0</v>
      </c>
      <c r="H16" s="2">
        <v>0</v>
      </c>
      <c r="I16" s="2">
        <v>0</v>
      </c>
      <c r="J16" s="9">
        <v>0</v>
      </c>
      <c r="K16" s="4">
        <f t="shared" si="0"/>
        <v>2785.7142857142858</v>
      </c>
      <c r="L16" s="2">
        <v>3000</v>
      </c>
    </row>
    <row r="17" spans="2:16" ht="15.75" thickBot="1" x14ac:dyDescent="0.3">
      <c r="B17" s="41" t="s">
        <v>89</v>
      </c>
      <c r="C17" s="11">
        <v>0</v>
      </c>
      <c r="D17" s="2">
        <v>0</v>
      </c>
      <c r="E17" s="2">
        <v>0</v>
      </c>
      <c r="F17" s="2">
        <v>0</v>
      </c>
      <c r="G17" s="2">
        <v>700</v>
      </c>
      <c r="H17" s="2">
        <v>0</v>
      </c>
      <c r="I17" s="2">
        <v>0</v>
      </c>
      <c r="J17" s="9">
        <v>0</v>
      </c>
      <c r="K17" s="4">
        <f t="shared" si="0"/>
        <v>75000</v>
      </c>
      <c r="L17" s="2">
        <v>75000</v>
      </c>
    </row>
    <row r="18" spans="2:16" ht="15.75" thickBot="1" x14ac:dyDescent="0.3">
      <c r="B18" s="41" t="s">
        <v>90</v>
      </c>
      <c r="C18" s="11">
        <v>0</v>
      </c>
      <c r="D18" s="2">
        <v>0</v>
      </c>
      <c r="E18" s="2">
        <v>0</v>
      </c>
      <c r="F18" s="2">
        <v>0</v>
      </c>
      <c r="G18" s="2">
        <v>0</v>
      </c>
      <c r="H18" s="2">
        <v>700</v>
      </c>
      <c r="I18" s="2">
        <v>0</v>
      </c>
      <c r="J18" s="9">
        <v>0</v>
      </c>
      <c r="K18" s="4">
        <f t="shared" si="0"/>
        <v>70000</v>
      </c>
      <c r="L18" s="2">
        <v>70000</v>
      </c>
    </row>
    <row r="19" spans="2:16" ht="15.75" thickBot="1" x14ac:dyDescent="0.3">
      <c r="B19" s="41" t="s">
        <v>91</v>
      </c>
      <c r="C19" s="11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350</v>
      </c>
      <c r="J19" s="9">
        <v>0</v>
      </c>
      <c r="K19" s="4">
        <f t="shared" si="0"/>
        <v>29999.999999999996</v>
      </c>
      <c r="L19" s="2">
        <v>30000</v>
      </c>
      <c r="N19" s="1"/>
      <c r="O19" s="1"/>
      <c r="P19" s="1"/>
    </row>
    <row r="23" spans="2:16" x14ac:dyDescent="0.25">
      <c r="B23" s="15"/>
      <c r="C23" s="15"/>
    </row>
    <row r="24" spans="2:16" x14ac:dyDescent="0.25">
      <c r="B24"/>
      <c r="C24"/>
    </row>
    <row r="25" spans="2:16" x14ac:dyDescent="0.25">
      <c r="B25"/>
      <c r="C25"/>
    </row>
    <row r="26" spans="2:16" x14ac:dyDescent="0.25">
      <c r="B26"/>
      <c r="C26"/>
    </row>
    <row r="27" spans="2:16" x14ac:dyDescent="0.25">
      <c r="B27"/>
      <c r="C27"/>
    </row>
    <row r="28" spans="2:16" x14ac:dyDescent="0.25">
      <c r="B28"/>
      <c r="C28"/>
    </row>
    <row r="29" spans="2:16" x14ac:dyDescent="0.25">
      <c r="B29"/>
    </row>
    <row r="30" spans="2:16" x14ac:dyDescent="0.25">
      <c r="B30"/>
    </row>
    <row r="31" spans="2:16" x14ac:dyDescent="0.25">
      <c r="B31"/>
    </row>
    <row r="32" spans="2:16" x14ac:dyDescent="0.25">
      <c r="B32"/>
    </row>
    <row r="33" spans="2:2" x14ac:dyDescent="0.25">
      <c r="B33"/>
    </row>
    <row r="34" spans="2:2" x14ac:dyDescent="0.25">
      <c r="B34"/>
    </row>
    <row r="35" spans="2:2" x14ac:dyDescent="0.25">
      <c r="B35"/>
    </row>
    <row r="36" spans="2:2" x14ac:dyDescent="0.25">
      <c r="B36"/>
    </row>
  </sheetData>
  <mergeCells count="4">
    <mergeCell ref="R12:Y12"/>
    <mergeCell ref="B2:L2"/>
    <mergeCell ref="Q9:Y9"/>
    <mergeCell ref="Q3:Y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Relatório de Sensibilidade 1</vt:lpstr>
      <vt:lpstr>Custos de Transporte</vt:lpstr>
      <vt:lpstr>Transporte</vt:lpstr>
      <vt:lpstr>Solver Caldo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MICHAEL FERNANDO SILVA VICENTE</cp:lastModifiedBy>
  <cp:revision/>
  <dcterms:created xsi:type="dcterms:W3CDTF">2023-05-23T16:26:26Z</dcterms:created>
  <dcterms:modified xsi:type="dcterms:W3CDTF">2023-06-06T18:04:32Z</dcterms:modified>
  <cp:category/>
  <cp:contentStatus/>
</cp:coreProperties>
</file>