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Youtube\solar cell\"/>
    </mc:Choice>
  </mc:AlternateContent>
  <xr:revisionPtr revIDLastSave="0" documentId="13_ncr:1_{CB7D7CE8-CC4C-455B-92F7-0D7FF4227B2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D21" i="1"/>
  <c r="D9" i="1"/>
  <c r="D10" i="1"/>
  <c r="D8" i="1"/>
  <c r="G8" i="1" s="1"/>
  <c r="D7" i="1"/>
  <c r="G7" i="1" s="1"/>
  <c r="B18" i="1"/>
  <c r="B21" i="1" s="1"/>
  <c r="D12" i="1" l="1"/>
  <c r="G11" i="1"/>
  <c r="E16" i="1" l="1"/>
  <c r="D16" i="1"/>
  <c r="H11" i="1"/>
  <c r="C21" i="1" s="1"/>
  <c r="E21" i="1" l="1"/>
  <c r="C16" i="1"/>
  <c r="B16" i="1"/>
</calcChain>
</file>

<file path=xl/sharedStrings.xml><?xml version="1.0" encoding="utf-8"?>
<sst xmlns="http://schemas.openxmlformats.org/spreadsheetml/2006/main" count="43" uniqueCount="43">
  <si>
    <t xml:space="preserve">Poly
ในที่อุณหภูมิสูง ดีกว่า ชนิด โมโน
ถ้าอุณหภูมิสูงขึ้นมากกว่า 25 *c จะมีความสามารถผลิตกระแสไฟฟ้าได้ดีกว่า แผงโมโนคริสตัลไลน์
</t>
  </si>
  <si>
    <t xml:space="preserve">Mono(ดำ) = เมืองหนาว
อายุ 25 ปี up
ราคาสูงกว่า
ประสิทธิภาพเฉลี่ยอยู่ที่ 15-20%
ขยะมาบังแผง อาจทำให้วงจรหรือ inverter ไหม้ได้
</t>
  </si>
  <si>
    <t>มอเตอร์ควรคำนวณกำลังไฟเผื่อในการกระชาก 3เท่า 
เพื่อป้องกันอินเวอร์เตอร์ เสียหายจากการกระชาก</t>
  </si>
  <si>
    <t>เครื่องใช้ไฟฟ้า</t>
  </si>
  <si>
    <t>กำลังไฟฟ้า(Watt)</t>
  </si>
  <si>
    <t>แรงดันไฟฟ้า Volt</t>
  </si>
  <si>
    <t>ชั่วโมงใช้งาน/วัน</t>
  </si>
  <si>
    <t>พัดลม</t>
  </si>
  <si>
    <t>P = E*I
W = V*A</t>
  </si>
  <si>
    <t>จำนวน</t>
  </si>
  <si>
    <t>เวลาที่ใช้แบตได้
ตามความ Amp ของแบต
ไม่ควรใช้หมด
Amp ที่คำนวณได้ หาร Amp
ของ Batt = ชม. (แล้วหาร2)</t>
  </si>
  <si>
    <t xml:space="preserve">
 MODIFY SINE WAVE
ไม่เหมาะกับ มอเตอร์
ควรใช้แบบ 
PURE SINE WAVE</t>
  </si>
  <si>
    <t>หลอดไฟ</t>
  </si>
  <si>
    <t>คำนวณ Watt ที่ใช้ (ชม.)
จำนวน x Watt x ชม.</t>
  </si>
  <si>
    <t>SolarCell (W)
ที่ควรใช้
W รวม / ชม. ที่โดนแดด (~5 ชม.)</t>
  </si>
  <si>
    <t>W ของ SolarCell &gt;= 100
ให้คูณ 0.7</t>
  </si>
  <si>
    <t>SolarCell (W)
ที่มีขาย 5,10,20,40,80,110,130,160,180,200,...</t>
  </si>
  <si>
    <t>แผง SolarCell ใช้กี่ Volt
Volt(Batt) * 1.5</t>
  </si>
  <si>
    <t>V</t>
  </si>
  <si>
    <t>ดังนั้นแผ่น SolarCell ที่ใช้</t>
  </si>
  <si>
    <t>W ของ SolarCell &lt;= 90
ให้คูณ 0.5</t>
  </si>
  <si>
    <t>แผง 18V ประมาณ 5-200W
แผง 36V ประมาณ 200 W ขึ้นไป
แผง 48V แผงมาต่อ อนุกรมกัน 
W เพิ่ม V เพิ่ม A เท่าเดิม
(ต่อขนาด W เพิ่ม V เท่าเดิม A เพิ่ม)</t>
  </si>
  <si>
    <t>Open Circuit Voltage(VOC)</t>
  </si>
  <si>
    <t>ถ้าแบตเตอรี่ 100 Ah เท่ากับว่าแบตเตอรี่จะจ่ายกระแส 1 แอมแปร์อย่างต่อเนื่องเป็นเวลา 100 ชั่วโมง หรือแบตเตอรี่จ่าย         กระแส 10 แอมแปร์อย่างต่อเนื่องเป็นเวลา 10 ชั่วโมง</t>
  </si>
  <si>
    <t>ค่าพลังงานรวม / [แรงดันไฟฟ้าแบตเตอรี่ X 0.6 (% การใช้งานกระแสไฟฟ้าที่อยู่ในแบตเตอรี่) X 0.85 (ประสิทธิภาพของ Inverter)]</t>
  </si>
  <si>
    <t>ต้องมีค่า  A มากกว่า (Short Circuit Current (Isc))
SolarCell</t>
  </si>
  <si>
    <t>กำลังไฟฟ้า(Watt) 
ต่อ จำนวน</t>
  </si>
  <si>
    <t>Watt * จำนวน 
ทั้งหมด</t>
  </si>
  <si>
    <t>* Load น้อยกว่า 1 kWh ใช้แรงดันระบบ  12 โวลท์ (V)
* Load 1 - 4 kWh ใช้แรงดันระบบ  24 โวลท์ (V)
* Load มากกว่า 4 kWh ใช้แรงดันระบบ  48 โวลท์ (V)</t>
  </si>
  <si>
    <t>แบต ต่ออนุกรม V คงที่ กระแสเพิ่ม
แบต ต่อขนาด V เพิ่ม กระแสคงที่</t>
  </si>
  <si>
    <t xml:space="preserve"> I = P/E(Vของแบต)
และ
I / DOD(0.6)
DOD คือ % ที่ใช้แบตได้
และ
+15% ให้ inverter</t>
  </si>
  <si>
    <t>A 
I=P/V</t>
  </si>
  <si>
    <t>A 
I=P/V 
+15% inverter</t>
  </si>
  <si>
    <t xml:space="preserve">แผงโซล่าเซลล์ระบบ 12 V 
ค่า Voc ระบุช่วง 18 V - 23 V
วัดแผงโซล่าเซลล์ตอนมีแดดส่อง
จะอ่านค่าได้ประมาณ 18 V - 23 V </t>
  </si>
  <si>
    <t>ความจุ Battery กี่
Ampere-Hour (Ah)
ควรใช้แบตเตอรี่ชนิด Deep Cycle ซึ่งออกแบบเพื่อระบบโซล่าเซลล์โดยเฉพาะ</t>
  </si>
  <si>
    <t>แบตเตอรี่รถยนต์ = 0.60 
แบตเตอรี่ชนิด Deep Cycle = 0.80
ประสิทธิภาพ Inverter (คุณภาพดี) = 0.85</t>
  </si>
  <si>
    <t>w</t>
  </si>
  <si>
    <t>SUNSOLAR แผงโซล่าเซลล์ 130 Watt 12V Poly-Crystaline
Model 130 Watt 12v Poly-Crystalline
– Maximum Power (Pmax) : 130W
– Power Tolerance : 0 to +- 5%
– Open Circuit Voltage(VOC): 22.39V
– Short Circuit Current (Isc): 7.85A
– Maximum Power Current : 7.77A
– Weights(KG) : 10.43 KG
– Dimensions : 1179x664x35mm</t>
  </si>
  <si>
    <t>P,W = กำลังไฟฟ้า
E,V = แรงดันไฟฟ้า
I,A = กระแสไฟฟ้า</t>
  </si>
  <si>
    <r>
      <t xml:space="preserve">Solar charge หรือ Charge Controller
PWM (ประสิทธิภาพต่ำ ราคาถูก ใช้กับโหลดน้อยๆ) และ </t>
    </r>
    <r>
      <rPr>
        <sz val="11"/>
        <color rgb="FFFFFF00"/>
        <rFont val="Calibri"/>
        <family val="2"/>
        <scheme val="minor"/>
      </rPr>
      <t>MPPT (ประสิทธิภาพสูง ราคาสูง ใช้กับโหลดขนาดมากๆ)</t>
    </r>
    <r>
      <rPr>
        <sz val="11"/>
        <color theme="1"/>
        <rFont val="Calibri"/>
        <family val="2"/>
        <scheme val="minor"/>
      </rPr>
      <t xml:space="preserve">
</t>
    </r>
  </si>
  <si>
    <t>เครื่องควบคุมการชาร์จ ระบบ MPPT 20A 12/24V</t>
  </si>
  <si>
    <t>อินเวอร์เตอร์ PSW SUNSOLAR 12V 500 W</t>
  </si>
  <si>
    <t>inverter DC -&gt; AC
ควรมีกำลัง W (AC) มากกว่า 1.5 เท่า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</si>
</sst>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wrapText="1"/>
    </xf>
    <xf numFmtId="0" fontId="1" fillId="4" borderId="1" xfId="0" applyFont="1" applyFill="1" applyBorder="1"/>
    <xf numFmtId="0" fontId="0" fillId="3" borderId="0" xfId="0" applyFill="1" applyAlignment="1">
      <alignment horizontal="center" vertical="center" wrapText="1"/>
    </xf>
    <xf numFmtId="0" fontId="1" fillId="4" borderId="2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wrapText="1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14" borderId="0" xfId="0" applyFill="1" applyAlignment="1">
      <alignment wrapText="1"/>
    </xf>
    <xf numFmtId="0" fontId="0" fillId="12" borderId="0" xfId="0" applyFill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0" fillId="15" borderId="0" xfId="0" applyFill="1" applyAlignment="1">
      <alignment horizontal="center" vertical="center" wrapText="1"/>
    </xf>
    <xf numFmtId="0" fontId="0" fillId="8" borderId="0" xfId="0" applyFill="1"/>
    <xf numFmtId="0" fontId="0" fillId="16" borderId="0" xfId="0" applyFill="1" applyAlignment="1">
      <alignment horizontal="center" vertical="center" wrapText="1"/>
    </xf>
    <xf numFmtId="0" fontId="0" fillId="17" borderId="0" xfId="0" applyFill="1"/>
    <xf numFmtId="0" fontId="0" fillId="7" borderId="0" xfId="0" applyFill="1" applyAlignment="1">
      <alignment horizontal="center" vertical="center" wrapText="1"/>
    </xf>
    <xf numFmtId="0" fontId="0" fillId="18" borderId="0" xfId="0" applyFill="1" applyAlignment="1">
      <alignment wrapText="1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269902</xdr:colOff>
      <xdr:row>0</xdr:row>
      <xdr:rowOff>434340</xdr:rowOff>
    </xdr:from>
    <xdr:to>
      <xdr:col>8</xdr:col>
      <xdr:colOff>2104945</xdr:colOff>
      <xdr:row>0</xdr:row>
      <xdr:rowOff>2476500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7A180D-CCDC-4768-956B-2C7205B8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1302" y="434340"/>
          <a:ext cx="5225943" cy="2042160"/>
        </a:xfrm>
        <a:prstGeom prst="rect">
          <a:avLst/>
        </a:prstGeom>
      </xdr:spPr>
    </xdr:pic>
    <xdr:clientData/>
  </xdr:twoCellAnchor>
  <xdr:twoCellAnchor editAs="oneCell">
    <xdr:from>
      <xdr:col>0</xdr:col>
      <xdr:colOff>967740</xdr:colOff>
      <xdr:row>0</xdr:row>
      <xdr:rowOff>228600</xdr:rowOff>
    </xdr:from>
    <xdr:to>
      <xdr:col>2</xdr:col>
      <xdr:colOff>1249680</xdr:colOff>
      <xdr:row>0</xdr:row>
      <xdr:rowOff>2644964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538912-C6B4-463F-8AFA-E4385AD6D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228600"/>
          <a:ext cx="3025140" cy="2416364"/>
        </a:xfrm>
        <a:prstGeom prst="rect">
          <a:avLst/>
        </a:prstGeom>
      </xdr:spPr>
    </xdr:pic>
    <xdr:clientData/>
  </xdr:twoCellAnchor>
  <xdr:twoCellAnchor editAs="oneCell">
    <xdr:from>
      <xdr:col>8</xdr:col>
      <xdr:colOff>740228</xdr:colOff>
      <xdr:row>14</xdr:row>
      <xdr:rowOff>76200</xdr:rowOff>
    </xdr:from>
    <xdr:to>
      <xdr:col>8</xdr:col>
      <xdr:colOff>2089002</xdr:colOff>
      <xdr:row>14</xdr:row>
      <xdr:rowOff>1426029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6B3270-EB9E-4D1F-A7CB-C2FCADA53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7788" y="9090660"/>
          <a:ext cx="1348774" cy="1349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236220</xdr:colOff>
      <xdr:row>22</xdr:row>
      <xdr:rowOff>175260</xdr:rowOff>
    </xdr:from>
    <xdr:to>
      <xdr:col>8</xdr:col>
      <xdr:colOff>1546860</xdr:colOff>
      <xdr:row>22</xdr:row>
      <xdr:rowOff>1485900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A12F4E-9621-4C9D-AD37-B9A94CB0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8520" y="14859000"/>
          <a:ext cx="1310640" cy="131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838200</xdr:colOff>
      <xdr:row>24</xdr:row>
      <xdr:rowOff>259080</xdr:rowOff>
    </xdr:from>
    <xdr:to>
      <xdr:col>8</xdr:col>
      <xdr:colOff>1912620</xdr:colOff>
      <xdr:row>26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0EF3C8-CD4A-4CBF-925B-D606A6809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771620"/>
          <a:ext cx="1074420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0" zoomScaleNormal="100" workbookViewId="0">
      <selection activeCell="D15" sqref="D15"/>
    </sheetView>
  </sheetViews>
  <sheetFormatPr defaultRowHeight="14.4" x14ac:dyDescent="0.3"/>
  <cols>
    <col min="1" max="1" width="20.77734375" customWidth="1"/>
    <col min="2" max="2" width="19.21875" customWidth="1"/>
    <col min="3" max="3" width="31" customWidth="1"/>
    <col min="4" max="4" width="19.33203125" customWidth="1"/>
    <col min="5" max="5" width="17.44140625" customWidth="1"/>
    <col min="6" max="6" width="19.5546875" customWidth="1"/>
    <col min="7" max="7" width="17.44140625" customWidth="1"/>
    <col min="8" max="8" width="12.44140625" customWidth="1"/>
    <col min="9" max="9" width="43.21875" customWidth="1"/>
  </cols>
  <sheetData>
    <row r="1" spans="1:10" ht="220.2" customHeight="1" x14ac:dyDescent="0.3"/>
    <row r="2" spans="1:10" ht="158.4" x14ac:dyDescent="0.3">
      <c r="A2" s="2" t="s">
        <v>1</v>
      </c>
      <c r="B2" s="2" t="s">
        <v>0</v>
      </c>
      <c r="C2" s="2" t="s">
        <v>2</v>
      </c>
      <c r="D2" s="4" t="s">
        <v>10</v>
      </c>
      <c r="E2" s="25" t="s">
        <v>23</v>
      </c>
      <c r="F2" s="2" t="s">
        <v>11</v>
      </c>
    </row>
    <row r="3" spans="1:10" ht="43.2" x14ac:dyDescent="0.3">
      <c r="A3" s="30" t="s">
        <v>8</v>
      </c>
      <c r="B3" s="39" t="s">
        <v>38</v>
      </c>
      <c r="C3" s="2"/>
      <c r="G3" s="1"/>
      <c r="H3" s="1"/>
    </row>
    <row r="4" spans="1:10" x14ac:dyDescent="0.3">
      <c r="A4" s="2"/>
      <c r="B4" s="2"/>
      <c r="C4" s="2"/>
    </row>
    <row r="6" spans="1:10" ht="72" x14ac:dyDescent="0.3">
      <c r="A6" s="3" t="s">
        <v>3</v>
      </c>
      <c r="B6" s="3" t="s">
        <v>9</v>
      </c>
      <c r="C6" s="3" t="s">
        <v>4</v>
      </c>
      <c r="D6" s="11" t="s">
        <v>26</v>
      </c>
      <c r="E6" s="3" t="s">
        <v>5</v>
      </c>
      <c r="F6" s="3" t="s">
        <v>6</v>
      </c>
      <c r="G6" s="6" t="s">
        <v>13</v>
      </c>
      <c r="H6" s="11" t="s">
        <v>14</v>
      </c>
      <c r="I6" s="2" t="s">
        <v>16</v>
      </c>
    </row>
    <row r="7" spans="1:10" x14ac:dyDescent="0.3">
      <c r="A7" s="5" t="s">
        <v>7</v>
      </c>
      <c r="B7" s="5">
        <v>1</v>
      </c>
      <c r="C7" s="5">
        <v>45</v>
      </c>
      <c r="D7" s="5">
        <f>B7*C7</f>
        <v>45</v>
      </c>
      <c r="E7" s="5">
        <v>220</v>
      </c>
      <c r="F7" s="7">
        <v>12</v>
      </c>
      <c r="G7" s="8">
        <f>D7*F7</f>
        <v>540</v>
      </c>
      <c r="H7" s="12"/>
    </row>
    <row r="8" spans="1:10" x14ac:dyDescent="0.3">
      <c r="A8" s="5" t="s">
        <v>12</v>
      </c>
      <c r="B8" s="5">
        <v>2</v>
      </c>
      <c r="C8" s="5">
        <v>9</v>
      </c>
      <c r="D8" s="5">
        <f>B8*C8</f>
        <v>18</v>
      </c>
      <c r="E8" s="5">
        <v>220</v>
      </c>
      <c r="F8" s="7">
        <v>6</v>
      </c>
      <c r="G8" s="8">
        <f>D8*F8</f>
        <v>108</v>
      </c>
      <c r="H8" s="12"/>
    </row>
    <row r="9" spans="1:10" x14ac:dyDescent="0.3">
      <c r="A9" s="5"/>
      <c r="B9" s="5"/>
      <c r="C9" s="5"/>
      <c r="D9" s="5">
        <f t="shared" ref="D9:D10" si="0">B9*C9</f>
        <v>0</v>
      </c>
      <c r="E9" s="5"/>
      <c r="F9" s="7"/>
      <c r="G9" s="9"/>
      <c r="H9" s="12"/>
    </row>
    <row r="10" spans="1:10" x14ac:dyDescent="0.3">
      <c r="A10" s="5"/>
      <c r="B10" s="5"/>
      <c r="C10" s="5"/>
      <c r="D10" s="5">
        <f t="shared" si="0"/>
        <v>0</v>
      </c>
      <c r="E10" s="5"/>
      <c r="F10" s="7"/>
      <c r="G10" s="9"/>
      <c r="H10" s="12"/>
      <c r="I10" s="14"/>
    </row>
    <row r="11" spans="1:10" x14ac:dyDescent="0.3">
      <c r="G11" s="10">
        <f>SUM(G7:G9)</f>
        <v>648</v>
      </c>
      <c r="H11" s="13">
        <f>G11/5</f>
        <v>129.6</v>
      </c>
      <c r="I11" s="27"/>
    </row>
    <row r="12" spans="1:10" ht="28.8" x14ac:dyDescent="0.3">
      <c r="C12" s="28" t="s">
        <v>27</v>
      </c>
      <c r="D12" s="29">
        <f>SUM(D7:D10)</f>
        <v>63</v>
      </c>
      <c r="E12" s="26"/>
      <c r="F12" s="20"/>
      <c r="G12" s="27"/>
      <c r="H12" s="27"/>
      <c r="I12" s="27"/>
      <c r="J12" s="27"/>
    </row>
    <row r="13" spans="1:10" x14ac:dyDescent="0.3">
      <c r="C13" s="22"/>
      <c r="D13" s="27"/>
      <c r="E13" s="26"/>
      <c r="F13" s="20"/>
      <c r="G13" s="20"/>
      <c r="H13" s="27"/>
      <c r="I13" s="27"/>
      <c r="J13" s="27"/>
    </row>
    <row r="15" spans="1:10" ht="115.2" x14ac:dyDescent="0.3">
      <c r="A15" s="30" t="s">
        <v>34</v>
      </c>
      <c r="B15" s="30" t="s">
        <v>20</v>
      </c>
      <c r="C15" s="30" t="s">
        <v>15</v>
      </c>
      <c r="D15" s="30" t="s">
        <v>24</v>
      </c>
      <c r="E15" s="30" t="s">
        <v>30</v>
      </c>
      <c r="F15" s="38" t="s">
        <v>29</v>
      </c>
    </row>
    <row r="16" spans="1:10" ht="158.4" x14ac:dyDescent="0.3">
      <c r="A16" s="1" t="s">
        <v>28</v>
      </c>
      <c r="B16" s="27">
        <f>H11*0.5</f>
        <v>64.8</v>
      </c>
      <c r="C16" s="27">
        <f>H11*0.7</f>
        <v>90.719999999999985</v>
      </c>
      <c r="D16" s="31">
        <f>(G11/(12*0.6*0.85))</f>
        <v>105.88235294117648</v>
      </c>
      <c r="E16">
        <f>((G11/12)/0.6)*(115/100)</f>
        <v>103.49999999999999</v>
      </c>
      <c r="F16" s="37" t="s">
        <v>35</v>
      </c>
      <c r="I16" s="1" t="s">
        <v>37</v>
      </c>
    </row>
    <row r="18" spans="1:9" ht="129.6" x14ac:dyDescent="0.3">
      <c r="A18" s="16" t="s">
        <v>17</v>
      </c>
      <c r="B18" s="18">
        <f>12*1.5</f>
        <v>18</v>
      </c>
      <c r="C18" s="17" t="s">
        <v>21</v>
      </c>
      <c r="D18" s="1" t="s">
        <v>33</v>
      </c>
    </row>
    <row r="19" spans="1:9" x14ac:dyDescent="0.3">
      <c r="A19" s="20"/>
      <c r="B19" s="21"/>
      <c r="C19" s="22"/>
    </row>
    <row r="20" spans="1:9" ht="43.2" x14ac:dyDescent="0.3">
      <c r="A20" s="33" t="s">
        <v>19</v>
      </c>
      <c r="B20" s="34" t="s">
        <v>18</v>
      </c>
      <c r="C20" s="34" t="s">
        <v>36</v>
      </c>
      <c r="D20" s="35" t="s">
        <v>31</v>
      </c>
      <c r="E20" s="35" t="s">
        <v>32</v>
      </c>
    </row>
    <row r="21" spans="1:9" x14ac:dyDescent="0.3">
      <c r="A21" s="20"/>
      <c r="B21" s="21">
        <f>B18</f>
        <v>18</v>
      </c>
      <c r="C21" s="21">
        <f>H11</f>
        <v>129.6</v>
      </c>
      <c r="D21" s="24">
        <f>(C21/B21)</f>
        <v>7.1999999999999993</v>
      </c>
      <c r="E21" s="22">
        <f>(C21/B21)*(115/100)</f>
        <v>8.2799999999999994</v>
      </c>
    </row>
    <row r="22" spans="1:9" x14ac:dyDescent="0.3">
      <c r="A22" s="1"/>
    </row>
    <row r="23" spans="1:9" ht="129.6" x14ac:dyDescent="0.3">
      <c r="A23" s="19" t="s">
        <v>39</v>
      </c>
      <c r="B23" s="32" t="s">
        <v>25</v>
      </c>
      <c r="C23" t="s">
        <v>22</v>
      </c>
    </row>
    <row r="24" spans="1:9" x14ac:dyDescent="0.3">
      <c r="A24" s="1"/>
      <c r="I24" t="s">
        <v>40</v>
      </c>
    </row>
    <row r="25" spans="1:9" ht="43.2" x14ac:dyDescent="0.3">
      <c r="A25" s="23" t="s">
        <v>42</v>
      </c>
      <c r="B25" s="36">
        <f>1.5*D12</f>
        <v>94.5</v>
      </c>
      <c r="C25" s="15"/>
    </row>
    <row r="26" spans="1:9" ht="60" customHeight="1" x14ac:dyDescent="0.3">
      <c r="A26" s="1"/>
    </row>
    <row r="28" spans="1:9" x14ac:dyDescent="0.3">
      <c r="I28" t="s">
        <v>41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Diode</dc:creator>
  <cp:lastModifiedBy>Diode</cp:lastModifiedBy>
  <dcterms:created xsi:type="dcterms:W3CDTF">2015-06-05T18:17:20Z</dcterms:created>
  <dcterms:modified xsi:type="dcterms:W3CDTF">2021-01-24T16:42:02Z</dcterms:modified>
</cp:coreProperties>
</file>