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oge\Documents\Faculdade\5Semestre\TrabalhoInterdisciplinar\Documentacao\QualidadedeSoftware\"/>
    </mc:Choice>
  </mc:AlternateContent>
  <bookViews>
    <workbookView xWindow="0" yWindow="0" windowWidth="20490" windowHeight="7050" tabRatio="681"/>
  </bookViews>
  <sheets>
    <sheet name="VisaoEstrategica" sheetId="1" r:id="rId1"/>
    <sheet name="Valor(VC)" sheetId="2" r:id="rId2"/>
    <sheet name="ValorxCusto(VC)" sheetId="3" r:id="rId3"/>
    <sheet name="VPI-ROI(VC)" sheetId="4" r:id="rId4"/>
    <sheet name="ValorxCustoAcc(VC)" sheetId="5" r:id="rId5"/>
    <sheet name="Gráf1" sheetId="7" r:id="rId6"/>
    <sheet name="Backlog" sheetId="6" r:id="rId7"/>
  </sheets>
  <definedNames>
    <definedName name="_FilterDatabase">VisaoEstrategica!$B$6:$M$6</definedName>
    <definedName name="Backlog_Item">Backlog!$D$5:$D$15</definedName>
    <definedName name="Fibonacci">VisaoEstrategica!$AA$2:$AA$8</definedName>
    <definedName name="TotalSizing">Backlog!$F$17</definedName>
    <definedName name="ValueComponents">VisaoEstrategica!$B$7:$B$17</definedName>
  </definedNames>
  <calcPr calcId="162913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7" i="1"/>
  <c r="C9" i="6"/>
  <c r="C10" i="6"/>
  <c r="C11" i="6"/>
  <c r="C12" i="6"/>
  <c r="C13" i="6"/>
  <c r="C14" i="6"/>
  <c r="C15" i="6"/>
  <c r="F17" i="6" l="1"/>
  <c r="C4" i="6"/>
  <c r="G17" i="1"/>
  <c r="G16" i="1"/>
  <c r="G15" i="1"/>
  <c r="G9" i="1"/>
  <c r="G8" i="1"/>
  <c r="G11" i="1"/>
  <c r="G10" i="1"/>
  <c r="G14" i="1"/>
  <c r="G13" i="1"/>
  <c r="G7" i="1"/>
  <c r="G12" i="1"/>
  <c r="I18" i="1" l="1"/>
  <c r="J7" i="1" s="1"/>
  <c r="C5" i="6"/>
  <c r="C6" i="6"/>
  <c r="C7" i="6"/>
  <c r="G18" i="1"/>
  <c r="C8" i="6"/>
  <c r="J10" i="1" l="1"/>
  <c r="J8" i="1"/>
  <c r="J15" i="1"/>
  <c r="J16" i="1"/>
  <c r="J9" i="1"/>
  <c r="J14" i="1"/>
  <c r="J11" i="1"/>
  <c r="J13" i="1"/>
  <c r="J12" i="1"/>
  <c r="J17" i="1"/>
  <c r="H8" i="1"/>
  <c r="H13" i="1"/>
  <c r="H16" i="1"/>
  <c r="H9" i="1"/>
  <c r="H11" i="1"/>
  <c r="H14" i="1"/>
  <c r="H7" i="1"/>
  <c r="H15" i="1"/>
  <c r="H12" i="1"/>
  <c r="H17" i="1"/>
  <c r="H10" i="1"/>
  <c r="J18" i="1" l="1"/>
  <c r="K11" i="1"/>
  <c r="K15" i="1"/>
  <c r="K9" i="1"/>
  <c r="K10" i="1"/>
  <c r="K16" i="1"/>
  <c r="H18" i="1"/>
  <c r="K12" i="1"/>
  <c r="K13" i="1"/>
  <c r="K8" i="1"/>
  <c r="K7" i="1"/>
  <c r="K17" i="1"/>
  <c r="K14" i="1"/>
  <c r="L7" i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</calcChain>
</file>

<file path=xl/sharedStrings.xml><?xml version="1.0" encoding="utf-8"?>
<sst xmlns="http://schemas.openxmlformats.org/spreadsheetml/2006/main" count="37" uniqueCount="28">
  <si>
    <t>Visão Estratégica</t>
  </si>
  <si>
    <t>Drives de Negócio</t>
  </si>
  <si>
    <t>Importância do Driver</t>
  </si>
  <si>
    <t>Componentes de Valor</t>
  </si>
  <si>
    <t>Aderência dos Drivers</t>
  </si>
  <si>
    <t>Valor</t>
  </si>
  <si>
    <t>Valor em Escala</t>
  </si>
  <si>
    <t>Custo (Pts)</t>
  </si>
  <si>
    <t>Custo em Escala</t>
  </si>
  <si>
    <t>VPI (Índice Custo/Benefício)</t>
  </si>
  <si>
    <t>Valor Acc em Escala</t>
  </si>
  <si>
    <t>Custo Acc em Escala</t>
  </si>
  <si>
    <t>Precedência</t>
  </si>
  <si>
    <t>''</t>
  </si>
  <si>
    <t>Engenharia de Valor</t>
  </si>
  <si>
    <t>#</t>
  </si>
  <si>
    <t>Componente de Valor</t>
  </si>
  <si>
    <t>Item de Backlog (identificação)</t>
  </si>
  <si>
    <t>Descrição do Item de Backlog</t>
  </si>
  <si>
    <t>Oferecer um serviço de consultoria em gerenciamento de manutenção diferenciado no mercado</t>
  </si>
  <si>
    <t>Cadasto de livros</t>
  </si>
  <si>
    <t>Pesquisa de livros</t>
  </si>
  <si>
    <t>Middleware: conexão com Arduino</t>
  </si>
  <si>
    <t>Middleware: pesquisa pelo código de etiquetas</t>
  </si>
  <si>
    <t>Facilitar as atividades de gestão do acervo (emprestimo, organização, e manutenção</t>
  </si>
  <si>
    <t>Implentar um sistema de baixo custo que atenda as necessidades da biblioteca na gestão do acervo</t>
  </si>
  <si>
    <t>Liberar o funcionário da biblioteca de atividades que poderiam ser automatizadas.</t>
  </si>
  <si>
    <t>Garantir que o sistema possa ser usado tanto por funcionarios quanto por alunos.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</si>
</sst>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_-;\-* #,##0_-;_-* &quot;-&quot;_-;_-@_-"/>
    <numFmt numFmtId="165" formatCode="#,##0.###############"/>
    <numFmt numFmtId="166" formatCode="0.0"/>
    <numFmt numFmtId="167" formatCode="0.0%"/>
  </numFmts>
  <fonts count="30" x14ac:knownFonts="1">
    <font>
      <sz val="10"/>
      <color rgb="FF000000"/>
      <name val="Arial"/>
    </font>
    <font>
      <sz val="8"/>
      <color rgb="FFFFFFFF"/>
      <name val="Arial"/>
    </font>
    <font>
      <sz val="8"/>
      <color rgb="FFFFFFFF"/>
      <name val="Arial"/>
    </font>
    <font>
      <sz val="8"/>
      <color rgb="FFFFFFFF"/>
      <name val="Arial"/>
    </font>
    <font>
      <b/>
      <sz val="8"/>
      <color rgb="FFFFFFFF"/>
      <name val="Arial"/>
    </font>
    <font>
      <sz val="8"/>
      <color rgb="FFFFFFFF"/>
      <name val="Arial"/>
    </font>
    <font>
      <b/>
      <sz val="8"/>
      <color rgb="FFFFFFFF"/>
      <name val="Arial"/>
    </font>
    <font>
      <sz val="14"/>
      <color rgb="FFFFFFFF"/>
      <name val="Arial"/>
    </font>
    <font>
      <b/>
      <sz val="8"/>
      <color rgb="FFFFFFFF"/>
      <name val="Arial"/>
    </font>
    <font>
      <sz val="8"/>
      <color rgb="FF000000"/>
      <name val="Arial"/>
    </font>
    <font>
      <sz val="8"/>
      <color rgb="FF000000"/>
      <name val="Arial"/>
    </font>
    <font>
      <sz val="14"/>
      <color rgb="FFFFFFFF"/>
      <name val="Arial"/>
    </font>
    <font>
      <sz val="8"/>
      <color rgb="FFFFFFFF"/>
      <name val="Arial"/>
    </font>
    <font>
      <sz val="14"/>
      <color rgb="FFFFFFFF"/>
      <name val="Arial"/>
    </font>
    <font>
      <sz val="8"/>
      <color rgb="FF000000"/>
      <name val="Arial"/>
    </font>
    <font>
      <b/>
      <sz val="8"/>
      <color rgb="FFFFFFFF"/>
      <name val="Arial"/>
    </font>
    <font>
      <sz val="8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sz val="9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sz val="8"/>
      <color rgb="FFFFFFFF"/>
      <name val="Arial"/>
    </font>
    <font>
      <b/>
      <sz val="10"/>
      <color rgb="FFFFFFFF"/>
      <name val="Arial"/>
    </font>
    <font>
      <sz val="8"/>
      <color rgb="FFFFFFFF"/>
      <name val="Arial"/>
    </font>
    <font>
      <sz val="8"/>
      <color rgb="FFFFFFFF"/>
      <name val="Arial"/>
    </font>
    <font>
      <sz val="8"/>
      <color rgb="FF000000"/>
      <name val="Arial"/>
    </font>
    <font>
      <sz val="8"/>
      <color rgb="FF000000"/>
      <name val="Arial"/>
    </font>
    <font>
      <sz val="8"/>
      <color rgb="FF000000"/>
      <name val="Arial"/>
      <family val="2"/>
    </font>
    <font>
      <u/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1C4587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CFE2F3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Alignment="1">
      <alignment wrapText="1"/>
    </xf>
    <xf numFmtId="164" fontId="2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9" xfId="0" applyBorder="1" applyAlignment="1">
      <alignment wrapText="1"/>
    </xf>
    <xf numFmtId="0" fontId="6" fillId="4" borderId="10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164" fontId="9" fillId="6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11" fillId="4" borderId="1" xfId="0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165" fontId="12" fillId="3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4" fillId="0" borderId="0" xfId="0" applyFont="1"/>
    <xf numFmtId="0" fontId="15" fillId="4" borderId="1" xfId="0" applyFont="1" applyFill="1" applyBorder="1" applyAlignment="1">
      <alignment vertical="center" wrapText="1"/>
    </xf>
    <xf numFmtId="0" fontId="0" fillId="0" borderId="4" xfId="0" applyBorder="1" applyAlignment="1">
      <alignment wrapText="1"/>
    </xf>
    <xf numFmtId="0" fontId="16" fillId="10" borderId="1" xfId="0" applyFont="1" applyFill="1" applyBorder="1" applyAlignment="1">
      <alignment horizontal="center" vertical="center"/>
    </xf>
    <xf numFmtId="167" fontId="17" fillId="5" borderId="12" xfId="0" applyNumberFormat="1" applyFont="1" applyFill="1" applyBorder="1" applyAlignment="1">
      <alignment horizontal="left" wrapText="1"/>
    </xf>
    <xf numFmtId="0" fontId="18" fillId="7" borderId="1" xfId="0" applyFont="1" applyFill="1" applyBorder="1" applyAlignment="1">
      <alignment horizontal="center" vertical="center" wrapText="1"/>
    </xf>
    <xf numFmtId="0" fontId="0" fillId="0" borderId="13" xfId="0" applyBorder="1" applyAlignment="1">
      <alignment wrapText="1"/>
    </xf>
    <xf numFmtId="0" fontId="19" fillId="0" borderId="0" xfId="0" applyFont="1" applyAlignment="1">
      <alignment wrapText="1"/>
    </xf>
    <xf numFmtId="0" fontId="21" fillId="7" borderId="1" xfId="0" applyFont="1" applyFill="1" applyBorder="1" applyAlignment="1">
      <alignment horizontal="center" vertical="center" wrapText="1"/>
    </xf>
    <xf numFmtId="166" fontId="22" fillId="3" borderId="1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24" fillId="2" borderId="1" xfId="0" applyFont="1" applyFill="1" applyBorder="1" applyAlignment="1">
      <alignment horizontal="center" vertical="top"/>
    </xf>
    <xf numFmtId="0" fontId="0" fillId="0" borderId="14" xfId="0" applyBorder="1" applyAlignment="1">
      <alignment wrapText="1"/>
    </xf>
    <xf numFmtId="165" fontId="26" fillId="6" borderId="1" xfId="0" applyNumberFormat="1" applyFont="1" applyFill="1" applyBorder="1" applyAlignment="1">
      <alignment horizontal="center" vertical="center"/>
    </xf>
    <xf numFmtId="166" fontId="27" fillId="6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left" vertical="center"/>
    </xf>
    <xf numFmtId="0" fontId="20" fillId="5" borderId="2" xfId="0" applyFont="1" applyFill="1" applyBorder="1" applyAlignment="1">
      <alignment horizontal="left" vertical="center" wrapText="1"/>
    </xf>
    <xf numFmtId="0" fontId="29" fillId="0" borderId="0" xfId="0" applyFont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6" xfId="0" applyFill="1" applyBorder="1" applyAlignment="1">
      <alignment wrapText="1"/>
    </xf>
    <xf numFmtId="0" fontId="0" fillId="4" borderId="8" xfId="0" applyFill="1" applyBorder="1" applyAlignment="1">
      <alignment wrapText="1"/>
    </xf>
    <xf numFmtId="0" fontId="25" fillId="0" borderId="13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3" xfId="0" applyBorder="1" applyAlignment="1">
      <alignment wrapText="1"/>
    </xf>
    <xf numFmtId="0" fontId="3" fillId="4" borderId="1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3" fillId="8" borderId="1" xfId="0" applyFont="1" applyFill="1" applyBorder="1" applyAlignment="1">
      <alignment horizontal="center" vertical="center" wrapText="1"/>
    </xf>
    <xf numFmtId="0" fontId="0" fillId="8" borderId="8" xfId="0" applyFill="1" applyBorder="1" applyAlignment="1">
      <alignment wrapText="1"/>
    </xf>
    <xf numFmtId="0" fontId="28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Componentes de Valor: Priorização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VisaoEstrategica!$H$6</c:f>
              <c:strCache>
                <c:ptCount val="1"/>
                <c:pt idx="0">
                  <c:v>Valor em Escala</c:v>
                </c:pt>
              </c:strCache>
            </c:strRef>
          </c:tx>
          <c:marker>
            <c:symbol val="circle"/>
            <c:size val="17"/>
          </c:marker>
          <c:dPt>
            <c:idx val="0"/>
            <c:marker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71-4D6A-BB72-4FB32CAFF924}"/>
              </c:ext>
            </c:extLst>
          </c:dPt>
          <c:dPt>
            <c:idx val="1"/>
            <c:marker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2171-4D6A-BB72-4FB32CAFF924}"/>
              </c:ext>
            </c:extLst>
          </c:dPt>
          <c:dPt>
            <c:idx val="2"/>
            <c:marker>
              <c:spPr>
                <a:solidFill>
                  <a:schemeClr val="accent3"/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71-4D6A-BB72-4FB32CAFF924}"/>
              </c:ext>
            </c:extLst>
          </c:dPt>
          <c:dPt>
            <c:idx val="3"/>
            <c:marker>
              <c:spPr>
                <a:solidFill>
                  <a:schemeClr val="accent4"/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2171-4D6A-BB72-4FB32CAFF924}"/>
              </c:ext>
            </c:extLst>
          </c:dPt>
          <c:dPt>
            <c:idx val="4"/>
            <c:marker>
              <c:spPr>
                <a:solidFill>
                  <a:schemeClr val="accent5"/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71-4D6A-BB72-4FB32CAFF924}"/>
              </c:ext>
            </c:extLst>
          </c:dPt>
          <c:dPt>
            <c:idx val="5"/>
            <c:marker>
              <c:spPr>
                <a:solidFill>
                  <a:schemeClr val="accent6"/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2171-4D6A-BB72-4FB32CAFF924}"/>
              </c:ext>
            </c:extLst>
          </c:dPt>
          <c:dPt>
            <c:idx val="6"/>
            <c:marker>
              <c:spPr>
                <a:solidFill>
                  <a:schemeClr val="accent1">
                    <a:lumMod val="60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171-4D6A-BB72-4FB32CAFF924}"/>
              </c:ext>
            </c:extLst>
          </c:dPt>
          <c:dPt>
            <c:idx val="7"/>
            <c:marker>
              <c:spPr>
                <a:solidFill>
                  <a:schemeClr val="accent2">
                    <a:lumMod val="60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2171-4D6A-BB72-4FB32CAFF924}"/>
              </c:ext>
            </c:extLst>
          </c:dPt>
          <c:dPt>
            <c:idx val="8"/>
            <c:marker>
              <c:spPr>
                <a:solidFill>
                  <a:schemeClr val="accent3">
                    <a:lumMod val="60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171-4D6A-BB72-4FB32CAFF924}"/>
              </c:ext>
            </c:extLst>
          </c:dPt>
          <c:dPt>
            <c:idx val="9"/>
            <c:marker>
              <c:spPr>
                <a:solidFill>
                  <a:schemeClr val="accent4">
                    <a:lumMod val="60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2171-4D6A-BB72-4FB32CAFF924}"/>
              </c:ext>
            </c:extLst>
          </c:dPt>
          <c:dPt>
            <c:idx val="10"/>
            <c:marker>
              <c:spPr>
                <a:solidFill>
                  <a:schemeClr val="accent5">
                    <a:lumMod val="60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171-4D6A-BB72-4FB32CAFF92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171-4D6A-BB72-4FB32CAFF92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2171-4D6A-BB72-4FB32CAFF92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171-4D6A-BB72-4FB32CAFF92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2171-4D6A-BB72-4FB32CAFF92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2171-4D6A-BB72-4FB32CAFF92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2171-4D6A-BB72-4FB32CAFF92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2171-4D6A-BB72-4FB32CAFF924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2171-4D6A-BB72-4FB32CAFF924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2171-4D6A-BB72-4FB32CAFF924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2171-4D6A-BB72-4FB32CAFF924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2171-4D6A-BB72-4FB32CAFF924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VisaoEstrategica!$B$7:$B$17</c15:sqref>
                  </c15:fullRef>
                </c:ext>
              </c:extLst>
              <c:f>VisaoEstrategica!$B$7:$B$10</c:f>
              <c:strCache>
                <c:ptCount val="4"/>
                <c:pt idx="0">
                  <c:v>Cadasto de livros</c:v>
                </c:pt>
                <c:pt idx="1">
                  <c:v>Pesquisa de livros</c:v>
                </c:pt>
                <c:pt idx="2">
                  <c:v>Middleware: conexão com Arduino</c:v>
                </c:pt>
                <c:pt idx="3">
                  <c:v>Middleware: pesquisa pelo código de etiquetas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VisaoEstrategica!$H$7:$H$17</c15:sqref>
                  </c15:fullRef>
                </c:ext>
              </c:extLst>
              <c:f>VisaoEstrategica!$H$7:$H$10</c:f>
              <c:numCache>
                <c:formatCode>0.0</c:formatCode>
                <c:ptCount val="4"/>
                <c:pt idx="0">
                  <c:v>43.141025641025642</c:v>
                </c:pt>
                <c:pt idx="1">
                  <c:v>36.346153846153847</c:v>
                </c:pt>
                <c:pt idx="2">
                  <c:v>7.6923076923076925</c:v>
                </c:pt>
                <c:pt idx="3">
                  <c:v>12.820512820512819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171-4D6A-BB72-4FB32CAFF9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8016350"/>
        <c:axId val="1113998471"/>
      </c:lineChart>
      <c:catAx>
        <c:axId val="28801635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3998471"/>
        <c:crosses val="autoZero"/>
        <c:auto val="1"/>
        <c:lblAlgn val="ctr"/>
        <c:lblOffset val="100"/>
        <c:noMultiLvlLbl val="1"/>
      </c:catAx>
      <c:valAx>
        <c:axId val="111399847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2880163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Componentes de Valor: Comparação Custo x Benefícios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VisaoEstrategica!$H$6</c:f>
              <c:strCache>
                <c:ptCount val="1"/>
                <c:pt idx="0">
                  <c:v>Valor em Escala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VisaoEstrategica!$B$7:$B$17</c15:sqref>
                  </c15:fullRef>
                </c:ext>
              </c:extLst>
              <c:f>VisaoEstrategica!$B$7:$B$10</c:f>
              <c:strCache>
                <c:ptCount val="4"/>
                <c:pt idx="0">
                  <c:v>Cadasto de livros</c:v>
                </c:pt>
                <c:pt idx="1">
                  <c:v>Pesquisa de livros</c:v>
                </c:pt>
                <c:pt idx="2">
                  <c:v>Middleware: conexão com Arduino</c:v>
                </c:pt>
                <c:pt idx="3">
                  <c:v>Middleware: pesquisa pelo código de etiquetas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VisaoEstrategica!$H$7:$H$17</c15:sqref>
                  </c15:fullRef>
                </c:ext>
              </c:extLst>
              <c:f>VisaoEstrategica!$H$7:$H$10</c:f>
              <c:numCache>
                <c:formatCode>0.0</c:formatCode>
                <c:ptCount val="4"/>
                <c:pt idx="0">
                  <c:v>43.141025641025642</c:v>
                </c:pt>
                <c:pt idx="1">
                  <c:v>36.346153846153847</c:v>
                </c:pt>
                <c:pt idx="2">
                  <c:v>7.6923076923076925</c:v>
                </c:pt>
                <c:pt idx="3">
                  <c:v>12.820512820512819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E17-4D1E-A513-A21CA5D3BFFE}"/>
            </c:ext>
          </c:extLst>
        </c:ser>
        <c:ser>
          <c:idx val="1"/>
          <c:order val="1"/>
          <c:tx>
            <c:strRef>
              <c:f>VisaoEstrategica!$J$6</c:f>
              <c:strCache>
                <c:ptCount val="1"/>
                <c:pt idx="0">
                  <c:v>Custo em Escala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VisaoEstrategica!$B$7:$B$17</c15:sqref>
                  </c15:fullRef>
                </c:ext>
              </c:extLst>
              <c:f>VisaoEstrategica!$B$7:$B$10</c:f>
              <c:strCache>
                <c:ptCount val="4"/>
                <c:pt idx="0">
                  <c:v>Cadasto de livros</c:v>
                </c:pt>
                <c:pt idx="1">
                  <c:v>Pesquisa de livros</c:v>
                </c:pt>
                <c:pt idx="2">
                  <c:v>Middleware: conexão com Arduino</c:v>
                </c:pt>
                <c:pt idx="3">
                  <c:v>Middleware: pesquisa pelo código de etiquetas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VisaoEstrategica!$J$7:$J$17</c15:sqref>
                  </c15:fullRef>
                </c:ext>
              </c:extLst>
              <c:f>VisaoEstrategica!$J$7:$J$10</c:f>
              <c:numCache>
                <c:formatCode>0.0</c:formatCode>
                <c:ptCount val="4"/>
                <c:pt idx="0">
                  <c:v>13.513513513513514</c:v>
                </c:pt>
                <c:pt idx="1">
                  <c:v>8.1081081081081088</c:v>
                </c:pt>
                <c:pt idx="2">
                  <c:v>56.756756756756758</c:v>
                </c:pt>
                <c:pt idx="3">
                  <c:v>21.621621621621621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E17-4D1E-A513-A21CA5D3BF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330484"/>
        <c:axId val="1736972572"/>
      </c:lineChart>
      <c:catAx>
        <c:axId val="15043304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6972572"/>
        <c:crosses val="autoZero"/>
        <c:auto val="1"/>
        <c:lblAlgn val="ctr"/>
        <c:lblOffset val="100"/>
        <c:noMultiLvlLbl val="1"/>
      </c:catAx>
      <c:valAx>
        <c:axId val="17369725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15043304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Componentes de Valor: Priorização por VPI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VisaoEstrategica!$K$6</c:f>
              <c:strCache>
                <c:ptCount val="1"/>
                <c:pt idx="0">
                  <c:v>VPI (Índice Custo/Benefício)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D6-463A-9178-2AD3C50494B0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D6-463A-9178-2AD3C50494B0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3D6-463A-9178-2AD3C50494B0}"/>
              </c:ext>
            </c:extLst>
          </c:dPt>
          <c:dPt>
            <c:idx val="3"/>
            <c:invertIfNegative val="1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E3D6-463A-9178-2AD3C50494B0}"/>
              </c:ext>
            </c:extLst>
          </c:dPt>
          <c:dPt>
            <c:idx val="4"/>
            <c:invertIfNegative val="1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3D6-463A-9178-2AD3C50494B0}"/>
              </c:ext>
            </c:extLst>
          </c:dPt>
          <c:dPt>
            <c:idx val="5"/>
            <c:invertIfNegative val="1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E3D6-463A-9178-2AD3C50494B0}"/>
              </c:ext>
            </c:extLst>
          </c:dPt>
          <c:dPt>
            <c:idx val="6"/>
            <c:invertIfNegative val="1"/>
            <c:bubble3D val="0"/>
            <c:spPr>
              <a:solidFill>
                <a:schemeClr val="accent1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E3D6-463A-9178-2AD3C50494B0}"/>
              </c:ext>
            </c:extLst>
          </c:dPt>
          <c:dPt>
            <c:idx val="7"/>
            <c:invertIfNegative val="1"/>
            <c:bubble3D val="0"/>
            <c:spPr>
              <a:solidFill>
                <a:schemeClr val="accent2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E3D6-463A-9178-2AD3C50494B0}"/>
              </c:ext>
            </c:extLst>
          </c:dPt>
          <c:dPt>
            <c:idx val="8"/>
            <c:invertIfNegative val="1"/>
            <c:bubble3D val="0"/>
            <c:spPr>
              <a:solidFill>
                <a:schemeClr val="accent3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E3D6-463A-9178-2AD3C50494B0}"/>
              </c:ext>
            </c:extLst>
          </c:dPt>
          <c:dPt>
            <c:idx val="9"/>
            <c:invertIfNegative val="1"/>
            <c:bubble3D val="0"/>
            <c:spPr>
              <a:solidFill>
                <a:schemeClr val="accent4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E3D6-463A-9178-2AD3C50494B0}"/>
              </c:ext>
            </c:extLst>
          </c:dPt>
          <c:dPt>
            <c:idx val="10"/>
            <c:invertIfNegative val="1"/>
            <c:bubble3D val="0"/>
            <c:spPr>
              <a:solidFill>
                <a:schemeClr val="accent5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E3D6-463A-9178-2AD3C50494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sng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VisaoEstrategica!$B$7:$B$17</c15:sqref>
                  </c15:fullRef>
                </c:ext>
              </c:extLst>
              <c:f>VisaoEstrategica!$B$7:$B$10</c:f>
              <c:strCache>
                <c:ptCount val="4"/>
                <c:pt idx="0">
                  <c:v>Cadasto de livros</c:v>
                </c:pt>
                <c:pt idx="1">
                  <c:v>Pesquisa de livros</c:v>
                </c:pt>
                <c:pt idx="2">
                  <c:v>Middleware: conexão com Arduino</c:v>
                </c:pt>
                <c:pt idx="3">
                  <c:v>Middleware: pesquisa pelo código de etiquetas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VisaoEstrategica!$K$7:$K$17</c15:sqref>
                  </c15:fullRef>
                </c:ext>
              </c:extLst>
              <c:f>VisaoEstrategica!$K$7:$K$10</c:f>
              <c:numCache>
                <c:formatCode>0.0</c:formatCode>
                <c:ptCount val="4"/>
                <c:pt idx="0">
                  <c:v>3.1924358974358973</c:v>
                </c:pt>
                <c:pt idx="1">
                  <c:v>4.4826923076923073</c:v>
                </c:pt>
                <c:pt idx="2">
                  <c:v>0.13553113553113552</c:v>
                </c:pt>
                <c:pt idx="3">
                  <c:v>0.59294871794871795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D-444C-A6A2-3D683BB599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62844696"/>
        <c:axId val="667425549"/>
      </c:barChart>
      <c:catAx>
        <c:axId val="146284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7425549"/>
        <c:crosses val="autoZero"/>
        <c:auto val="1"/>
        <c:lblAlgn val="ctr"/>
        <c:lblOffset val="100"/>
        <c:noMultiLvlLbl val="1"/>
      </c:catAx>
      <c:valAx>
        <c:axId val="66742554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146284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u="sng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Componentes de Valor: Valor x Custo Acumulado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VisaoEstrategica!$L$6</c:f>
              <c:strCache>
                <c:ptCount val="1"/>
                <c:pt idx="0">
                  <c:v>Valor Acc em Escala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VisaoEstrategica!$B$7:$B$17</c15:sqref>
                  </c15:fullRef>
                </c:ext>
              </c:extLst>
              <c:f>VisaoEstrategica!$B$7:$B$10</c:f>
              <c:strCache>
                <c:ptCount val="4"/>
                <c:pt idx="0">
                  <c:v>Cadasto de livros</c:v>
                </c:pt>
                <c:pt idx="1">
                  <c:v>Pesquisa de livros</c:v>
                </c:pt>
                <c:pt idx="2">
                  <c:v>Middleware: conexão com Arduino</c:v>
                </c:pt>
                <c:pt idx="3">
                  <c:v>Middleware: pesquisa pelo código de etiquetas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VisaoEstrategica!$L$7:$L$17</c15:sqref>
                  </c15:fullRef>
                </c:ext>
              </c:extLst>
              <c:f>VisaoEstrategica!$L$7:$L$10</c:f>
              <c:numCache>
                <c:formatCode>0.0</c:formatCode>
                <c:ptCount val="4"/>
                <c:pt idx="0">
                  <c:v>43.141025641025642</c:v>
                </c:pt>
                <c:pt idx="1">
                  <c:v>79.487179487179489</c:v>
                </c:pt>
                <c:pt idx="2">
                  <c:v>87.179487179487182</c:v>
                </c:pt>
                <c:pt idx="3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2A3-48D7-8ABD-96955FE96374}"/>
            </c:ext>
          </c:extLst>
        </c:ser>
        <c:ser>
          <c:idx val="1"/>
          <c:order val="1"/>
          <c:tx>
            <c:strRef>
              <c:f>VisaoEstrategica!$M$6</c:f>
              <c:strCache>
                <c:ptCount val="1"/>
                <c:pt idx="0">
                  <c:v>Custo Acc em Escala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VisaoEstrategica!$B$7:$B$17</c15:sqref>
                  </c15:fullRef>
                </c:ext>
              </c:extLst>
              <c:f>VisaoEstrategica!$B$7:$B$10</c:f>
              <c:strCache>
                <c:ptCount val="4"/>
                <c:pt idx="0">
                  <c:v>Cadasto de livros</c:v>
                </c:pt>
                <c:pt idx="1">
                  <c:v>Pesquisa de livros</c:v>
                </c:pt>
                <c:pt idx="2">
                  <c:v>Middleware: conexão com Arduino</c:v>
                </c:pt>
                <c:pt idx="3">
                  <c:v>Middleware: pesquisa pelo código de etiquetas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VisaoEstrategica!$M$7:$M$17</c15:sqref>
                  </c15:fullRef>
                </c:ext>
              </c:extLst>
              <c:f>VisaoEstrategica!$M$7:$M$10</c:f>
              <c:numCache>
                <c:formatCode>0.0</c:formatCode>
                <c:ptCount val="4"/>
                <c:pt idx="0">
                  <c:v>13.513513513513514</c:v>
                </c:pt>
                <c:pt idx="1">
                  <c:v>21.621621621621621</c:v>
                </c:pt>
                <c:pt idx="2">
                  <c:v>78.378378378378386</c:v>
                </c:pt>
                <c:pt idx="3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A3-48D7-8ABD-96955FE963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373690"/>
        <c:axId val="1048530859"/>
      </c:lineChart>
      <c:catAx>
        <c:axId val="14937369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8530859"/>
        <c:crosses val="autoZero"/>
        <c:auto val="1"/>
        <c:lblAlgn val="ctr"/>
        <c:lblOffset val="100"/>
        <c:noMultiLvlLbl val="1"/>
      </c:catAx>
      <c:valAx>
        <c:axId val="104853085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crossAx val="1493736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136863"/>
        <c:axId val="422137279"/>
      </c:barChart>
      <c:catAx>
        <c:axId val="422136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137279"/>
        <c:crosses val="autoZero"/>
        <c:auto val="1"/>
        <c:lblAlgn val="ctr"/>
        <c:lblOffset val="100"/>
        <c:noMultiLvlLbl val="0"/>
      </c:catAx>
      <c:valAx>
        <c:axId val="4221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13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0829925" cy="3429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0601325" cy="3429000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1334750" cy="3429000"/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152400</xdr:rowOff>
    </xdr:from>
    <xdr:ext cx="12115800" cy="3429000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013209" cy="6198358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2"/>
  <sheetViews>
    <sheetView showGridLines="0" tabSelected="1" zoomScaleNormal="100" workbookViewId="0">
      <selection activeCell="D19" sqref="D19"/>
    </sheetView>
  </sheetViews>
  <sheetFormatPr defaultColWidth="16.28515625" defaultRowHeight="11.25" customHeight="1" x14ac:dyDescent="0.2"/>
  <cols>
    <col min="1" max="1" width="1.42578125" customWidth="1"/>
    <col min="2" max="2" width="34.140625" bestFit="1" customWidth="1"/>
    <col min="3" max="6" width="21.5703125" customWidth="1"/>
    <col min="7" max="7" width="9.28515625" bestFit="1" customWidth="1"/>
    <col min="8" max="8" width="20.7109375" customWidth="1"/>
    <col min="9" max="9" width="13.28515625" bestFit="1" customWidth="1"/>
    <col min="10" max="10" width="17" bestFit="1" customWidth="1"/>
    <col min="11" max="11" width="25" bestFit="1" customWidth="1"/>
    <col min="12" max="12" width="20.140625" bestFit="1" customWidth="1"/>
    <col min="13" max="13" width="20.42578125" bestFit="1" customWidth="1"/>
    <col min="14" max="14" width="14.140625" bestFit="1" customWidth="1"/>
    <col min="15" max="22" width="6.140625" customWidth="1"/>
    <col min="23" max="23" width="7.5703125" customWidth="1"/>
    <col min="25" max="25" width="10.7109375" customWidth="1"/>
    <col min="26" max="26" width="11" customWidth="1"/>
  </cols>
  <sheetData>
    <row r="1" spans="1:27" ht="12" customHeight="1" x14ac:dyDescent="0.2">
      <c r="B1" s="28"/>
      <c r="C1" s="28"/>
      <c r="D1" s="28"/>
      <c r="E1" s="28"/>
      <c r="F1" s="28"/>
    </row>
    <row r="2" spans="1:27" ht="34.5" customHeight="1" x14ac:dyDescent="0.2">
      <c r="A2" s="12"/>
      <c r="B2" s="11" t="s">
        <v>0</v>
      </c>
      <c r="C2" s="35" t="s">
        <v>19</v>
      </c>
      <c r="D2" s="36"/>
      <c r="E2" s="36"/>
      <c r="F2" s="37"/>
      <c r="G2" s="22"/>
      <c r="AA2" s="16">
        <v>1</v>
      </c>
    </row>
    <row r="3" spans="1:27" ht="67.5" x14ac:dyDescent="0.2">
      <c r="A3" s="12"/>
      <c r="B3" s="14" t="s">
        <v>1</v>
      </c>
      <c r="C3" s="47" t="s">
        <v>24</v>
      </c>
      <c r="D3" s="47" t="s">
        <v>25</v>
      </c>
      <c r="E3" s="47" t="s">
        <v>26</v>
      </c>
      <c r="F3" s="47" t="s">
        <v>27</v>
      </c>
      <c r="G3" s="38"/>
      <c r="H3" s="39"/>
      <c r="I3" s="39"/>
      <c r="J3" s="39"/>
      <c r="AA3" s="16">
        <v>2</v>
      </c>
    </row>
    <row r="4" spans="1:27" ht="12.75" x14ac:dyDescent="0.2">
      <c r="A4" s="12"/>
      <c r="B4" s="9" t="s">
        <v>2</v>
      </c>
      <c r="C4" s="19">
        <v>21</v>
      </c>
      <c r="D4" s="19">
        <v>8</v>
      </c>
      <c r="E4" s="19">
        <v>3</v>
      </c>
      <c r="F4" s="19">
        <v>8</v>
      </c>
      <c r="G4" s="40"/>
      <c r="H4" s="39"/>
      <c r="I4" s="39"/>
      <c r="J4" s="39"/>
      <c r="AA4" s="16">
        <v>3</v>
      </c>
    </row>
    <row r="5" spans="1:27" ht="12.75" x14ac:dyDescent="0.2">
      <c r="B5" s="26"/>
      <c r="C5" s="26"/>
      <c r="D5" s="26"/>
      <c r="E5" s="26"/>
      <c r="F5" s="26"/>
      <c r="G5" s="28"/>
      <c r="H5" s="28"/>
      <c r="I5" s="28"/>
      <c r="J5" s="28"/>
      <c r="K5" s="28"/>
      <c r="L5" s="28"/>
      <c r="M5" s="28"/>
      <c r="N5" s="28"/>
      <c r="AA5" s="16">
        <v>5</v>
      </c>
    </row>
    <row r="6" spans="1:27" ht="18" x14ac:dyDescent="0.2">
      <c r="A6" s="12"/>
      <c r="B6" s="6" t="s">
        <v>3</v>
      </c>
      <c r="C6" s="41" t="s">
        <v>4</v>
      </c>
      <c r="D6" s="42"/>
      <c r="E6" s="42"/>
      <c r="F6" s="43"/>
      <c r="G6" s="31" t="s">
        <v>5</v>
      </c>
      <c r="H6" s="31" t="s">
        <v>6</v>
      </c>
      <c r="I6" s="31" t="s">
        <v>7</v>
      </c>
      <c r="J6" s="31" t="s">
        <v>8</v>
      </c>
      <c r="K6" s="31" t="s">
        <v>9</v>
      </c>
      <c r="L6" s="31" t="s">
        <v>10</v>
      </c>
      <c r="M6" s="31" t="s">
        <v>11</v>
      </c>
      <c r="N6" s="31" t="s">
        <v>12</v>
      </c>
      <c r="O6" s="22"/>
      <c r="AA6" s="16">
        <v>8</v>
      </c>
    </row>
    <row r="7" spans="1:27" ht="12.75" x14ac:dyDescent="0.2">
      <c r="A7" s="12"/>
      <c r="B7" s="32" t="s">
        <v>20</v>
      </c>
      <c r="C7" s="19">
        <v>21</v>
      </c>
      <c r="D7" s="19">
        <v>21</v>
      </c>
      <c r="E7" s="19">
        <v>8</v>
      </c>
      <c r="F7" s="19">
        <v>5</v>
      </c>
      <c r="G7" s="8">
        <f t="shared" ref="G7:G17" si="0">SUMPRODUCT(C7:F7,$C$4:$F$4)</f>
        <v>673</v>
      </c>
      <c r="H7" s="30">
        <f t="shared" ref="H7:H17" si="1">(G7/$G$18)*100</f>
        <v>43.141025641025642</v>
      </c>
      <c r="I7" s="29">
        <f>Backlog!F5</f>
        <v>5</v>
      </c>
      <c r="J7" s="30">
        <f t="shared" ref="J7:J17" si="2">(I7/$I$18)*100</f>
        <v>13.513513513513514</v>
      </c>
      <c r="K7" s="30">
        <f t="shared" ref="K7:K17" si="3">IF((J7=0),H7,(H7/J7))</f>
        <v>3.1924358974358973</v>
      </c>
      <c r="L7" s="30">
        <f t="shared" ref="L7:L17" si="4">IFERROR((H7+L6),H7)</f>
        <v>43.141025641025642</v>
      </c>
      <c r="M7" s="30">
        <f t="shared" ref="M7:M17" si="5">IFERROR((J7+M6),J7)</f>
        <v>13.513513513513514</v>
      </c>
      <c r="N7" s="30">
        <v>6</v>
      </c>
      <c r="O7" s="22"/>
      <c r="AA7" s="16">
        <v>21</v>
      </c>
    </row>
    <row r="8" spans="1:27" ht="12.75" x14ac:dyDescent="0.2">
      <c r="A8" s="12"/>
      <c r="B8" s="32" t="s">
        <v>21</v>
      </c>
      <c r="C8" s="19">
        <v>8</v>
      </c>
      <c r="D8" s="19">
        <v>21</v>
      </c>
      <c r="E8" s="19">
        <v>21</v>
      </c>
      <c r="F8" s="19">
        <v>21</v>
      </c>
      <c r="G8" s="8">
        <f t="shared" si="0"/>
        <v>567</v>
      </c>
      <c r="H8" s="30">
        <f t="shared" si="1"/>
        <v>36.346153846153847</v>
      </c>
      <c r="I8" s="29">
        <f>Backlog!F6</f>
        <v>3</v>
      </c>
      <c r="J8" s="30">
        <f t="shared" si="2"/>
        <v>8.1081081081081088</v>
      </c>
      <c r="K8" s="30">
        <f t="shared" si="3"/>
        <v>4.4826923076923073</v>
      </c>
      <c r="L8" s="30">
        <f t="shared" si="4"/>
        <v>79.487179487179489</v>
      </c>
      <c r="M8" s="30">
        <f t="shared" si="5"/>
        <v>21.621621621621621</v>
      </c>
      <c r="N8" s="30">
        <v>9</v>
      </c>
      <c r="O8" s="22"/>
    </row>
    <row r="9" spans="1:27" ht="12.75" x14ac:dyDescent="0.2">
      <c r="A9" s="12"/>
      <c r="B9" s="32" t="s">
        <v>22</v>
      </c>
      <c r="C9" s="19">
        <v>3</v>
      </c>
      <c r="D9" s="19">
        <v>3</v>
      </c>
      <c r="E9" s="19">
        <v>3</v>
      </c>
      <c r="F9" s="19">
        <v>3</v>
      </c>
      <c r="G9" s="8">
        <f t="shared" si="0"/>
        <v>120</v>
      </c>
      <c r="H9" s="30">
        <f t="shared" si="1"/>
        <v>7.6923076923076925</v>
      </c>
      <c r="I9" s="29">
        <f>Backlog!F7</f>
        <v>21</v>
      </c>
      <c r="J9" s="30">
        <f t="shared" si="2"/>
        <v>56.756756756756758</v>
      </c>
      <c r="K9" s="30">
        <f t="shared" si="3"/>
        <v>0.13553113553113552</v>
      </c>
      <c r="L9" s="30">
        <f t="shared" si="4"/>
        <v>87.179487179487182</v>
      </c>
      <c r="M9" s="30">
        <f t="shared" si="5"/>
        <v>78.378378378378386</v>
      </c>
      <c r="N9" s="30">
        <v>5</v>
      </c>
      <c r="O9" s="22"/>
    </row>
    <row r="10" spans="1:27" ht="12.75" x14ac:dyDescent="0.2">
      <c r="A10" s="12"/>
      <c r="B10" s="32" t="s">
        <v>23</v>
      </c>
      <c r="C10" s="19">
        <v>5</v>
      </c>
      <c r="D10" s="19">
        <v>5</v>
      </c>
      <c r="E10" s="19">
        <v>5</v>
      </c>
      <c r="F10" s="19">
        <v>5</v>
      </c>
      <c r="G10" s="8">
        <f t="shared" si="0"/>
        <v>200</v>
      </c>
      <c r="H10" s="30">
        <f t="shared" si="1"/>
        <v>12.820512820512819</v>
      </c>
      <c r="I10" s="29">
        <f>Backlog!F8</f>
        <v>8</v>
      </c>
      <c r="J10" s="30">
        <f t="shared" si="2"/>
        <v>21.621621621621621</v>
      </c>
      <c r="K10" s="30">
        <f t="shared" si="3"/>
        <v>0.59294871794871795</v>
      </c>
      <c r="L10" s="30">
        <f t="shared" si="4"/>
        <v>100</v>
      </c>
      <c r="M10" s="30">
        <f t="shared" si="5"/>
        <v>100</v>
      </c>
      <c r="N10" s="30">
        <v>1</v>
      </c>
      <c r="O10" s="22"/>
    </row>
    <row r="11" spans="1:27" ht="12.75" hidden="1" x14ac:dyDescent="0.2">
      <c r="A11" s="12"/>
      <c r="B11" s="32"/>
      <c r="C11" s="19"/>
      <c r="D11" s="19"/>
      <c r="E11" s="19"/>
      <c r="F11" s="19"/>
      <c r="G11" s="8">
        <f t="shared" si="0"/>
        <v>0</v>
      </c>
      <c r="H11" s="30">
        <f t="shared" si="1"/>
        <v>0</v>
      </c>
      <c r="I11" s="29">
        <f>Backlog!F9</f>
        <v>0</v>
      </c>
      <c r="J11" s="30">
        <f t="shared" si="2"/>
        <v>0</v>
      </c>
      <c r="K11" s="30">
        <f t="shared" si="3"/>
        <v>0</v>
      </c>
      <c r="L11" s="30">
        <f t="shared" si="4"/>
        <v>100</v>
      </c>
      <c r="M11" s="30">
        <f t="shared" si="5"/>
        <v>100</v>
      </c>
      <c r="N11" s="30">
        <v>4</v>
      </c>
      <c r="O11" s="22"/>
    </row>
    <row r="12" spans="1:27" ht="12.75" hidden="1" x14ac:dyDescent="0.2">
      <c r="A12" s="12"/>
      <c r="B12" s="32"/>
      <c r="C12" s="19"/>
      <c r="D12" s="19"/>
      <c r="E12" s="19"/>
      <c r="F12" s="19"/>
      <c r="G12" s="8">
        <f t="shared" si="0"/>
        <v>0</v>
      </c>
      <c r="H12" s="30">
        <f t="shared" si="1"/>
        <v>0</v>
      </c>
      <c r="I12" s="29">
        <f>Backlog!F10</f>
        <v>0</v>
      </c>
      <c r="J12" s="30">
        <f t="shared" si="2"/>
        <v>0</v>
      </c>
      <c r="K12" s="30">
        <f t="shared" si="3"/>
        <v>0</v>
      </c>
      <c r="L12" s="30">
        <f t="shared" si="4"/>
        <v>100</v>
      </c>
      <c r="M12" s="30">
        <f t="shared" si="5"/>
        <v>100</v>
      </c>
      <c r="N12" s="30">
        <v>2</v>
      </c>
      <c r="O12" s="22"/>
      <c r="AA12" s="16">
        <v>13</v>
      </c>
    </row>
    <row r="13" spans="1:27" ht="12.75" hidden="1" x14ac:dyDescent="0.2">
      <c r="A13" s="12"/>
      <c r="B13" s="32"/>
      <c r="C13" s="19"/>
      <c r="D13" s="19"/>
      <c r="E13" s="19"/>
      <c r="F13" s="19"/>
      <c r="G13" s="8">
        <f t="shared" si="0"/>
        <v>0</v>
      </c>
      <c r="H13" s="30">
        <f t="shared" si="1"/>
        <v>0</v>
      </c>
      <c r="I13" s="29">
        <f>Backlog!F11</f>
        <v>0</v>
      </c>
      <c r="J13" s="30">
        <f t="shared" si="2"/>
        <v>0</v>
      </c>
      <c r="K13" s="30">
        <f t="shared" si="3"/>
        <v>0</v>
      </c>
      <c r="L13" s="30">
        <f t="shared" si="4"/>
        <v>100</v>
      </c>
      <c r="M13" s="30">
        <f t="shared" si="5"/>
        <v>100</v>
      </c>
      <c r="N13" s="30">
        <v>7</v>
      </c>
      <c r="O13" s="22"/>
    </row>
    <row r="14" spans="1:27" ht="12.75" hidden="1" x14ac:dyDescent="0.2">
      <c r="A14" s="12"/>
      <c r="B14" s="32"/>
      <c r="C14" s="19"/>
      <c r="D14" s="19"/>
      <c r="E14" s="19"/>
      <c r="F14" s="19"/>
      <c r="G14" s="8">
        <f t="shared" si="0"/>
        <v>0</v>
      </c>
      <c r="H14" s="30">
        <f t="shared" si="1"/>
        <v>0</v>
      </c>
      <c r="I14" s="29">
        <f>Backlog!F12</f>
        <v>0</v>
      </c>
      <c r="J14" s="30">
        <f t="shared" si="2"/>
        <v>0</v>
      </c>
      <c r="K14" s="30">
        <f t="shared" si="3"/>
        <v>0</v>
      </c>
      <c r="L14" s="30">
        <f t="shared" si="4"/>
        <v>100</v>
      </c>
      <c r="M14" s="30">
        <f t="shared" si="5"/>
        <v>100</v>
      </c>
      <c r="N14" s="30">
        <v>3</v>
      </c>
      <c r="O14" s="22"/>
    </row>
    <row r="15" spans="1:27" ht="12.75" hidden="1" x14ac:dyDescent="0.2">
      <c r="A15" s="12"/>
      <c r="B15" s="32"/>
      <c r="C15" s="19"/>
      <c r="D15" s="19"/>
      <c r="E15" s="19"/>
      <c r="F15" s="19"/>
      <c r="G15" s="8">
        <f t="shared" si="0"/>
        <v>0</v>
      </c>
      <c r="H15" s="30">
        <f t="shared" si="1"/>
        <v>0</v>
      </c>
      <c r="I15" s="29">
        <f>Backlog!F13</f>
        <v>0</v>
      </c>
      <c r="J15" s="30">
        <f t="shared" si="2"/>
        <v>0</v>
      </c>
      <c r="K15" s="30">
        <f t="shared" si="3"/>
        <v>0</v>
      </c>
      <c r="L15" s="30">
        <f t="shared" si="4"/>
        <v>100</v>
      </c>
      <c r="M15" s="30">
        <f t="shared" si="5"/>
        <v>100</v>
      </c>
      <c r="N15" s="30">
        <v>8</v>
      </c>
      <c r="O15" s="22"/>
    </row>
    <row r="16" spans="1:27" ht="12.75" hidden="1" x14ac:dyDescent="0.2">
      <c r="A16" s="12"/>
      <c r="B16" s="32"/>
      <c r="C16" s="19"/>
      <c r="D16" s="19"/>
      <c r="E16" s="19"/>
      <c r="F16" s="19"/>
      <c r="G16" s="8">
        <f t="shared" si="0"/>
        <v>0</v>
      </c>
      <c r="H16" s="30">
        <f t="shared" si="1"/>
        <v>0</v>
      </c>
      <c r="I16" s="29">
        <f>Backlog!F14</f>
        <v>0</v>
      </c>
      <c r="J16" s="30">
        <f t="shared" si="2"/>
        <v>0</v>
      </c>
      <c r="K16" s="30">
        <f t="shared" si="3"/>
        <v>0</v>
      </c>
      <c r="L16" s="30">
        <f t="shared" si="4"/>
        <v>100</v>
      </c>
      <c r="M16" s="30">
        <f t="shared" si="5"/>
        <v>100</v>
      </c>
      <c r="N16" s="30">
        <v>10</v>
      </c>
      <c r="O16" s="22"/>
    </row>
    <row r="17" spans="1:15" ht="12.75" hidden="1" x14ac:dyDescent="0.2">
      <c r="A17" s="12"/>
      <c r="B17" s="32"/>
      <c r="C17" s="19"/>
      <c r="D17" s="19"/>
      <c r="E17" s="19"/>
      <c r="F17" s="19"/>
      <c r="G17" s="8">
        <f t="shared" si="0"/>
        <v>0</v>
      </c>
      <c r="H17" s="30">
        <f t="shared" si="1"/>
        <v>0</v>
      </c>
      <c r="I17" s="29">
        <f>Backlog!F15</f>
        <v>0</v>
      </c>
      <c r="J17" s="30">
        <f t="shared" si="2"/>
        <v>0</v>
      </c>
      <c r="K17" s="30">
        <f t="shared" si="3"/>
        <v>0</v>
      </c>
      <c r="L17" s="30">
        <f t="shared" si="4"/>
        <v>100</v>
      </c>
      <c r="M17" s="30">
        <f t="shared" si="5"/>
        <v>100</v>
      </c>
      <c r="N17" s="30">
        <v>11</v>
      </c>
      <c r="O17" s="22"/>
    </row>
    <row r="18" spans="1:15" ht="12.75" x14ac:dyDescent="0.2">
      <c r="B18" s="3"/>
      <c r="C18" s="3"/>
      <c r="D18" s="3"/>
      <c r="E18" s="3"/>
      <c r="F18" s="18"/>
      <c r="G18" s="1">
        <f>SUM(G7:G17)</f>
        <v>1560</v>
      </c>
      <c r="H18" s="25">
        <f>SUM(H7:H17)</f>
        <v>100</v>
      </c>
      <c r="I18" s="13">
        <f>SUM(I7:I17)</f>
        <v>37</v>
      </c>
      <c r="J18" s="25">
        <f>SUM(J7:J17)</f>
        <v>100</v>
      </c>
      <c r="K18" s="4"/>
      <c r="L18" s="3"/>
      <c r="M18" s="3"/>
      <c r="N18" s="3"/>
    </row>
    <row r="19" spans="1:15" ht="12.75" x14ac:dyDescent="0.2">
      <c r="G19" s="3"/>
      <c r="H19" s="3"/>
      <c r="I19" s="3"/>
      <c r="J19" s="3"/>
    </row>
    <row r="21" spans="1:15" ht="12.75" x14ac:dyDescent="0.2">
      <c r="D21" s="16"/>
    </row>
    <row r="22" spans="1:15" ht="12.75" x14ac:dyDescent="0.2">
      <c r="D22" s="16"/>
    </row>
    <row r="23" spans="1:15" ht="12.75" x14ac:dyDescent="0.2">
      <c r="D23" s="16"/>
    </row>
    <row r="24" spans="1:15" ht="12.75" x14ac:dyDescent="0.2">
      <c r="D24" s="16"/>
    </row>
    <row r="25" spans="1:15" ht="12.75" x14ac:dyDescent="0.2">
      <c r="D25" s="16"/>
    </row>
    <row r="26" spans="1:15" ht="12.75" x14ac:dyDescent="0.2">
      <c r="D26" s="16"/>
    </row>
    <row r="27" spans="1:15" ht="12.75" x14ac:dyDescent="0.2">
      <c r="D27" s="16"/>
    </row>
    <row r="28" spans="1:15" ht="12.75" x14ac:dyDescent="0.2">
      <c r="D28" s="16"/>
    </row>
    <row r="29" spans="1:15" ht="12.75" x14ac:dyDescent="0.2">
      <c r="D29" s="16"/>
    </row>
    <row r="30" spans="1:15" ht="12.75" x14ac:dyDescent="0.2">
      <c r="D30" s="16"/>
    </row>
    <row r="31" spans="1:15" ht="12.75" x14ac:dyDescent="0.2">
      <c r="D31" s="16"/>
    </row>
    <row r="32" spans="1:15" ht="12.75" x14ac:dyDescent="0.2">
      <c r="D32" s="16"/>
    </row>
    <row r="33" spans="4:4" ht="12.75" x14ac:dyDescent="0.2">
      <c r="D33" s="16"/>
    </row>
    <row r="34" spans="4:4" ht="12.75" x14ac:dyDescent="0.2">
      <c r="D34" s="16"/>
    </row>
    <row r="35" spans="4:4" ht="12.75" x14ac:dyDescent="0.2">
      <c r="D35" s="16"/>
    </row>
    <row r="36" spans="4:4" ht="12.75" x14ac:dyDescent="0.2">
      <c r="D36" s="16"/>
    </row>
    <row r="37" spans="4:4" ht="12.75" x14ac:dyDescent="0.2">
      <c r="D37" s="16"/>
    </row>
    <row r="38" spans="4:4" ht="12.75" x14ac:dyDescent="0.2">
      <c r="D38" s="16"/>
    </row>
    <row r="39" spans="4:4" ht="12.75" x14ac:dyDescent="0.2">
      <c r="D39" s="16"/>
    </row>
    <row r="40" spans="4:4" ht="12.75" x14ac:dyDescent="0.2">
      <c r="D40" s="16"/>
    </row>
    <row r="41" spans="4:4" ht="12.75" x14ac:dyDescent="0.2">
      <c r="D41" s="16"/>
    </row>
    <row r="42" spans="4:4" ht="12.75" x14ac:dyDescent="0.2">
      <c r="D42" s="16"/>
    </row>
  </sheetData>
  <sortState ref="A7:AA17">
    <sortCondition descending="1" ref="G7:G17"/>
  </sortState>
  <mergeCells count="3">
    <mergeCell ref="C2:F2"/>
    <mergeCell ref="G3:J4"/>
    <mergeCell ref="C6:F6"/>
  </mergeCells>
  <dataValidations count="48">
    <dataValidation type="list" errorStyle="warning" allowBlank="1" showInputMessage="1" showErrorMessage="1" prompt="Click and enter a value from Fibonacci Serie" sqref="C4">
      <formula1>AA2:AA8</formula1>
    </dataValidation>
    <dataValidation type="list" errorStyle="warning" allowBlank="1" showInputMessage="1" showErrorMessage="1" prompt="Click and enter a value from Fibonacci Serie" sqref="D4">
      <formula1>AA2:AA8</formula1>
    </dataValidation>
    <dataValidation type="list" errorStyle="warning" allowBlank="1" showInputMessage="1" showErrorMessage="1" prompt="Click and enter a value from Fibonacci Serie" sqref="E4">
      <formula1>AA2:AA8</formula1>
    </dataValidation>
    <dataValidation type="list" errorStyle="warning" allowBlank="1" showInputMessage="1" showErrorMessage="1" prompt="Click and enter a value from Fibonacci Serie" sqref="F4">
      <formula1>AA2:AA8</formula1>
    </dataValidation>
    <dataValidation type="list" errorStyle="warning" allowBlank="1" showInputMessage="1" showErrorMessage="1" prompt="Click and enter a value from Fibonacci Serie" sqref="C7">
      <formula1>AA2:AA8</formula1>
    </dataValidation>
    <dataValidation type="list" errorStyle="warning" allowBlank="1" showInputMessage="1" showErrorMessage="1" prompt="Click and enter a value from Fibonacci Serie" sqref="D7">
      <formula1>AA2:AA8</formula1>
    </dataValidation>
    <dataValidation type="list" errorStyle="warning" allowBlank="1" showInputMessage="1" showErrorMessage="1" prompt="Click and enter a value from Fibonacci Serie" sqref="E7">
      <formula1>AA2:AA8</formula1>
    </dataValidation>
    <dataValidation type="list" errorStyle="warning" allowBlank="1" showInputMessage="1" showErrorMessage="1" prompt="Click and enter a value from Fibonacci Serie" sqref="F7">
      <formula1>AA2:AA8</formula1>
    </dataValidation>
    <dataValidation type="list" errorStyle="warning" allowBlank="1" showInputMessage="1" showErrorMessage="1" prompt="Click and enter a value from Fibonacci Serie" sqref="C8">
      <formula1>AA2:AA8</formula1>
    </dataValidation>
    <dataValidation type="list" errorStyle="warning" allowBlank="1" showInputMessage="1" showErrorMessage="1" prompt="Click and enter a value from Fibonacci Serie" sqref="D8">
      <formula1>AA2:AA8</formula1>
    </dataValidation>
    <dataValidation type="list" errorStyle="warning" allowBlank="1" showInputMessage="1" showErrorMessage="1" prompt="Click and enter a value from Fibonacci Serie" sqref="E8">
      <formula1>AA2:AA8</formula1>
    </dataValidation>
    <dataValidation type="list" errorStyle="warning" allowBlank="1" showInputMessage="1" showErrorMessage="1" prompt="Click and enter a value from Fibonacci Serie" sqref="F8">
      <formula1>AA2:AA8</formula1>
    </dataValidation>
    <dataValidation type="list" errorStyle="warning" allowBlank="1" showInputMessage="1" showErrorMessage="1" prompt="Click and enter a value from Fibonacci Serie" sqref="C9">
      <formula1>AA2:AA8</formula1>
    </dataValidation>
    <dataValidation type="list" errorStyle="warning" allowBlank="1" showInputMessage="1" showErrorMessage="1" prompt="Click and enter a value from Fibonacci Serie" sqref="D9">
      <formula1>AA2:AA8</formula1>
    </dataValidation>
    <dataValidation type="list" errorStyle="warning" allowBlank="1" showInputMessage="1" showErrorMessage="1" prompt="Click and enter a value from Fibonacci Serie" sqref="E9">
      <formula1>AA2:AA8</formula1>
    </dataValidation>
    <dataValidation type="list" errorStyle="warning" allowBlank="1" showInputMessage="1" showErrorMessage="1" prompt="Click and enter a value from Fibonacci Serie" sqref="F9">
      <formula1>AA2:AA8</formula1>
    </dataValidation>
    <dataValidation type="list" errorStyle="warning" allowBlank="1" showInputMessage="1" showErrorMessage="1" prompt="Click and enter a value from Fibonacci Serie" sqref="C10">
      <formula1>AA2:AA8</formula1>
    </dataValidation>
    <dataValidation type="list" errorStyle="warning" allowBlank="1" showInputMessage="1" showErrorMessage="1" prompt="Click and enter a value from Fibonacci Serie" sqref="D10">
      <formula1>AA2:AA8</formula1>
    </dataValidation>
    <dataValidation type="list" errorStyle="warning" allowBlank="1" showInputMessage="1" showErrorMessage="1" prompt="Click and enter a value from Fibonacci Serie" sqref="E10">
      <formula1>AA2:AA8</formula1>
    </dataValidation>
    <dataValidation type="list" errorStyle="warning" allowBlank="1" showInputMessage="1" showErrorMessage="1" prompt="Click and enter a value from Fibonacci Serie" sqref="F10">
      <formula1>AA2:AA8</formula1>
    </dataValidation>
    <dataValidation type="list" errorStyle="warning" allowBlank="1" showInputMessage="1" showErrorMessage="1" prompt="Click and enter a value from Fibonacci Serie" sqref="C11">
      <formula1>AA2:AA8</formula1>
    </dataValidation>
    <dataValidation type="list" errorStyle="warning" allowBlank="1" showInputMessage="1" showErrorMessage="1" prompt="Click and enter a value from Fibonacci Serie" sqref="D11">
      <formula1>AA2:AA8</formula1>
    </dataValidation>
    <dataValidation type="list" errorStyle="warning" allowBlank="1" showInputMessage="1" showErrorMessage="1" prompt="Click and enter a value from Fibonacci Serie" sqref="E11">
      <formula1>AA2:AA8</formula1>
    </dataValidation>
    <dataValidation type="list" errorStyle="warning" allowBlank="1" showInputMessage="1" showErrorMessage="1" prompt="Click and enter a value from Fibonacci Serie" sqref="F11">
      <formula1>AA2:AA8</formula1>
    </dataValidation>
    <dataValidation type="list" errorStyle="warning" allowBlank="1" showInputMessage="1" showErrorMessage="1" prompt="Click and enter a value from Fibonacci Serie" sqref="C12">
      <formula1>AA2:AA8</formula1>
    </dataValidation>
    <dataValidation type="list" errorStyle="warning" allowBlank="1" showInputMessage="1" showErrorMessage="1" prompt="Click and enter a value from Fibonacci Serie" sqref="D12">
      <formula1>AA2:AA8</formula1>
    </dataValidation>
    <dataValidation type="list" errorStyle="warning" allowBlank="1" showInputMessage="1" showErrorMessage="1" prompt="Click and enter a value from Fibonacci Serie" sqref="E12">
      <formula1>AA2:AA8</formula1>
    </dataValidation>
    <dataValidation type="list" errorStyle="warning" allowBlank="1" showInputMessage="1" showErrorMessage="1" prompt="Click and enter a value from Fibonacci Serie" sqref="F12">
      <formula1>AA2:AA8</formula1>
    </dataValidation>
    <dataValidation type="list" errorStyle="warning" allowBlank="1" showInputMessage="1" showErrorMessage="1" prompt="Click and enter a value from Fibonacci Serie" sqref="C13">
      <formula1>AA2:AA8</formula1>
    </dataValidation>
    <dataValidation type="list" errorStyle="warning" allowBlank="1" showInputMessage="1" showErrorMessage="1" prompt="Click and enter a value from Fibonacci Serie" sqref="D13">
      <formula1>AA2:AA8</formula1>
    </dataValidation>
    <dataValidation type="list" errorStyle="warning" allowBlank="1" showInputMessage="1" showErrorMessage="1" prompt="Click and enter a value from Fibonacci Serie" sqref="E13">
      <formula1>AA2:AA8</formula1>
    </dataValidation>
    <dataValidation type="list" errorStyle="warning" allowBlank="1" showInputMessage="1" showErrorMessage="1" prompt="Click and enter a value from Fibonacci Serie" sqref="F13">
      <formula1>AA2:AA8</formula1>
    </dataValidation>
    <dataValidation type="list" errorStyle="warning" allowBlank="1" showInputMessage="1" showErrorMessage="1" prompt="Click and enter a value from Fibonacci Serie" sqref="C14">
      <formula1>AA2:AA8</formula1>
    </dataValidation>
    <dataValidation type="list" errorStyle="warning" allowBlank="1" showInputMessage="1" showErrorMessage="1" prompt="Click and enter a value from Fibonacci Serie" sqref="D14">
      <formula1>AA2:AA8</formula1>
    </dataValidation>
    <dataValidation type="list" errorStyle="warning" allowBlank="1" showInputMessage="1" showErrorMessage="1" prompt="Click and enter a value from Fibonacci Serie" sqref="E14">
      <formula1>AA2:AA8</formula1>
    </dataValidation>
    <dataValidation type="list" errorStyle="warning" allowBlank="1" showInputMessage="1" showErrorMessage="1" prompt="Click and enter a value from Fibonacci Serie" sqref="F14">
      <formula1>AA2:AA8</formula1>
    </dataValidation>
    <dataValidation type="list" errorStyle="warning" allowBlank="1" showInputMessage="1" showErrorMessage="1" prompt="Click and enter a value from Fibonacci Serie" sqref="C15">
      <formula1>AA2:AA8</formula1>
    </dataValidation>
    <dataValidation type="list" errorStyle="warning" allowBlank="1" showInputMessage="1" showErrorMessage="1" prompt="Click and enter a value from Fibonacci Serie" sqref="D15">
      <formula1>AA2:AA8</formula1>
    </dataValidation>
    <dataValidation type="list" errorStyle="warning" allowBlank="1" showInputMessage="1" showErrorMessage="1" prompt="Click and enter a value from Fibonacci Serie" sqref="E15">
      <formula1>AA2:AA8</formula1>
    </dataValidation>
    <dataValidation type="list" errorStyle="warning" allowBlank="1" showInputMessage="1" showErrorMessage="1" prompt="Click and enter a value from Fibonacci Serie" sqref="F15">
      <formula1>AA2:AA8</formula1>
    </dataValidation>
    <dataValidation type="list" errorStyle="warning" allowBlank="1" showInputMessage="1" showErrorMessage="1" prompt="Click and enter a value from Fibonacci Serie" sqref="C16">
      <formula1>AA2:AA8</formula1>
    </dataValidation>
    <dataValidation type="list" errorStyle="warning" allowBlank="1" showInputMessage="1" showErrorMessage="1" prompt="Click and enter a value from Fibonacci Serie" sqref="D16">
      <formula1>AA2:AA8</formula1>
    </dataValidation>
    <dataValidation type="list" errorStyle="warning" allowBlank="1" showInputMessage="1" showErrorMessage="1" prompt="Click and enter a value from Fibonacci Serie" sqref="E16">
      <formula1>AA2:AA8</formula1>
    </dataValidation>
    <dataValidation type="list" errorStyle="warning" allowBlank="1" showInputMessage="1" showErrorMessage="1" prompt="Click and enter a value from Fibonacci Serie" sqref="F16">
      <formula1>AA2:AA8</formula1>
    </dataValidation>
    <dataValidation type="list" errorStyle="warning" allowBlank="1" showInputMessage="1" showErrorMessage="1" prompt="Click and enter a value from Fibonacci Serie" sqref="C17">
      <formula1>AA2:AA8</formula1>
    </dataValidation>
    <dataValidation type="list" errorStyle="warning" allowBlank="1" showInputMessage="1" showErrorMessage="1" prompt="Click and enter a value from Fibonacci Serie" sqref="D17">
      <formula1>AA2:AA8</formula1>
    </dataValidation>
    <dataValidation type="list" errorStyle="warning" allowBlank="1" showInputMessage="1" showErrorMessage="1" prompt="Click and enter a value from Fibonacci Serie" sqref="E17">
      <formula1>AA2:AA8</formula1>
    </dataValidation>
    <dataValidation type="list" errorStyle="warning" allowBlank="1" showInputMessage="1" showErrorMessage="1" prompt="Click and enter a value from Fibonacci Serie" sqref="F17">
      <formula1>AA2:AA8</formula1>
    </dataValidation>
  </dataValidations>
  <pageMargins left="0.511811024" right="0.511811024" top="0.78740157499999996" bottom="0.78740157499999996" header="0.31496062000000002" footer="0.31496062000000002"/>
  <pageSetup paperSize="9" scale="37" fitToHeight="0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25" sqref="A25"/>
    </sheetView>
  </sheetViews>
  <sheetFormatPr defaultColWidth="9.140625" defaultRowHeight="12.75" customHeight="1" x14ac:dyDescent="0.2"/>
  <cols>
    <col min="1" max="1" width="19.5703125" customWidth="1"/>
    <col min="2" max="2" width="21.42578125" customWidth="1"/>
    <col min="3" max="3" width="18.28515625" customWidth="1"/>
    <col min="4" max="4" width="30.7109375" customWidth="1"/>
    <col min="5" max="5" width="31.5703125" customWidth="1"/>
    <col min="6" max="6" width="38.85546875" customWidth="1"/>
  </cols>
  <sheetData>
    <row r="1" spans="1:1" ht="12.75" customHeight="1" x14ac:dyDescent="0.2">
      <c r="A1" t="s">
        <v>13</v>
      </c>
    </row>
    <row r="23" spans="1:6" ht="12.75" customHeight="1" x14ac:dyDescent="0.2">
      <c r="A23" s="23"/>
      <c r="B23" s="23"/>
      <c r="C23" s="23"/>
      <c r="D23" s="23"/>
      <c r="E23" s="23"/>
      <c r="F23" s="23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2.75" customHeight="1" x14ac:dyDescent="0.2"/>
  <cols>
    <col min="3" max="3" width="33.28515625" customWidth="1"/>
    <col min="4" max="4" width="26" customWidth="1"/>
    <col min="5" max="5" width="31" customWidth="1"/>
    <col min="6" max="6" width="52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2.75" customHeight="1" x14ac:dyDescent="0.2"/>
  <cols>
    <col min="2" max="2" width="37.28515625" customWidth="1"/>
    <col min="3" max="3" width="30.5703125" customWidth="1"/>
    <col min="4" max="4" width="29.85546875" customWidth="1"/>
    <col min="5" max="5" width="25.28515625" customWidth="1"/>
    <col min="6" max="6" width="40.5703125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2.75" customHeight="1" x14ac:dyDescent="0.2"/>
  <cols>
    <col min="2" max="2" width="26.140625" customWidth="1"/>
    <col min="3" max="3" width="31.5703125" customWidth="1"/>
    <col min="4" max="4" width="42.140625" customWidth="1"/>
    <col min="5" max="5" width="31.5703125" customWidth="1"/>
    <col min="6" max="6" width="41.28515625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19" sqref="G19"/>
    </sheetView>
  </sheetViews>
  <sheetFormatPr defaultColWidth="9.140625" defaultRowHeight="11.25" customHeight="1" x14ac:dyDescent="0.2"/>
  <cols>
    <col min="1" max="1" width="3" customWidth="1"/>
    <col min="2" max="2" width="51.85546875" customWidth="1"/>
    <col min="3" max="3" width="4.7109375" customWidth="1"/>
    <col min="4" max="4" width="27.140625" bestFit="1" customWidth="1"/>
    <col min="5" max="5" width="51.42578125" customWidth="1"/>
    <col min="6" max="6" width="5.85546875" customWidth="1"/>
  </cols>
  <sheetData>
    <row r="1" spans="1:8" ht="12.75" x14ac:dyDescent="0.2">
      <c r="D1" s="15"/>
      <c r="F1" s="15"/>
    </row>
    <row r="2" spans="1:8" ht="12.75" x14ac:dyDescent="0.2">
      <c r="B2" s="28"/>
      <c r="C2" s="28"/>
      <c r="D2" s="44"/>
      <c r="E2" s="39"/>
      <c r="F2" s="15"/>
    </row>
    <row r="3" spans="1:8" ht="12.75" customHeight="1" x14ac:dyDescent="0.2">
      <c r="A3" s="10"/>
      <c r="B3" s="45" t="s">
        <v>14</v>
      </c>
      <c r="C3" s="46"/>
      <c r="D3" s="44"/>
      <c r="E3" s="39"/>
      <c r="F3" s="15"/>
    </row>
    <row r="4" spans="1:8" ht="22.5" customHeight="1" x14ac:dyDescent="0.2">
      <c r="A4" s="17" t="s">
        <v>15</v>
      </c>
      <c r="B4" s="2" t="s">
        <v>16</v>
      </c>
      <c r="C4" s="2" t="str">
        <f>VisaoEstrategica!G6</f>
        <v>Valor</v>
      </c>
      <c r="D4" s="7" t="s">
        <v>17</v>
      </c>
      <c r="E4" s="2" t="s">
        <v>18</v>
      </c>
      <c r="F4" s="5" t="s">
        <v>7</v>
      </c>
    </row>
    <row r="5" spans="1:8" ht="12.75" x14ac:dyDescent="0.2">
      <c r="A5" s="27">
        <v>1</v>
      </c>
      <c r="B5" s="24" t="s">
        <v>20</v>
      </c>
      <c r="C5" s="24">
        <f>IF(ISNA(VLOOKUP(B5,VisaoEstrategica!$B$7:$H$17,6,FALSE)),,VLOOKUP(B5,VisaoEstrategica!$B$7:$H$17,6,FALSE))</f>
        <v>673</v>
      </c>
      <c r="D5" s="33" t="s">
        <v>20</v>
      </c>
      <c r="E5" s="20"/>
      <c r="F5" s="21">
        <v>5</v>
      </c>
    </row>
    <row r="6" spans="1:8" ht="12.75" x14ac:dyDescent="0.2">
      <c r="A6" s="27">
        <v>2</v>
      </c>
      <c r="B6" s="24" t="s">
        <v>21</v>
      </c>
      <c r="C6" s="24">
        <f>IF(ISNA(VLOOKUP(B6,VisaoEstrategica!$B$7:$H$17,6,FALSE)),,VLOOKUP(B6,VisaoEstrategica!$B$7:$H$17,6,FALSE))</f>
        <v>567</v>
      </c>
      <c r="D6" s="33" t="s">
        <v>21</v>
      </c>
      <c r="E6" s="20"/>
      <c r="F6" s="21">
        <v>3</v>
      </c>
    </row>
    <row r="7" spans="1:8" ht="12.75" x14ac:dyDescent="0.2">
      <c r="A7" s="27">
        <v>3</v>
      </c>
      <c r="B7" s="24" t="s">
        <v>22</v>
      </c>
      <c r="C7" s="24">
        <f>IF(ISNA(VLOOKUP(B7,VisaoEstrategica!$B$7:$H$17,6,FALSE)),,VLOOKUP(B7,VisaoEstrategica!$B$7:$H$17,6,FALSE))</f>
        <v>120</v>
      </c>
      <c r="D7" s="33" t="s">
        <v>22</v>
      </c>
      <c r="E7" s="20"/>
      <c r="F7" s="21">
        <v>21</v>
      </c>
    </row>
    <row r="8" spans="1:8" ht="22.5" x14ac:dyDescent="0.2">
      <c r="A8" s="27">
        <v>4</v>
      </c>
      <c r="B8" s="24" t="s">
        <v>23</v>
      </c>
      <c r="C8" s="24">
        <f>IF(ISNA(VLOOKUP(B8,VisaoEstrategica!$B$7:$H$17,6,FALSE)),,VLOOKUP(B8,VisaoEstrategica!$B$7:$H$17,6,FALSE))</f>
        <v>200</v>
      </c>
      <c r="D8" s="33" t="s">
        <v>23</v>
      </c>
      <c r="E8" s="20"/>
      <c r="F8" s="21">
        <v>8</v>
      </c>
    </row>
    <row r="9" spans="1:8" ht="12.75" hidden="1" x14ac:dyDescent="0.2">
      <c r="A9" s="27">
        <v>5</v>
      </c>
      <c r="B9" s="24"/>
      <c r="C9" s="24">
        <f>IF(ISNA(VLOOKUP(B9,VisaoEstrategica!$B$7:$H$17,6,FALSE)),,VLOOKUP(B9,VisaoEstrategica!$B$7:$H$17,6,FALSE))</f>
        <v>0</v>
      </c>
      <c r="D9" s="33"/>
      <c r="E9" s="20"/>
      <c r="F9" s="21">
        <v>0</v>
      </c>
    </row>
    <row r="10" spans="1:8" ht="12.75" hidden="1" x14ac:dyDescent="0.2">
      <c r="A10" s="27">
        <v>6</v>
      </c>
      <c r="B10" s="24"/>
      <c r="C10" s="24">
        <f>IF(ISNA(VLOOKUP(B10,VisaoEstrategica!$B$7:$H$17,6,FALSE)),,VLOOKUP(B10,VisaoEstrategica!$B$7:$H$17,6,FALSE))</f>
        <v>0</v>
      </c>
      <c r="D10" s="33"/>
      <c r="E10" s="20"/>
      <c r="F10" s="21">
        <v>0</v>
      </c>
    </row>
    <row r="11" spans="1:8" ht="12.75" hidden="1" x14ac:dyDescent="0.2">
      <c r="A11" s="27">
        <v>7</v>
      </c>
      <c r="B11" s="24"/>
      <c r="C11" s="24">
        <f>IF(ISNA(VLOOKUP(B11,VisaoEstrategica!$B$7:$H$17,6,FALSE)),,VLOOKUP(B11,VisaoEstrategica!$B$7:$H$17,6,FALSE))</f>
        <v>0</v>
      </c>
      <c r="D11" s="33"/>
      <c r="E11" s="20"/>
      <c r="F11" s="21">
        <v>0</v>
      </c>
    </row>
    <row r="12" spans="1:8" ht="12.75" hidden="1" x14ac:dyDescent="0.2">
      <c r="A12" s="27">
        <v>8</v>
      </c>
      <c r="B12" s="24"/>
      <c r="C12" s="24">
        <f>IF(ISNA(VLOOKUP(B12,VisaoEstrategica!$B$7:$H$17,6,FALSE)),,VLOOKUP(B12,VisaoEstrategica!$B$7:$H$17,6,FALSE))</f>
        <v>0</v>
      </c>
      <c r="D12" s="33"/>
      <c r="E12" s="20"/>
      <c r="F12" s="21">
        <v>0</v>
      </c>
    </row>
    <row r="13" spans="1:8" ht="12.75" hidden="1" x14ac:dyDescent="0.2">
      <c r="A13" s="27">
        <v>9</v>
      </c>
      <c r="B13" s="24"/>
      <c r="C13" s="24">
        <f>IF(ISNA(VLOOKUP(B13,VisaoEstrategica!$B$7:$H$17,6,FALSE)),,VLOOKUP(B13,VisaoEstrategica!$B$7:$H$17,6,FALSE))</f>
        <v>0</v>
      </c>
      <c r="D13" s="33"/>
      <c r="E13" s="20"/>
      <c r="F13" s="21">
        <v>0</v>
      </c>
    </row>
    <row r="14" spans="1:8" ht="12.75" hidden="1" x14ac:dyDescent="0.2">
      <c r="A14" s="27">
        <v>10</v>
      </c>
      <c r="B14" s="24"/>
      <c r="C14" s="24">
        <f>IF(ISNA(VLOOKUP(B14,VisaoEstrategica!$B$7:$H$17,6,FALSE)),,VLOOKUP(B14,VisaoEstrategica!$B$7:$H$17,6,FALSE))</f>
        <v>0</v>
      </c>
      <c r="D14" s="33"/>
      <c r="E14" s="20"/>
      <c r="F14" s="21">
        <v>0</v>
      </c>
      <c r="H14" s="34"/>
    </row>
    <row r="15" spans="1:8" ht="12.75" hidden="1" x14ac:dyDescent="0.2">
      <c r="A15" s="27">
        <v>11</v>
      </c>
      <c r="B15" s="24"/>
      <c r="C15" s="24">
        <f>IF(ISNA(VLOOKUP(B15,VisaoEstrategica!$B$7:$H$17,6,FALSE)),,VLOOKUP(B15,VisaoEstrategica!$B$7:$H$17,6,FALSE))</f>
        <v>0</v>
      </c>
      <c r="D15" s="33"/>
      <c r="E15" s="20"/>
      <c r="F15" s="21">
        <v>0</v>
      </c>
    </row>
    <row r="16" spans="1:8" ht="12.75" x14ac:dyDescent="0.2"/>
    <row r="17" spans="4:6" ht="12.75" x14ac:dyDescent="0.2">
      <c r="D17" s="15"/>
      <c r="E17" s="12"/>
      <c r="F17" s="21">
        <f>SUBTOTAL(9,F5:F15)</f>
        <v>37</v>
      </c>
    </row>
    <row r="18" spans="4:6" ht="12.75" x14ac:dyDescent="0.2">
      <c r="D18" s="15"/>
      <c r="E18" s="12"/>
      <c r="F18" s="21"/>
    </row>
    <row r="19" spans="4:6" ht="12.75" x14ac:dyDescent="0.2">
      <c r="D19" s="15"/>
      <c r="E19" s="12"/>
      <c r="F19" s="21"/>
    </row>
    <row r="20" spans="4:6" ht="12.75" x14ac:dyDescent="0.2"/>
    <row r="21" spans="4:6" ht="12.75" x14ac:dyDescent="0.2"/>
    <row r="22" spans="4:6" ht="12.75" x14ac:dyDescent="0.2"/>
    <row r="23" spans="4:6" ht="12.75" x14ac:dyDescent="0.2"/>
    <row r="24" spans="4:6" ht="12.75" x14ac:dyDescent="0.2"/>
    <row r="25" spans="4:6" ht="12.75" x14ac:dyDescent="0.2"/>
    <row r="26" spans="4:6" ht="12.75" x14ac:dyDescent="0.2"/>
    <row r="27" spans="4:6" ht="12.75" x14ac:dyDescent="0.2"/>
    <row r="28" spans="4:6" ht="12.75" x14ac:dyDescent="0.2"/>
    <row r="29" spans="4:6" ht="12.75" x14ac:dyDescent="0.2"/>
  </sheetData>
  <mergeCells count="2">
    <mergeCell ref="D2:E3"/>
    <mergeCell ref="B3:C3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disablePrompts="1" count="11">
        <x14:dataValidation type="list" errorStyle="warning" allowBlank="1" showInputMessage="1" showErrorMessage="1" prompt="Click and enter a value from range Value Components">
          <x14:formula1>
            <xm:f>VisaoEstrategica!B7:B34</xm:f>
          </x14:formula1>
          <xm:sqref>B5</xm:sqref>
        </x14:dataValidation>
        <x14:dataValidation type="list" errorStyle="warning" allowBlank="1" showInputMessage="1" showErrorMessage="1" prompt="validationFailedClick and enter a value from range Value Components">
          <x14:formula1>
            <xm:f>VisaoEstrategica!B7:B34</xm:f>
          </x14:formula1>
          <xm:sqref>B6</xm:sqref>
        </x14:dataValidation>
        <x14:dataValidation type="list" errorStyle="warning" allowBlank="1" showInputMessage="1" showErrorMessage="1" prompt="validationFailedClick and enter a value from range Value Components">
          <x14:formula1>
            <xm:f>VisaoEstrategica!B7:B34</xm:f>
          </x14:formula1>
          <xm:sqref>B7</xm:sqref>
        </x14:dataValidation>
        <x14:dataValidation type="list" errorStyle="warning" allowBlank="1" showInputMessage="1" showErrorMessage="1" prompt="validationFailedClick and enter a value from range Value Components">
          <x14:formula1>
            <xm:f>VisaoEstrategica!B7:B34</xm:f>
          </x14:formula1>
          <xm:sqref>B8</xm:sqref>
        </x14:dataValidation>
        <x14:dataValidation type="list" errorStyle="warning" allowBlank="1" showInputMessage="1" showErrorMessage="1" prompt="validationFailedClick and enter a value from range Value Components">
          <x14:formula1>
            <xm:f>VisaoEstrategica!B7:B34</xm:f>
          </x14:formula1>
          <xm:sqref>B9</xm:sqref>
        </x14:dataValidation>
        <x14:dataValidation type="list" errorStyle="warning" allowBlank="1" showInputMessage="1" showErrorMessage="1" prompt="validationFailedClick and enter a value from range Value Components">
          <x14:formula1>
            <xm:f>VisaoEstrategica!B7:B34</xm:f>
          </x14:formula1>
          <xm:sqref>B10</xm:sqref>
        </x14:dataValidation>
        <x14:dataValidation type="list" errorStyle="warning" allowBlank="1" showInputMessage="1" showErrorMessage="1" prompt="validationFailedClick and enter a value from range Value Components">
          <x14:formula1>
            <xm:f>VisaoEstrategica!B7:B34</xm:f>
          </x14:formula1>
          <xm:sqref>B11</xm:sqref>
        </x14:dataValidation>
        <x14:dataValidation type="list" errorStyle="warning" allowBlank="1" showInputMessage="1" showErrorMessage="1" prompt="validationFailedClick and enter a value from range Value Components">
          <x14:formula1>
            <xm:f>VisaoEstrategica!B7:B34</xm:f>
          </x14:formula1>
          <xm:sqref>B12</xm:sqref>
        </x14:dataValidation>
        <x14:dataValidation type="list" errorStyle="warning" allowBlank="1" showInputMessage="1" showErrorMessage="1" prompt="validationFailedClick and enter a value from range Value Components">
          <x14:formula1>
            <xm:f>VisaoEstrategica!B7:B34</xm:f>
          </x14:formula1>
          <xm:sqref>B13</xm:sqref>
        </x14:dataValidation>
        <x14:dataValidation type="list" errorStyle="warning" allowBlank="1" showInputMessage="1" showErrorMessage="1" prompt="validationFailedClick and enter a value from range Value Components">
          <x14:formula1>
            <xm:f>VisaoEstrategica!B7:B34</xm:f>
          </x14:formula1>
          <xm:sqref>B14</xm:sqref>
        </x14:dataValidation>
        <x14:dataValidation type="list" errorStyle="warning" allowBlank="1" showInputMessage="1" showErrorMessage="1" prompt="validationFailedClick and enter a value from range Value Components">
          <x14:formula1>
            <xm:f>VisaoEstrategica!B7:B34</xm:f>
          </x14:formula1>
          <xm:sqref>B15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6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5</vt:i4>
      </vt:variant>
    </vt:vector>
  </HeadingPairs>
  <TitlesOfParts>
    <vt:vector size="12" baseType="lpstr">
      <vt:lpstr>VisaoEstrategica</vt:lpstr>
      <vt:lpstr>Valor(VC)</vt:lpstr>
      <vt:lpstr>ValorxCusto(VC)</vt:lpstr>
      <vt:lpstr>VPI-ROI(VC)</vt:lpstr>
      <vt:lpstr>ValorxCustoAcc(VC)</vt:lpstr>
      <vt:lpstr>Backlog</vt:lpstr>
      <vt:lpstr>Gráf1</vt:lpstr>
      <vt:lpstr>_FilterDatabase</vt:lpstr>
      <vt:lpstr>Backlog_Item</vt:lpstr>
      <vt:lpstr>Fibonacci</vt:lpstr>
      <vt:lpstr>TotalSizing</vt:lpstr>
      <vt:lpstr>ValueComponents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Diogenes Galileu</dc:creator>
  <cp:lastModifiedBy>Diógenes Galileu</cp:lastModifiedBy>
  <cp:lastPrinted>2015-11-20T21:25:09Z</cp:lastPrinted>
  <dcterms:created xsi:type="dcterms:W3CDTF">2015-09-25T13:50:33Z</dcterms:created>
  <dcterms:modified xsi:type="dcterms:W3CDTF">2015-11-20T21:27:42Z</dcterms:modified>
</cp:coreProperties>
</file>