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\Visualg\visio\Excel com Inteligência Artificial\"/>
    </mc:Choice>
  </mc:AlternateContent>
  <xr:revisionPtr revIDLastSave="0" documentId="13_ncr:1_{B47B5543-C8B1-4230-875C-0CDF2945268F}" xr6:coauthVersionLast="47" xr6:coauthVersionMax="47" xr10:uidLastSave="{00000000-0000-0000-0000-000000000000}"/>
  <bookViews>
    <workbookView xWindow="-120" yWindow="-120" windowWidth="29040" windowHeight="15720" tabRatio="250" xr2:uid="{E1A08199-CB57-44BC-BE2E-B7E60E23E33C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7" i="1" l="1"/>
  <c r="D38" i="1"/>
  <c r="D39" i="1"/>
  <c r="D40" i="1"/>
  <c r="D41" i="1"/>
  <c r="D36" i="1"/>
  <c r="D42" i="1" s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<sst xmlns="http://schemas.openxmlformats.org/spreadsheetml/2006/main" count="71" uniqueCount="34">
  <si>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</si>
  <si>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</si>
  <si>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Patrimônio acumulado?</t>
  </si>
  <si>
    <t>Dividendos mensais?</t>
  </si>
  <si>
    <t>INVESTIMENTO MENSAL</t>
  </si>
  <si>
    <t>Taxa de rendimento mensal?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</si>
  <si>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</si>
  <si>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</si>
  <si>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</si>
  <si>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</si>
  <si>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</si>
  <si>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</si>
  <si>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</si>
  <si>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Rendimento Carteira</t>
  </si>
  <si>
    <t>Salário</t>
  </si>
  <si>
    <t>Sugestão de Investimento</t>
  </si>
  <si>
    <t>CONFIGURAÇÕES</t>
  </si>
  <si>
    <t>Agressivo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</si>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</sst>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20"/>
      <color theme="0"/>
      <name val="Segoe UI"/>
      <family val="2"/>
    </font>
    <font>
      <b/>
      <sz val="12"/>
      <color theme="0"/>
      <name val="Segoe UI"/>
      <family val="2"/>
    </font>
    <font>
      <b/>
      <sz val="14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14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/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8" fillId="4" borderId="2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indent="2"/>
    </xf>
    <xf numFmtId="0" fontId="6" fillId="5" borderId="5" xfId="0" applyFont="1" applyFill="1" applyBorder="1" applyAlignment="1">
      <alignment horizontal="left" indent="2"/>
    </xf>
    <xf numFmtId="165" fontId="3" fillId="0" borderId="6" xfId="0" applyNumberFormat="1" applyFont="1" applyBorder="1" applyAlignment="1">
      <alignment horizontal="center"/>
    </xf>
    <xf numFmtId="0" fontId="6" fillId="5" borderId="7" xfId="0" applyFont="1" applyFill="1" applyBorder="1" applyAlignment="1">
      <alignment horizontal="left" indent="2"/>
    </xf>
    <xf numFmtId="0" fontId="6" fillId="5" borderId="8" xfId="0" applyFont="1" applyFill="1" applyBorder="1" applyAlignment="1">
      <alignment horizontal="left" indent="2"/>
    </xf>
    <xf numFmtId="1" fontId="3" fillId="0" borderId="9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0" fontId="7" fillId="3" borderId="7" xfId="0" applyFont="1" applyFill="1" applyBorder="1" applyAlignment="1">
      <alignment horizontal="left" indent="2"/>
    </xf>
    <xf numFmtId="0" fontId="7" fillId="3" borderId="8" xfId="0" applyFont="1" applyFill="1" applyBorder="1" applyAlignment="1">
      <alignment horizontal="left" indent="2"/>
    </xf>
    <xf numFmtId="8" fontId="3" fillId="3" borderId="9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horizontal="left" indent="2"/>
    </xf>
    <xf numFmtId="0" fontId="7" fillId="3" borderId="11" xfId="0" applyFont="1" applyFill="1" applyBorder="1" applyAlignment="1">
      <alignment horizontal="left" indent="2"/>
    </xf>
    <xf numFmtId="8" fontId="3" fillId="3" borderId="12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left" indent="2"/>
    </xf>
    <xf numFmtId="0" fontId="6" fillId="3" borderId="5" xfId="0" applyFont="1" applyFill="1" applyBorder="1" applyAlignment="1">
      <alignment horizontal="left" indent="2"/>
    </xf>
    <xf numFmtId="0" fontId="6" fillId="3" borderId="7" xfId="0" applyFont="1" applyFill="1" applyBorder="1" applyAlignment="1">
      <alignment horizontal="left" indent="2"/>
    </xf>
    <xf numFmtId="0" fontId="6" fillId="3" borderId="8" xfId="0" applyFont="1" applyFill="1" applyBorder="1" applyAlignment="1">
      <alignment horizontal="left" indent="2"/>
    </xf>
    <xf numFmtId="10" fontId="0" fillId="0" borderId="9" xfId="1" applyNumberFormat="1" applyFont="1" applyBorder="1" applyAlignment="1">
      <alignment horizontal="center"/>
    </xf>
    <xf numFmtId="0" fontId="6" fillId="3" borderId="10" xfId="0" applyFont="1" applyFill="1" applyBorder="1" applyAlignment="1">
      <alignment horizontal="left" indent="2"/>
    </xf>
    <xf numFmtId="0" fontId="6" fillId="3" borderId="11" xfId="0" applyFont="1" applyFill="1" applyBorder="1" applyAlignment="1">
      <alignment horizontal="left" indent="2"/>
    </xf>
    <xf numFmtId="0" fontId="6" fillId="3" borderId="4" xfId="0" applyFont="1" applyFill="1" applyBorder="1" applyAlignment="1">
      <alignment horizontal="left" indent="2"/>
    </xf>
    <xf numFmtId="8" fontId="0" fillId="3" borderId="5" xfId="0" applyNumberFormat="1" applyFill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0" fontId="6" fillId="3" borderId="7" xfId="0" applyFont="1" applyFill="1" applyBorder="1" applyAlignment="1">
      <alignment horizontal="left" indent="2"/>
    </xf>
    <xf numFmtId="8" fontId="0" fillId="3" borderId="8" xfId="0" applyNumberFormat="1" applyFill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0" fontId="6" fillId="3" borderId="10" xfId="0" applyFont="1" applyFill="1" applyBorder="1" applyAlignment="1">
      <alignment horizontal="left" indent="2"/>
    </xf>
    <xf numFmtId="8" fontId="0" fillId="3" borderId="11" xfId="0" applyNumberFormat="1" applyFill="1" applyBorder="1" applyAlignment="1">
      <alignment horizontal="center"/>
    </xf>
    <xf numFmtId="8" fontId="0" fillId="3" borderId="12" xfId="0" applyNumberFormat="1" applyFill="1" applyBorder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10" fillId="6" borderId="2" xfId="0" applyFont="1" applyFill="1" applyBorder="1" applyAlignment="1">
      <alignment horizontal="center" vertical="center"/>
    </xf>
    <xf numFmtId="0" fontId="2" fillId="2" borderId="0" xfId="2" applyAlignment="1"/>
    <xf numFmtId="165" fontId="0" fillId="0" borderId="0" xfId="0" applyNumberFormat="1"/>
    <xf numFmtId="0" fontId="0" fillId="3" borderId="0" xfId="0" applyFill="1"/>
    <xf numFmtId="0" fontId="3" fillId="3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2" fillId="2" borderId="0" xfId="2" applyNumberFormat="1" applyAlignment="1">
      <alignment horizontal="center"/>
    </xf>
    <xf numFmtId="165" fontId="3" fillId="7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9140"/>
      <color rgb="FF9100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5-4716-B847-44F19163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0</xdr:rowOff>
    </xdr:from>
    <xdr:to>
      <xdr:col>3</xdr:col>
      <xdr:colOff>1095375</xdr:colOff>
      <xdr:row>9</xdr:row>
      <xdr:rowOff>2721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CDEBAD-0CE0-1F38-635F-971DEF13E5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1" r="65307" b="90492"/>
        <a:stretch/>
      </xdr:blipFill>
      <xdr:spPr>
        <a:xfrm>
          <a:off x="47625" y="0"/>
          <a:ext cx="5505450" cy="1371599"/>
        </a:xfrm>
        <a:prstGeom prst="rect">
          <a:avLst/>
        </a:prstGeom>
        <a:effectLst>
          <a:softEdge rad="127000"/>
        </a:effectLst>
      </xdr:spPr>
    </xdr:pic>
    <xdr:clientData/>
  </xdr:twoCellAnchor>
  <xdr:twoCellAnchor>
    <xdr:from>
      <xdr:col>1</xdr:col>
      <xdr:colOff>19050</xdr:colOff>
      <xdr:row>42</xdr:row>
      <xdr:rowOff>180975</xdr:rowOff>
    </xdr:from>
    <xdr:to>
      <xdr:col>4</xdr:col>
      <xdr:colOff>0</xdr:colOff>
      <xdr:row>57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E0BA1D-0896-6FA0-B373-D9983336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5AE3-FD89-4C84-9BCA-E1909104BD4E}">
  <dimension ref="A1:H43"/>
  <sheetViews>
    <sheetView tabSelected="1" zoomScaleNormal="100" workbookViewId="0">
      <selection activeCell="E39" sqref="E39"/>
    </sheetView>
  </sheetViews>
  <sheetFormatPr defaultColWidth="0" defaultRowHeight="15" x14ac:dyDescent="0.25"/>
  <cols>
    <col min="1" max="1" width="3.7109375" customWidth="1"/>
    <col min="2" max="2" width="34.5703125" customWidth="1"/>
    <col min="3" max="3" width="28.5703125" customWidth="1"/>
    <col min="4" max="4" width="17.28515625" bestFit="1" customWidth="1"/>
    <col min="5" max="5" width="4.7109375" customWidth="1"/>
    <col min="6" max="8" width="4.7109375" hidden="1" customWidth="1"/>
    <col min="9" max="9" width="9.140625" hidden="1" customWidth="1"/>
    <col min="10" max="16384" width="9.140625" hidden="1"/>
  </cols>
  <sheetData>
    <row r="1" spans="2:4" ht="12" customHeight="1" x14ac:dyDescent="0.25"/>
    <row r="2" spans="2:4" ht="12" customHeight="1" x14ac:dyDescent="0.25"/>
    <row r="3" spans="2:4" ht="12" customHeight="1" x14ac:dyDescent="0.25"/>
    <row r="4" spans="2:4" ht="12" customHeight="1" x14ac:dyDescent="0.25"/>
    <row r="5" spans="2:4" ht="12" customHeight="1" x14ac:dyDescent="0.25"/>
    <row r="6" spans="2:4" ht="12" customHeight="1" x14ac:dyDescent="0.25"/>
    <row r="7" spans="2:4" ht="12" customHeight="1" x14ac:dyDescent="0.25"/>
    <row r="8" spans="2:4" ht="12" customHeight="1" x14ac:dyDescent="0.25"/>
    <row r="9" spans="2:4" ht="12" customHeight="1" x14ac:dyDescent="0.25"/>
    <row r="10" spans="2:4" ht="15.75" thickBot="1" x14ac:dyDescent="0.3"/>
    <row r="11" spans="2:4" ht="20.25" x14ac:dyDescent="0.25">
      <c r="B11" s="6" t="s">
        <v>16</v>
      </c>
      <c r="C11" s="7"/>
      <c r="D11" s="5"/>
    </row>
    <row r="12" spans="2:4" ht="15.75" x14ac:dyDescent="0.25">
      <c r="B12" s="21" t="s">
        <v>14</v>
      </c>
      <c r="C12" s="22"/>
      <c r="D12" s="63">
        <v>2000</v>
      </c>
    </row>
    <row r="13" spans="2:4" ht="15.75" x14ac:dyDescent="0.25">
      <c r="B13" s="23" t="s">
        <v>13</v>
      </c>
      <c r="C13" s="24"/>
      <c r="D13" s="25">
        <v>6.0000000000000001E-3</v>
      </c>
    </row>
    <row r="14" spans="2:4" ht="16.5" thickBot="1" x14ac:dyDescent="0.3">
      <c r="B14" s="26" t="s">
        <v>15</v>
      </c>
      <c r="C14" s="27"/>
      <c r="D14" s="64">
        <f>D12*30%</f>
        <v>600</v>
      </c>
    </row>
    <row r="15" spans="2:4" ht="15.75" thickBot="1" x14ac:dyDescent="0.3"/>
    <row r="16" spans="2:4" ht="30" customHeight="1" x14ac:dyDescent="0.25">
      <c r="B16" s="39" t="s">
        <v>4</v>
      </c>
      <c r="C16" s="40"/>
      <c r="D16" s="41"/>
    </row>
    <row r="17" spans="1:6" ht="15.75" x14ac:dyDescent="0.25">
      <c r="B17" s="8" t="s">
        <v>0</v>
      </c>
      <c r="C17" s="9"/>
      <c r="D17" s="10">
        <v>200</v>
      </c>
    </row>
    <row r="18" spans="1:6" ht="15.75" x14ac:dyDescent="0.25">
      <c r="B18" s="11" t="s">
        <v>1</v>
      </c>
      <c r="C18" s="12"/>
      <c r="D18" s="13">
        <v>10</v>
      </c>
    </row>
    <row r="19" spans="1:6" ht="15.75" x14ac:dyDescent="0.25">
      <c r="B19" s="11" t="s">
        <v>5</v>
      </c>
      <c r="C19" s="12"/>
      <c r="D19" s="14">
        <v>1.0789999999999999E-2</v>
      </c>
    </row>
    <row r="20" spans="1:6" ht="15.75" x14ac:dyDescent="0.25">
      <c r="B20" s="15" t="s">
        <v>2</v>
      </c>
      <c r="C20" s="16"/>
      <c r="D20" s="17">
        <f>FV(taxa_mensal,qtd_anos*12,aporte*-1)</f>
        <v>48656.842506034438</v>
      </c>
    </row>
    <row r="21" spans="1:6" ht="16.5" thickBot="1" x14ac:dyDescent="0.3">
      <c r="B21" s="18" t="s">
        <v>3</v>
      </c>
      <c r="C21" s="19"/>
      <c r="D21" s="20">
        <f>D20*rendimento_carteira</f>
        <v>291.94105503620665</v>
      </c>
    </row>
    <row r="22" spans="1:6" ht="15.75" thickBot="1" x14ac:dyDescent="0.3">
      <c r="F22" s="4"/>
    </row>
    <row r="23" spans="1:6" ht="30.75" x14ac:dyDescent="0.25">
      <c r="B23" s="39" t="s">
        <v>6</v>
      </c>
      <c r="C23" s="40"/>
      <c r="D23" s="42" t="s">
        <v>12</v>
      </c>
      <c r="F23" s="4"/>
    </row>
    <row r="24" spans="1:6" ht="15.75" x14ac:dyDescent="0.25">
      <c r="A24" s="2">
        <v>2</v>
      </c>
      <c r="B24" s="28" t="s">
        <v>7</v>
      </c>
      <c r="C24" s="29">
        <f>FV($D$19,$A24*12,$D$17*-1)</f>
        <v>5445.5254595290435</v>
      </c>
      <c r="D24" s="30">
        <f>C24*rendimento_carteira</f>
        <v>32.673152757174265</v>
      </c>
    </row>
    <row r="25" spans="1:6" ht="15.75" x14ac:dyDescent="0.25">
      <c r="A25" s="2">
        <v>5</v>
      </c>
      <c r="B25" s="31" t="s">
        <v>8</v>
      </c>
      <c r="C25" s="32">
        <f>FV($D$19,$A25*12,$D$17*-1)</f>
        <v>16755.382799697527</v>
      </c>
      <c r="D25" s="33">
        <f>C25*rendimento_carteira</f>
        <v>100.53229679818516</v>
      </c>
    </row>
    <row r="26" spans="1:6" ht="15.75" x14ac:dyDescent="0.25">
      <c r="A26" s="2">
        <v>10</v>
      </c>
      <c r="B26" s="31" t="s">
        <v>9</v>
      </c>
      <c r="C26" s="32">
        <f>FV($D$19,$A26*12,$D$17*-1)</f>
        <v>48656.842506034438</v>
      </c>
      <c r="D26" s="33">
        <f>C26*rendimento_carteira</f>
        <v>291.94105503620665</v>
      </c>
    </row>
    <row r="27" spans="1:6" ht="15.75" x14ac:dyDescent="0.25">
      <c r="A27" s="2">
        <v>20</v>
      </c>
      <c r="B27" s="31" t="s">
        <v>10</v>
      </c>
      <c r="C27" s="32">
        <f>FV($D$19,$A27*12,$D$17*-1)</f>
        <v>225039.68001941612</v>
      </c>
      <c r="D27" s="33">
        <f>C27*rendimento_carteira</f>
        <v>1350.2380801164968</v>
      </c>
    </row>
    <row r="28" spans="1:6" ht="16.5" thickBot="1" x14ac:dyDescent="0.3">
      <c r="A28" s="2">
        <v>30</v>
      </c>
      <c r="B28" s="34" t="s">
        <v>11</v>
      </c>
      <c r="C28" s="35">
        <f>FV($D$19,$A28*12,$D$17*-1)</f>
        <v>864433.93100094295</v>
      </c>
      <c r="D28" s="36">
        <f>C28*rendimento_carteira</f>
        <v>5186.6035860056581</v>
      </c>
    </row>
    <row r="32" spans="1:6" x14ac:dyDescent="0.25">
      <c r="B32" s="37" t="s">
        <v>18</v>
      </c>
      <c r="C32" s="38" t="s">
        <v>29</v>
      </c>
      <c r="D32" s="43"/>
    </row>
    <row r="33" spans="2:4" x14ac:dyDescent="0.25">
      <c r="B33" s="46" t="s">
        <v>19</v>
      </c>
      <c r="C33" s="62">
        <f>aporte</f>
        <v>200</v>
      </c>
      <c r="D33" s="45"/>
    </row>
    <row r="35" spans="2:4" x14ac:dyDescent="0.25">
      <c r="B35" s="47" t="s">
        <v>20</v>
      </c>
      <c r="C35" s="47" t="s">
        <v>21</v>
      </c>
      <c r="D35" s="47" t="s">
        <v>22</v>
      </c>
    </row>
    <row r="36" spans="2:4" x14ac:dyDescent="0.25">
      <c r="B36" s="3" t="s">
        <v>23</v>
      </c>
      <c r="C36" s="49">
        <f>VLOOKUP($C$32&amp;"-"&amp;B36,Planilha2!A:D,4,FALSE)</f>
        <v>0.3</v>
      </c>
      <c r="D36" s="50">
        <f>C36*$C$33</f>
        <v>60</v>
      </c>
    </row>
    <row r="37" spans="2:4" x14ac:dyDescent="0.25">
      <c r="B37" s="3" t="s">
        <v>24</v>
      </c>
      <c r="C37" s="49">
        <f>VLOOKUP($C$32&amp;"-"&amp;B37,Planilha2!A:D,4,FALSE)</f>
        <v>0.5</v>
      </c>
      <c r="D37" s="50">
        <f t="shared" ref="D37:D41" si="0">C37*$C$33</f>
        <v>100</v>
      </c>
    </row>
    <row r="38" spans="2:4" x14ac:dyDescent="0.25">
      <c r="B38" s="3" t="s">
        <v>25</v>
      </c>
      <c r="C38" s="49">
        <f>VLOOKUP($C$32&amp;"-"&amp;B38,Planilha2!A:D,4,FALSE)</f>
        <v>0.1</v>
      </c>
      <c r="D38" s="50">
        <f t="shared" si="0"/>
        <v>20</v>
      </c>
    </row>
    <row r="39" spans="2:4" x14ac:dyDescent="0.25">
      <c r="B39" s="3" t="s">
        <v>26</v>
      </c>
      <c r="C39" s="49">
        <f>VLOOKUP($C$32&amp;"-"&amp;B39,Planilha2!A:D,4,FALSE)</f>
        <v>0.1</v>
      </c>
      <c r="D39" s="50">
        <f t="shared" si="0"/>
        <v>20</v>
      </c>
    </row>
    <row r="40" spans="2:4" x14ac:dyDescent="0.25">
      <c r="B40" s="3" t="s">
        <v>27</v>
      </c>
      <c r="C40" s="49">
        <f>VLOOKUP($C$32&amp;"-"&amp;B40,Planilha2!A:D,4,FALSE)</f>
        <v>0</v>
      </c>
      <c r="D40" s="50">
        <f t="shared" si="0"/>
        <v>0</v>
      </c>
    </row>
    <row r="41" spans="2:4" x14ac:dyDescent="0.25">
      <c r="B41" s="3" t="s">
        <v>28</v>
      </c>
      <c r="C41" s="49">
        <f>VLOOKUP($C$32&amp;"-"&amp;B41,Planilha2!A:D,4,FALSE)</f>
        <v>0</v>
      </c>
      <c r="D41" s="50">
        <f t="shared" si="0"/>
        <v>0</v>
      </c>
    </row>
    <row r="42" spans="2:4" x14ac:dyDescent="0.25">
      <c r="B42" s="48"/>
      <c r="C42" s="48"/>
      <c r="D42" s="61">
        <f>SUM(D36:D41)</f>
        <v>200</v>
      </c>
    </row>
    <row r="43" spans="2:4" x14ac:dyDescent="0.25">
      <c r="D43" s="44"/>
    </row>
  </sheetData>
  <mergeCells count="11">
    <mergeCell ref="B21:C21"/>
    <mergeCell ref="B11:C11"/>
    <mergeCell ref="B12:C12"/>
    <mergeCell ref="B13:C13"/>
    <mergeCell ref="B14:C14"/>
    <mergeCell ref="B16:C16"/>
    <mergeCell ref="B23:C23"/>
    <mergeCell ref="B17:C17"/>
    <mergeCell ref="B18:C18"/>
    <mergeCell ref="B19:C19"/>
    <mergeCell ref="B20:C20"/>
  </mergeCells>
  <dataValidations disablePrompts="1" count="1">
    <dataValidation type="list" allowBlank="1" showInputMessage="1" showErrorMessage="1" sqref="C32" xr:uid="{EDA133EC-27BF-4E6D-A7CA-317F9187F6C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D5DE-8025-4DA9-A2A5-DD8E83934D56}">
  <dimension ref="A2:H21"/>
  <sheetViews>
    <sheetView workbookViewId="0">
      <selection activeCell="D15" sqref="D15"/>
    </sheetView>
  </sheetViews>
  <sheetFormatPr defaultRowHeight="15" x14ac:dyDescent="0.25"/>
  <cols>
    <col min="1" max="1" width="23.42578125" customWidth="1"/>
    <col min="2" max="2" width="12.140625" bestFit="1" customWidth="1"/>
    <col min="3" max="3" width="18.5703125" bestFit="1" customWidth="1"/>
    <col min="7" max="7" width="16.85546875" bestFit="1" customWidth="1"/>
  </cols>
  <sheetData>
    <row r="2" spans="1:8" x14ac:dyDescent="0.25">
      <c r="A2" t="s">
        <v>31</v>
      </c>
      <c r="B2" t="s">
        <v>18</v>
      </c>
      <c r="C2" t="s">
        <v>20</v>
      </c>
      <c r="D2" t="s">
        <v>30</v>
      </c>
    </row>
    <row r="3" spans="1:8" x14ac:dyDescent="0.25">
      <c r="A3" s="1" t="str">
        <f>B3&amp;"-"&amp;C3</f>
        <v>Conservador-PAPEL</v>
      </c>
      <c r="B3" s="1" t="s">
        <v>29</v>
      </c>
      <c r="C3" s="51" t="s">
        <v>23</v>
      </c>
      <c r="D3" s="52">
        <v>0.3</v>
      </c>
    </row>
    <row r="4" spans="1:8" x14ac:dyDescent="0.25">
      <c r="A4" s="1" t="str">
        <f t="shared" ref="A4:A20" si="0">B4&amp;"-"&amp;C4</f>
        <v>Conservador-TIJOLO</v>
      </c>
      <c r="B4" s="1" t="s">
        <v>29</v>
      </c>
      <c r="C4" s="51" t="s">
        <v>24</v>
      </c>
      <c r="D4" s="52">
        <v>0.5</v>
      </c>
      <c r="H4" s="3" t="s">
        <v>30</v>
      </c>
    </row>
    <row r="5" spans="1:8" x14ac:dyDescent="0.25">
      <c r="A5" s="1" t="str">
        <f t="shared" si="0"/>
        <v>Conservador-HÍBRIDOS</v>
      </c>
      <c r="B5" s="1" t="s">
        <v>29</v>
      </c>
      <c r="C5" s="51" t="s">
        <v>25</v>
      </c>
      <c r="D5" s="52">
        <v>0.1</v>
      </c>
      <c r="G5" s="37" t="s">
        <v>33</v>
      </c>
      <c r="H5" s="60">
        <f>VLOOKUP(G5,$A:$D,4,FALSE)</f>
        <v>0.35</v>
      </c>
    </row>
    <row r="6" spans="1:8" x14ac:dyDescent="0.25">
      <c r="A6" s="1" t="str">
        <f t="shared" si="0"/>
        <v>Conservador-FOFs</v>
      </c>
      <c r="B6" s="1" t="s">
        <v>29</v>
      </c>
      <c r="C6" s="51" t="s">
        <v>26</v>
      </c>
      <c r="D6" s="52">
        <v>0.1</v>
      </c>
    </row>
    <row r="7" spans="1:8" x14ac:dyDescent="0.25">
      <c r="A7" s="1" t="str">
        <f t="shared" si="0"/>
        <v>Conservador-DESENVOLVIMENTO</v>
      </c>
      <c r="B7" s="1" t="s">
        <v>29</v>
      </c>
      <c r="C7" s="51" t="s">
        <v>27</v>
      </c>
      <c r="D7" s="52">
        <v>0</v>
      </c>
    </row>
    <row r="8" spans="1:8" x14ac:dyDescent="0.25">
      <c r="A8" s="53" t="str">
        <f t="shared" si="0"/>
        <v>Conservador-HOTELARIAS</v>
      </c>
      <c r="B8" s="53" t="s">
        <v>29</v>
      </c>
      <c r="C8" s="54" t="s">
        <v>28</v>
      </c>
      <c r="D8" s="55">
        <v>0</v>
      </c>
    </row>
    <row r="9" spans="1:8" x14ac:dyDescent="0.25">
      <c r="A9" s="56" t="str">
        <f t="shared" si="0"/>
        <v>Moderado-PAPEL</v>
      </c>
      <c r="B9" s="56" t="s">
        <v>32</v>
      </c>
      <c r="C9" s="57" t="s">
        <v>23</v>
      </c>
      <c r="D9" s="59">
        <v>0.32</v>
      </c>
    </row>
    <row r="10" spans="1:8" x14ac:dyDescent="0.25">
      <c r="A10" s="1" t="str">
        <f t="shared" si="0"/>
        <v>Moderado-TIJOLO</v>
      </c>
      <c r="B10" s="1" t="s">
        <v>32</v>
      </c>
      <c r="C10" s="51" t="s">
        <v>24</v>
      </c>
      <c r="D10" s="58">
        <v>0.35</v>
      </c>
    </row>
    <row r="11" spans="1:8" x14ac:dyDescent="0.25">
      <c r="A11" s="1" t="str">
        <f t="shared" si="0"/>
        <v>Moderado-HÍBRIDOS</v>
      </c>
      <c r="B11" s="1" t="s">
        <v>32</v>
      </c>
      <c r="C11" s="51" t="s">
        <v>25</v>
      </c>
      <c r="D11" s="52">
        <v>0.08</v>
      </c>
    </row>
    <row r="12" spans="1:8" x14ac:dyDescent="0.25">
      <c r="A12" s="1" t="str">
        <f t="shared" si="0"/>
        <v>Moderado-FOFs</v>
      </c>
      <c r="B12" s="1" t="s">
        <v>32</v>
      </c>
      <c r="C12" s="51" t="s">
        <v>26</v>
      </c>
      <c r="D12" s="52">
        <v>0.05</v>
      </c>
    </row>
    <row r="13" spans="1:8" x14ac:dyDescent="0.25">
      <c r="A13" s="1" t="str">
        <f t="shared" si="0"/>
        <v>Moderado-DESENVOLVIMENTO</v>
      </c>
      <c r="B13" s="1" t="s">
        <v>32</v>
      </c>
      <c r="C13" s="51" t="s">
        <v>27</v>
      </c>
      <c r="D13" s="52">
        <v>0.1</v>
      </c>
    </row>
    <row r="14" spans="1:8" x14ac:dyDescent="0.25">
      <c r="A14" s="53" t="str">
        <f t="shared" si="0"/>
        <v>Moderado-HOTELARIAS</v>
      </c>
      <c r="B14" s="53" t="s">
        <v>32</v>
      </c>
      <c r="C14" s="54" t="s">
        <v>28</v>
      </c>
      <c r="D14" s="55">
        <v>0.1</v>
      </c>
    </row>
    <row r="15" spans="1:8" x14ac:dyDescent="0.25">
      <c r="A15" t="str">
        <f t="shared" si="0"/>
        <v>Agressivo-PAPEL</v>
      </c>
      <c r="B15" t="s">
        <v>17</v>
      </c>
      <c r="C15" s="3" t="s">
        <v>23</v>
      </c>
      <c r="D15" s="49">
        <v>0.5</v>
      </c>
    </row>
    <row r="16" spans="1:8" x14ac:dyDescent="0.25">
      <c r="A16" t="str">
        <f t="shared" si="0"/>
        <v>Agressivo-TIJOLO</v>
      </c>
      <c r="B16" t="s">
        <v>17</v>
      </c>
      <c r="C16" s="3" t="s">
        <v>24</v>
      </c>
      <c r="D16" s="49">
        <v>0.1</v>
      </c>
    </row>
    <row r="17" spans="1:4" x14ac:dyDescent="0.25">
      <c r="A17" t="str">
        <f t="shared" si="0"/>
        <v>Agressivo-HÍBRIDOS</v>
      </c>
      <c r="B17" t="s">
        <v>17</v>
      </c>
      <c r="C17" s="3" t="s">
        <v>25</v>
      </c>
      <c r="D17" s="49">
        <v>0.05</v>
      </c>
    </row>
    <row r="18" spans="1:4" x14ac:dyDescent="0.25">
      <c r="A18" t="str">
        <f t="shared" si="0"/>
        <v>Agressivo-FOFs</v>
      </c>
      <c r="B18" t="s">
        <v>17</v>
      </c>
      <c r="C18" s="3" t="s">
        <v>26</v>
      </c>
      <c r="D18" s="49">
        <v>0.05</v>
      </c>
    </row>
    <row r="19" spans="1:4" x14ac:dyDescent="0.25">
      <c r="A19" t="str">
        <f t="shared" si="0"/>
        <v>Agressivo-DESENVOLVIMENTO</v>
      </c>
      <c r="B19" t="s">
        <v>17</v>
      </c>
      <c r="C19" s="3" t="s">
        <v>27</v>
      </c>
      <c r="D19" s="49">
        <v>0.2</v>
      </c>
    </row>
    <row r="20" spans="1:4" x14ac:dyDescent="0.25">
      <c r="A20" t="str">
        <f t="shared" si="0"/>
        <v>Agressivo-HOTELARIAS</v>
      </c>
      <c r="B20" t="s">
        <v>17</v>
      </c>
      <c r="C20" s="3" t="s">
        <v>28</v>
      </c>
      <c r="D20" s="49">
        <v>0.1</v>
      </c>
    </row>
    <row r="21" spans="1:4" x14ac:dyDescent="0.25">
      <c r="D21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Augusta Lopes</dc:creator>
  <cp:lastModifiedBy>Maria Augusta Lopes</cp:lastModifiedBy>
  <dcterms:created xsi:type="dcterms:W3CDTF">2025-05-21T17:07:30Z</dcterms:created>
  <dcterms:modified xsi:type="dcterms:W3CDTF">2025-05-22T16:45:38Z</dcterms:modified>
</cp:coreProperties>
</file>