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3"/>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03" r:id="rId11"/>
    <pivotCache cacheId="106" r:id="rId12"/>
    <pivotCache cacheId="109" r:id="rId13"/>
    <pivotCache cacheId="112" r:id="rId14"/>
    <pivotCache cacheId="115" r:id="rId15"/>
    <pivotCache cacheId="118" r:id="rId16"/>
    <pivotCache cacheId="121" r:id="rId17"/>
    <pivotCache cacheId="124" r:id="rId18"/>
    <pivotCache cacheId="12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<sst xmlns="http://schemas.openxmlformats.org/spreadsheetml/2006/main" count="28804" uniqueCount="2040">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</sst>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0" fillId="0" borderId="0" xfId="0" applyNumberFormat="1"/>
    <xf numFmtId="0" fontId="61" fillId="0" borderId="0" xfId="0" applyFont="1"/>
    <xf numFmtId="0" fontId="62" fillId="0" borderId="0" xfId="0" applyFont="1"/>
    <xf numFmtId="0" fontId="60" fillId="0" borderId="0" xfId="0" applyFont="1"/>
    <xf numFmtId="0" fontId="39" fillId="0" borderId="0" xfId="0" applyFont="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9</c:v>
                </c:pt>
                <c:pt idx="2">
                  <c:v>10</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chemeClr val="accent6"/>
            </a:solidFill>
            <a:ln>
              <a:noFill/>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1">
                  <c:v>2</c:v>
                </c:pt>
                <c:pt idx="2">
                  <c:v>2</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5</c:v>
                </c:pt>
              </c:numCache>
            </c:numRef>
          </c:val>
          <c:extLst>
            <c:ext xmlns:c16="http://schemas.microsoft.com/office/drawing/2014/chart" uri="{C3380CC4-5D6E-409C-BE32-E72D297353CC}">
              <c16:uniqueId val="{00000002-901A-472F-96D5-763DAD64C79C}"/>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Pivots2'!$B$116:$B$123</c:f>
              <c:strCache>
                <c:ptCount val="7"/>
                <c:pt idx="0">
                  <c:v>1. Concluído</c:v>
                </c:pt>
                <c:pt idx="1">
                  <c:v>4. Validação EF</c:v>
                </c:pt>
                <c:pt idx="2">
                  <c:v>6. Em implementação (re-especificação)</c:v>
                </c:pt>
                <c:pt idx="3">
                  <c:v>3. Pendente de outros desenvolvimentos</c:v>
                </c:pt>
                <c:pt idx="4">
                  <c:v>7. Por iniciar</c:v>
                </c:pt>
                <c:pt idx="5">
                  <c:v>2.1 Em Teste</c:v>
                </c:pt>
                <c:pt idx="6">
                  <c:v>2.2 Em Re-especificação</c:v>
                </c:pt>
              </c:strCache>
            </c:strRef>
          </c:cat>
          <c:val>
            <c:numRef>
              <c:f>'Aux - Pivots2'!$C$116:$C$123</c:f>
              <c:numCache>
                <c:formatCode>General</c:formatCode>
                <c:ptCount val="7"/>
                <c:pt idx="0">
                  <c:v>51</c:v>
                </c:pt>
                <c:pt idx="1">
                  <c:v>24</c:v>
                </c:pt>
                <c:pt idx="2">
                  <c:v>4</c:v>
                </c:pt>
                <c:pt idx="3">
                  <c:v>20</c:v>
                </c:pt>
                <c:pt idx="4">
                  <c:v>5</c:v>
                </c:pt>
                <c:pt idx="5">
                  <c:v>3</c:v>
                </c:pt>
                <c:pt idx="6">
                  <c:v>19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81.80782581018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81.80783425925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81.80783668981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81.80783912036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81.80784155092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81.807843750001"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81.80784594907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81.807863078706"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81.807865162038"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0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1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J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5"/>
          </reference>
        </references>
      </pivotArea>
    </chartFormat>
    <chartFormat chart="7" format="26">
      <pivotArea type="data" outline="0" fieldPosition="0">
        <references count="3">
          <reference field="4294967294" count="1" selected="0">
            <x v="0"/>
          </reference>
          <reference field="7" count="1" selected="0">
            <x v="0"/>
          </reference>
          <reference field="9" count="1" selected="0">
            <x v="5"/>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6"/>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1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5"/>
        <item x="3"/>
        <item x="6"/>
        <item x="1"/>
        <item x="2"/>
      </items>
    </pivotField>
    <pivotField dataField="1" subtotalTop="0" showAll="0" defaultSubtotal="0"/>
  </pivotFields>
  <rowFields count="1">
    <field x="5"/>
  </rowFields>
  <rowItems count="8">
    <i>
      <x/>
    </i>
    <i>
      <x v="1"/>
    </i>
    <i>
      <x v="2"/>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1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8" tableBorderDxfId="97">
  <autoFilter ref="B6:M615">
    <filterColumn colId="3">
      <filters>
        <filter val="lt004_protection"/>
      </filters>
    </filterColumn>
  </autoFilter>
  <tableColumns count="12">
    <tableColumn id="1" name="Âmbito" dataDxfId="96"/>
    <tableColumn id="2" name="Sub-âmbito" dataDxfId="95"/>
    <tableColumn id="3" name="Tipo de teste" dataDxfId="94"/>
    <tableColumn id="4" name="Tabela" dataDxfId="93"/>
    <tableColumn id="5" name="Campo" dataDxfId="92"/>
    <tableColumn id="6" name="Status Atual" dataDxfId="91"/>
    <tableColumn id="7" name="Status Anterior" dataDxfId="90"/>
    <tableColumn id="8" name="Observações" dataDxfId="89"/>
    <tableColumn id="9" name="Data de Pedido correção/esclarecimento" dataDxfId="88">
      <calculatedColumnFormula>IF(VLOOKUP(A7,'Aux - pivots1'!$A:$E,3,0)=0, "",VLOOKUP(A7,'Aux - pivots1'!$A:$E,3,0))</calculatedColumnFormula>
    </tableColumn>
    <tableColumn id="10" name="Data de correção prevista" dataDxfId="87">
      <calculatedColumnFormula>IF(VLOOKUP(A7,'Aux - pivots1'!$A:$E,4,0)=0, "",VLOOKUP(A7,'Aux - pivots1'!$A:$E,4,0))</calculatedColumnFormula>
    </tableColumn>
    <tableColumn id="11" name="Data de correção efetiva" dataDxfId="86">
      <calculatedColumnFormula>IF(VLOOKUP(A7,'Aux - pivots1'!$A:$E,5,0)=0, "",VLOOKUP(A7,'Aux - pivots1'!$A:$E,5,0))</calculatedColumnFormula>
    </tableColumn>
    <tableColumn id="12" name="Data Reunião" dataDxfId="85"/>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0">
      <filters>
        <filter val="Pilar III"/>
      </filters>
    </filterColumn>
    <filterColumn colId="1">
      <filters>
        <filter val="Pilar III"/>
      </filters>
    </filterColumn>
    <filterColumn colId="4">
      <filters>
        <filter val="lt004_protection"/>
      </filters>
    </filterColumn>
    <filterColumn colId="5">
      <filters>
        <filter val="flg_act_physcl_rsk"/>
        <filter val="flg_chrnc_physcl_rsk"/>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7"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22"/>
    </row>
    <row r="2" spans="1:40" ht="17.399999999999999"/>
    <row r="3" spans="1:40" ht="17.399999999999999"/>
    <row r="4" spans="1:40"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7.399999999999999">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2.2">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7.399999999999999">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2.2">
      <c r="A9" s="121"/>
      <c r="B9" s="126"/>
      <c r="C9" s="144" t="s">
        <v>1</v>
      </c>
      <c r="T9" s="145"/>
      <c r="V9" s="144" t="s">
        <v>2</v>
      </c>
      <c r="AM9" s="127"/>
      <c r="AN9" s="121"/>
    </row>
    <row r="10" spans="1:40" ht="17.399999999999999">
      <c r="A10" s="121"/>
      <c r="B10" s="126"/>
      <c r="T10" s="145"/>
      <c r="AM10" s="127"/>
      <c r="AN10" s="121"/>
    </row>
    <row r="11" spans="1:40" ht="17.399999999999999">
      <c r="A11" s="121"/>
      <c r="B11" s="126"/>
      <c r="T11" s="145"/>
      <c r="AM11" s="127"/>
      <c r="AN11" s="121"/>
    </row>
    <row r="12" spans="1:40" ht="17.399999999999999">
      <c r="A12" s="121"/>
      <c r="B12" s="126"/>
      <c r="T12" s="145"/>
      <c r="AM12" s="127"/>
      <c r="AN12" s="121"/>
    </row>
    <row r="13" spans="1:40" ht="17.399999999999999">
      <c r="A13" s="121"/>
      <c r="B13" s="126"/>
      <c r="T13" s="145"/>
      <c r="AM13" s="127"/>
      <c r="AN13" s="121"/>
    </row>
    <row r="14" spans="1:40" ht="17.399999999999999">
      <c r="A14" s="121"/>
      <c r="B14" s="126"/>
      <c r="T14" s="145"/>
      <c r="AM14" s="127"/>
      <c r="AN14" s="121"/>
    </row>
    <row r="15" spans="1:40" ht="17.399999999999999">
      <c r="A15" s="121"/>
      <c r="B15" s="126"/>
      <c r="T15" s="145"/>
      <c r="AM15" s="127"/>
      <c r="AN15" s="121"/>
    </row>
    <row r="16" spans="1:40" ht="17.399999999999999">
      <c r="A16" s="121"/>
      <c r="B16" s="126"/>
      <c r="T16" s="145"/>
      <c r="AM16" s="127"/>
      <c r="AN16" s="121"/>
    </row>
    <row r="17" spans="1:40" ht="17.399999999999999">
      <c r="A17" s="121"/>
      <c r="B17" s="126"/>
      <c r="T17" s="145"/>
      <c r="AM17" s="127"/>
      <c r="AN17" s="121"/>
    </row>
    <row r="18" spans="1:40" ht="17.399999999999999">
      <c r="A18" s="121"/>
      <c r="B18" s="126"/>
      <c r="T18" s="145"/>
      <c r="AM18" s="127"/>
      <c r="AN18" s="121"/>
    </row>
    <row r="19" spans="1:40" ht="17.399999999999999">
      <c r="A19" s="121"/>
      <c r="B19" s="126"/>
      <c r="T19" s="145"/>
      <c r="AM19" s="127"/>
      <c r="AN19" s="121"/>
    </row>
    <row r="20" spans="1:40" ht="17.399999999999999">
      <c r="A20" s="121"/>
      <c r="B20" s="126"/>
      <c r="T20" s="145"/>
      <c r="AM20" s="127"/>
      <c r="AN20" s="121"/>
    </row>
    <row r="21" spans="1:40" ht="17.399999999999999">
      <c r="A21" s="121"/>
      <c r="B21" s="126"/>
      <c r="T21" s="145"/>
      <c r="AM21" s="127"/>
      <c r="AN21" s="121"/>
    </row>
    <row r="22" spans="1:40" ht="17.399999999999999">
      <c r="A22" s="121"/>
      <c r="B22" s="126"/>
      <c r="T22" s="145"/>
      <c r="AM22" s="127"/>
      <c r="AN22" s="121"/>
    </row>
    <row r="23" spans="1:40" ht="17.399999999999999">
      <c r="A23" s="121"/>
      <c r="B23" s="126"/>
      <c r="T23" s="145"/>
      <c r="AM23" s="127"/>
      <c r="AN23" s="121"/>
    </row>
    <row r="24" spans="1:40" ht="17.399999999999999">
      <c r="A24" s="121"/>
      <c r="B24" s="126"/>
      <c r="T24" s="145"/>
      <c r="AM24" s="127"/>
      <c r="AN24" s="121"/>
    </row>
    <row r="25" spans="1:40" ht="17.399999999999999">
      <c r="A25" s="121"/>
      <c r="B25" s="126"/>
      <c r="T25" s="145"/>
      <c r="AM25" s="127"/>
      <c r="AN25" s="121"/>
    </row>
    <row r="26" spans="1:40" ht="17.399999999999999">
      <c r="A26" s="121"/>
      <c r="B26" s="126"/>
      <c r="T26" s="145"/>
      <c r="AM26" s="127"/>
      <c r="AN26" s="121"/>
    </row>
    <row r="27" spans="1:40" ht="17.399999999999999">
      <c r="A27" s="121"/>
      <c r="B27" s="126"/>
      <c r="T27" s="145"/>
      <c r="AM27" s="127"/>
      <c r="AN27" s="121"/>
    </row>
    <row r="28" spans="1:40" ht="17.399999999999999">
      <c r="A28" s="121"/>
      <c r="B28" s="126"/>
      <c r="T28" s="145"/>
      <c r="AM28" s="127"/>
      <c r="AN28" s="121"/>
    </row>
    <row r="29" spans="1:40" ht="17.399999999999999">
      <c r="A29" s="121"/>
      <c r="B29" s="126"/>
      <c r="T29" s="145"/>
      <c r="AM29" s="127"/>
      <c r="AN29" s="121"/>
    </row>
    <row r="30" spans="1:40" ht="17.399999999999999">
      <c r="A30" s="121"/>
      <c r="B30" s="126"/>
      <c r="T30" s="145"/>
      <c r="AM30" s="127"/>
      <c r="AN30" s="121"/>
    </row>
    <row r="31" spans="1:40" ht="17.399999999999999">
      <c r="A31" s="121"/>
      <c r="B31" s="126"/>
      <c r="T31" s="145"/>
      <c r="AM31" s="127"/>
      <c r="AN31" s="121"/>
    </row>
    <row r="32" spans="1:40" ht="17.399999999999999">
      <c r="A32" s="121"/>
      <c r="B32" s="126"/>
      <c r="T32" s="145"/>
      <c r="AM32" s="127"/>
      <c r="AN32" s="121"/>
    </row>
    <row r="33" spans="1:40" ht="17.399999999999999">
      <c r="A33" s="121"/>
      <c r="B33" s="126"/>
      <c r="T33" s="145"/>
      <c r="AM33" s="127"/>
      <c r="AN33" s="121"/>
    </row>
    <row r="34" spans="1:40" ht="17.399999999999999">
      <c r="A34" s="121"/>
      <c r="B34" s="126"/>
      <c r="T34" s="145"/>
      <c r="AM34" s="127"/>
      <c r="AN34" s="121"/>
    </row>
    <row r="35" spans="1:40" ht="17.399999999999999">
      <c r="A35" s="121"/>
      <c r="B35" s="126"/>
      <c r="T35" s="145"/>
      <c r="AM35" s="127"/>
      <c r="AN35" s="121"/>
    </row>
    <row r="36" spans="1:40" ht="17.399999999999999">
      <c r="A36" s="121"/>
      <c r="B36" s="126"/>
      <c r="T36" s="145"/>
      <c r="AM36" s="127"/>
      <c r="AN36" s="121"/>
    </row>
    <row r="37" spans="1:40" ht="17.399999999999999">
      <c r="A37" s="121"/>
      <c r="B37" s="126"/>
      <c r="T37" s="145"/>
      <c r="AM37" s="127"/>
      <c r="AN37" s="121"/>
    </row>
    <row r="38" spans="1:40" ht="17.399999999999999">
      <c r="A38" s="121"/>
      <c r="B38" s="126"/>
      <c r="T38" s="145"/>
      <c r="AM38" s="127"/>
      <c r="AN38" s="121"/>
    </row>
    <row r="39" spans="1:40" ht="17.399999999999999">
      <c r="A39" s="121"/>
      <c r="B39" s="126"/>
      <c r="C39" s="132" t="s">
        <v>3</v>
      </c>
      <c r="AM39" s="127"/>
      <c r="AN39" s="121"/>
    </row>
    <row r="40" spans="1:40" ht="17.399999999999999">
      <c r="A40" s="121"/>
      <c r="B40" s="126"/>
      <c r="C40" s="119"/>
      <c r="D40" s="27" t="s">
        <v>4</v>
      </c>
      <c r="AM40" s="127"/>
      <c r="AN40" s="121"/>
    </row>
    <row r="41" spans="1:40" ht="17.399999999999999">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7.399999999999999">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296875" style="27" hidden="1" customWidth="1"/>
    <col min="13" max="13" width="17.19921875" style="122" bestFit="1" customWidth="1"/>
    <col min="14" max="14" width="13.19921875" style="122" bestFit="1" customWidth="1"/>
    <col min="15" max="15" width="13.19921875" style="122" customWidth="1"/>
    <col min="16" max="16" width="53.796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22"/>
    </row>
    <row r="2" spans="1:150" s="27" customFormat="1"/>
    <row r="3" spans="1:150" s="27" customFormat="1"/>
    <row r="4" spans="1:150"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1315.9193750000011</v>
      </c>
      <c r="L25" s="197">
        <f>L26+L41+L204+L371+L456</f>
        <v>166</v>
      </c>
      <c r="M25" s="192">
        <f>((M26*J26)+(M41*J41)+(M204*J204)+(M371*J371)+(M456*J456))/J25</f>
        <v>0.39010989010989011</v>
      </c>
      <c r="N25" s="192">
        <f>((N26*L26)+(N41*L41)+(N204*L204)+(N371*L371)+(N456*L456))/L25</f>
        <v>0.58509281740792207</v>
      </c>
      <c r="O25" s="192">
        <f t="shared" ref="O25:O88" si="15">N25-M25</f>
        <v>0.19498292729803196</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5"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141.07499999999979</v>
      </c>
      <c r="L456" s="200">
        <f>ROUNDUP(K456/8,0)</f>
        <v>18</v>
      </c>
      <c r="M456" s="199">
        <f>SUMIFS(R456:ES456,$R$9:$ES$9,"S")/J456</f>
        <v>0</v>
      </c>
      <c r="N456" s="199">
        <f>IFERROR(L456/J456,0)</f>
        <v>0.41860465116279072</v>
      </c>
      <c r="O456" s="199">
        <f t="shared" si="65"/>
        <v>0.41860465116279072</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6. Em implementação (re-especificação)</v>
      </c>
      <c r="H457" s="69">
        <f>VLOOKUP(A457,'Aux - pivots1'!$A:$B,2,0)</f>
        <v>7</v>
      </c>
      <c r="I457" s="193">
        <f>SUMIFS(Table1[Estimação (horas)],Table1[Tabela],Plano_V3!E457,Table1[Campo],Plano_V3!F457)</f>
        <v>4.0999999999999996</v>
      </c>
      <c r="J457" s="193">
        <f t="shared" ref="J457:J520" si="71">I457/8</f>
        <v>0.51249999999999996</v>
      </c>
      <c r="K457" s="193">
        <f>SUMIFS(Table1[Horas efetivas],Table1[Tabela],Plano_V3!E457,Table1[Campo],Plano_V3!F457)</f>
        <v>1.0249999999999999</v>
      </c>
      <c r="L457" s="193">
        <f t="shared" ref="L457:L520" si="72">K457/8</f>
        <v>0.12812499999999999</v>
      </c>
      <c r="M457" s="195"/>
      <c r="N457" s="195">
        <f t="shared" ref="N457:N520" si="73">L457/J457</f>
        <v>0.25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6. Em implementação (re-especificação)</v>
      </c>
      <c r="H480" s="69">
        <f>VLOOKUP(A480,'Aux - pivots1'!$A:$B,2,0)</f>
        <v>7</v>
      </c>
      <c r="I480" s="193">
        <f>SUMIFS(Table1[Estimação (horas)],Table1[Tabela],Plano_V3!E480,Table1[Campo],Plano_V3!F480)</f>
        <v>4.0999999999999996</v>
      </c>
      <c r="J480" s="193">
        <f t="shared" si="71"/>
        <v>0.51249999999999996</v>
      </c>
      <c r="K480" s="193">
        <f>SUMIFS(Table1[Horas efetivas],Table1[Tabela],Plano_V3!E480,Table1[Campo],Plano_V3!F480)</f>
        <v>1.0249999999999999</v>
      </c>
      <c r="L480" s="193">
        <f t="shared" si="72"/>
        <v>0.12812499999999999</v>
      </c>
      <c r="M480" s="195"/>
      <c r="N480" s="195">
        <f t="shared" si="73"/>
        <v>0.25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6. Em implementação (re-especificação)</v>
      </c>
      <c r="H499" s="69">
        <f>VLOOKUP(A499,'Aux - pivots1'!$A:$B,2,0)</f>
        <v>7</v>
      </c>
      <c r="I499" s="193">
        <f>SUMIFS(Table1[Estimação (horas)],Table1[Tabela],Plano_V3!E499,Table1[Campo],Plano_V3!F499)</f>
        <v>4.0999999999999996</v>
      </c>
      <c r="J499" s="193">
        <f t="shared" si="71"/>
        <v>0.51249999999999996</v>
      </c>
      <c r="K499" s="193">
        <f>SUMIFS(Table1[Horas efetivas],Table1[Tabela],Plano_V3!E499,Table1[Campo],Plano_V3!F499)</f>
        <v>1.0249999999999999</v>
      </c>
      <c r="L499" s="193">
        <f t="shared" si="72"/>
        <v>0.12812499999999999</v>
      </c>
      <c r="M499" s="195"/>
      <c r="N499" s="195">
        <f t="shared" si="73"/>
        <v>0.25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6. Em implementação (re-especificação)</v>
      </c>
      <c r="H500" s="69">
        <f>VLOOKUP(A500,'Aux - pivots1'!$A:$B,2,0)</f>
        <v>7</v>
      </c>
      <c r="I500" s="193">
        <f>SUMIFS(Table1[Estimação (horas)],Table1[Tabela],Plano_V3!E500,Table1[Campo],Plano_V3!F500)</f>
        <v>4.0999999999999996</v>
      </c>
      <c r="J500" s="193">
        <f t="shared" si="71"/>
        <v>0.51249999999999996</v>
      </c>
      <c r="K500" s="193">
        <f>SUMIFS(Table1[Horas efetivas],Table1[Tabela],Plano_V3!E500,Table1[Campo],Plano_V3!F500)</f>
        <v>1.0249999999999999</v>
      </c>
      <c r="L500" s="193">
        <f t="shared" si="72"/>
        <v>0.12812499999999999</v>
      </c>
      <c r="M500" s="195"/>
      <c r="N500" s="195">
        <f t="shared" si="73"/>
        <v>0.25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15.674999999999976</v>
      </c>
      <c r="L583" s="193">
        <f>K583/8</f>
        <v>1.959374999999997</v>
      </c>
      <c r="M583" s="195"/>
      <c r="N583" s="195">
        <f t="shared" si="77"/>
        <v>0.4171656686626723</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c r="D584" s="13"/>
      <c r="O584"/>
      <c r="AY584" t="s">
        <v>455</v>
      </c>
    </row>
    <row r="585" spans="1:149">
      <c r="B585" s="87" t="s">
        <v>456</v>
      </c>
      <c r="C585" s="88"/>
      <c r="D585" s="88"/>
      <c r="E585" s="88"/>
      <c r="F585" s="88"/>
      <c r="G585" s="88"/>
      <c r="H585" s="88"/>
      <c r="I585" s="197"/>
      <c r="J585" s="197">
        <f>J25+J20+J14</f>
        <v>308</v>
      </c>
      <c r="K585" s="197"/>
      <c r="L585" s="197">
        <f>L25+L20+L14</f>
        <v>197.5</v>
      </c>
      <c r="M585" s="192">
        <f>((M25*J25)+(M20*J20)+(M14*J14))/J585</f>
        <v>0.44967532467532467</v>
      </c>
      <c r="N585" s="192">
        <f>((N25*L25)+(N20*L20)+(N14*L14))/L585</f>
        <v>0.63768138914623662</v>
      </c>
      <c r="O585" s="192">
        <f t="shared" ref="O585" si="78">N585-M585</f>
        <v>0.18800606447091195</v>
      </c>
      <c r="P585" s="194" t="s">
        <v>30</v>
      </c>
    </row>
    <row r="586" spans="1:149">
      <c r="O586"/>
    </row>
  </sheetData>
  <conditionalFormatting sqref="O14:O18 O20:O23 O25:O583 O585">
    <cfRule type="cellIs" dxfId="142" priority="1" operator="lessThan">
      <formula>0</formula>
    </cfRule>
    <cfRule type="cellIs" dxfId="141" priority="2" operator="greaterThanOrEqual">
      <formula>0</formula>
    </cfRule>
  </conditionalFormatting>
  <conditionalFormatting sqref="Q15:Q18">
    <cfRule type="cellIs" dxfId="140" priority="28" operator="notEqual">
      <formula>0</formula>
    </cfRule>
  </conditionalFormatting>
  <conditionalFormatting sqref="Q21:Q23">
    <cfRule type="cellIs" dxfId="139" priority="20" operator="notEqual">
      <formula>0</formula>
    </cfRule>
  </conditionalFormatting>
  <conditionalFormatting sqref="Q26:Q456">
    <cfRule type="cellIs" dxfId="138" priority="10" operator="notEqual">
      <formula>0</formula>
    </cfRule>
  </conditionalFormatting>
  <conditionalFormatting sqref="R5:R6 S6:ES6">
    <cfRule type="cellIs" dxfId="137" priority="29" operator="notEqual">
      <formula>0</formula>
    </cfRule>
  </conditionalFormatting>
  <conditionalFormatting sqref="R15:ES18 R21:ES23 R26:ES26">
    <cfRule type="cellIs" dxfId="136" priority="27" operator="greaterThan">
      <formula>0</formula>
    </cfRule>
  </conditionalFormatting>
  <conditionalFormatting sqref="R41:ES41">
    <cfRule type="cellIs" dxfId="135" priority="25" operator="greaterThan">
      <formula>0</formula>
    </cfRule>
  </conditionalFormatting>
  <conditionalFormatting sqref="R204:ES204">
    <cfRule type="cellIs" dxfId="134" priority="24" operator="greaterThan">
      <formula>0</formula>
    </cfRule>
  </conditionalFormatting>
  <conditionalFormatting sqref="R371:ES371">
    <cfRule type="cellIs" dxfId="133" priority="23" operator="greaterThan">
      <formula>0</formula>
    </cfRule>
  </conditionalFormatting>
  <conditionalFormatting sqref="R456:ES456">
    <cfRule type="cellIs" dxfId="132"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22"/>
    </row>
    <row r="2" spans="1:168" s="27" customFormat="1"/>
    <row r="3" spans="1:168" s="27" customFormat="1"/>
    <row r="4" spans="1:168"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117" priority="11" operator="notEqual">
      <formula>0</formula>
    </cfRule>
  </conditionalFormatting>
  <conditionalFormatting sqref="L21:L23">
    <cfRule type="cellIs" dxfId="116" priority="3" operator="notEqual">
      <formula>0</formula>
    </cfRule>
  </conditionalFormatting>
  <conditionalFormatting sqref="L577:L579">
    <cfRule type="cellIs" dxfId="115" priority="2" operator="notEqual">
      <formula>0</formula>
    </cfRule>
  </conditionalFormatting>
  <conditionalFormatting sqref="L582:L636">
    <cfRule type="cellIs" dxfId="114" priority="1" operator="notEqual">
      <formula>0</formula>
    </cfRule>
  </conditionalFormatting>
  <conditionalFormatting sqref="M5:M6 N6:FK6">
    <cfRule type="cellIs" dxfId="113" priority="12" operator="notEqual">
      <formula>0</formula>
    </cfRule>
  </conditionalFormatting>
  <conditionalFormatting sqref="M15:FK18 M21:FK23 M577:FK579 M636:FK636">
    <cfRule type="cellIs" dxfId="112" priority="10" operator="greaterThan">
      <formula>0</formula>
    </cfRule>
  </conditionalFormatting>
  <conditionalFormatting sqref="M26:FK27">
    <cfRule type="cellIs" dxfId="111" priority="9" operator="greaterThan">
      <formula>0</formula>
    </cfRule>
  </conditionalFormatting>
  <conditionalFormatting sqref="M42:FK42">
    <cfRule type="cellIs" dxfId="110" priority="8" operator="greaterThan">
      <formula>0</formula>
    </cfRule>
  </conditionalFormatting>
  <conditionalFormatting sqref="M198:FK198">
    <cfRule type="cellIs" dxfId="109" priority="7" operator="greaterThan">
      <formula>0</formula>
    </cfRule>
  </conditionalFormatting>
  <conditionalFormatting sqref="M362:FK362">
    <cfRule type="cellIs" dxfId="108" priority="6" operator="greaterThan">
      <formula>0</formula>
    </cfRule>
  </conditionalFormatting>
  <conditionalFormatting sqref="M447:FK447">
    <cfRule type="cellIs" dxfId="107" priority="5" operator="greaterThan">
      <formula>0</formula>
    </cfRule>
  </conditionalFormatting>
  <conditionalFormatting sqref="M582:FK583">
    <cfRule type="cellIs" dxfId="10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A69" zoomScale="60" zoomScaleNormal="60" workbookViewId="0">
      <selection activeCell="V90" sqref="V90"/>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row r="2" spans="1:34"/>
    <row r="3" spans="1:34"/>
    <row r="4" spans="1:34"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c r="A8" s="121"/>
      <c r="B8" s="232" t="s">
        <v>2035</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21"/>
    </row>
    <row r="9" spans="1:34" ht="17.7" customHeight="1">
      <c r="A9" s="12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21"/>
    </row>
    <row r="10" spans="1:34" ht="17.7" customHeight="1">
      <c r="A10" s="12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21"/>
    </row>
    <row r="11" spans="1:34" ht="17.7" customHeight="1">
      <c r="A11" s="12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21"/>
    </row>
    <row r="12" spans="1:34" ht="17.7" customHeight="1">
      <c r="A12" s="12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21"/>
    </row>
    <row r="13" spans="1:34" ht="17.7" customHeight="1">
      <c r="A13" s="12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21"/>
    </row>
    <row r="14" spans="1:34" ht="17.7" customHeight="1">
      <c r="A14" s="12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21"/>
    </row>
    <row r="15" spans="1:34" ht="17.7" customHeight="1">
      <c r="A15" s="12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21"/>
    </row>
    <row r="16" spans="1:34" ht="17.7" customHeight="1">
      <c r="A16" s="12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21"/>
    </row>
    <row r="17" spans="1:34" ht="17.7" customHeight="1">
      <c r="A17" s="12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21"/>
    </row>
    <row r="18" spans="1:34" ht="17.7" customHeight="1">
      <c r="A18" s="12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21"/>
    </row>
    <row r="19" spans="1:34" ht="17.7" customHeight="1">
      <c r="A19" s="12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7"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0" t="s">
        <v>2034</v>
      </c>
      <c r="Y26" s="251"/>
      <c r="Z26" s="251"/>
      <c r="AA26" s="251"/>
      <c r="AB26" s="251"/>
      <c r="AC26" s="251"/>
      <c r="AD26" s="251"/>
      <c r="AE26" s="251"/>
      <c r="AF26" s="252"/>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3"/>
      <c r="Y27" s="254"/>
      <c r="Z27" s="254"/>
      <c r="AA27" s="254"/>
      <c r="AB27" s="254"/>
      <c r="AC27" s="254"/>
      <c r="AD27" s="254"/>
      <c r="AE27" s="254"/>
      <c r="AF27" s="255"/>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3"/>
      <c r="Y28" s="254"/>
      <c r="Z28" s="254"/>
      <c r="AA28" s="254"/>
      <c r="AB28" s="254"/>
      <c r="AC28" s="254"/>
      <c r="AD28" s="254"/>
      <c r="AE28" s="254"/>
      <c r="AF28" s="255"/>
      <c r="AG28" s="173"/>
      <c r="AH28" s="121"/>
    </row>
    <row r="29" spans="1:34">
      <c r="A29" s="121"/>
      <c r="B29" s="126"/>
      <c r="D29" s="225" t="str">
        <f>"# "&amp;U35</f>
        <v># 168</v>
      </c>
      <c r="E29" s="225"/>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3"/>
      <c r="Y29" s="254"/>
      <c r="Z29" s="254"/>
      <c r="AA29" s="254"/>
      <c r="AB29" s="254"/>
      <c r="AC29" s="254"/>
      <c r="AD29" s="254"/>
      <c r="AE29" s="254"/>
      <c r="AF29" s="255"/>
      <c r="AG29" s="173"/>
      <c r="AH29" s="121"/>
    </row>
    <row r="30" spans="1:34" ht="17.55" customHeight="1">
      <c r="A30" s="121"/>
      <c r="B30" s="126"/>
      <c r="D30" s="225"/>
      <c r="E30" s="225"/>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3"/>
      <c r="Y30" s="254"/>
      <c r="Z30" s="254"/>
      <c r="AA30" s="254"/>
      <c r="AB30" s="254"/>
      <c r="AC30" s="254"/>
      <c r="AD30" s="254"/>
      <c r="AE30" s="254"/>
      <c r="AF30" s="255"/>
      <c r="AG30" s="173"/>
      <c r="AH30" s="121"/>
    </row>
    <row r="31" spans="1:34" ht="17.55" customHeight="1">
      <c r="A31" s="121"/>
      <c r="B31" s="126"/>
      <c r="D31" s="225"/>
      <c r="E31" s="225"/>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3"/>
      <c r="Y31" s="254"/>
      <c r="Z31" s="254"/>
      <c r="AA31" s="254"/>
      <c r="AB31" s="254"/>
      <c r="AC31" s="254"/>
      <c r="AD31" s="254"/>
      <c r="AE31" s="254"/>
      <c r="AF31" s="255"/>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3"/>
      <c r="Y32" s="254"/>
      <c r="Z32" s="254"/>
      <c r="AA32" s="254"/>
      <c r="AB32" s="254"/>
      <c r="AC32" s="254"/>
      <c r="AD32" s="254"/>
      <c r="AE32" s="254"/>
      <c r="AF32" s="255"/>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3"/>
      <c r="Y33" s="254"/>
      <c r="Z33" s="254"/>
      <c r="AA33" s="254"/>
      <c r="AB33" s="254"/>
      <c r="AC33" s="254"/>
      <c r="AD33" s="254"/>
      <c r="AE33" s="254"/>
      <c r="AF33" s="255"/>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3"/>
      <c r="Y34" s="254"/>
      <c r="Z34" s="254"/>
      <c r="AA34" s="254"/>
      <c r="AB34" s="254"/>
      <c r="AC34" s="254"/>
      <c r="AD34" s="254"/>
      <c r="AE34" s="254"/>
      <c r="AF34" s="255"/>
      <c r="AG34" s="173"/>
      <c r="AH34" s="121"/>
    </row>
    <row r="35" spans="1:34">
      <c r="A35" s="121"/>
      <c r="B35" s="126"/>
      <c r="T35" s="132">
        <f>SUM(T26:T34)</f>
        <v>168</v>
      </c>
      <c r="U35" s="132">
        <f>SUM(U26:U34)</f>
        <v>168</v>
      </c>
      <c r="X35" s="253"/>
      <c r="Y35" s="254"/>
      <c r="Z35" s="254"/>
      <c r="AA35" s="254"/>
      <c r="AB35" s="254"/>
      <c r="AC35" s="254"/>
      <c r="AD35" s="254"/>
      <c r="AE35" s="254"/>
      <c r="AF35" s="255"/>
      <c r="AG35" s="173"/>
      <c r="AH35" s="121"/>
    </row>
    <row r="36" spans="1:34">
      <c r="A36" s="121"/>
      <c r="B36" s="126"/>
      <c r="G36" s="134" t="s">
        <v>632</v>
      </c>
      <c r="H36" s="135"/>
      <c r="I36" s="135"/>
      <c r="J36" s="135"/>
      <c r="K36" s="135"/>
      <c r="L36" s="135"/>
      <c r="M36" s="135"/>
      <c r="P36" s="134" t="s">
        <v>633</v>
      </c>
      <c r="Q36" s="135"/>
      <c r="R36" s="135"/>
      <c r="S36" s="135"/>
      <c r="T36" s="135"/>
      <c r="U36" s="135"/>
      <c r="V36" s="135"/>
      <c r="X36" s="253"/>
      <c r="Y36" s="254"/>
      <c r="Z36" s="254"/>
      <c r="AA36" s="254"/>
      <c r="AB36" s="254"/>
      <c r="AC36" s="254"/>
      <c r="AD36" s="254"/>
      <c r="AE36" s="254"/>
      <c r="AF36" s="255"/>
      <c r="AG36" s="173"/>
      <c r="AH36" s="121"/>
    </row>
    <row r="37" spans="1:34">
      <c r="A37" s="121"/>
      <c r="B37" s="126"/>
      <c r="F37" s="169" t="s">
        <v>634</v>
      </c>
      <c r="G37" s="27" t="s">
        <v>635</v>
      </c>
      <c r="L37" s="171" t="s">
        <v>636</v>
      </c>
      <c r="O37" s="169" t="s">
        <v>634</v>
      </c>
      <c r="P37" s="27" t="s">
        <v>637</v>
      </c>
      <c r="T37" s="171" t="s">
        <v>636</v>
      </c>
      <c r="X37" s="253"/>
      <c r="Y37" s="254"/>
      <c r="Z37" s="254"/>
      <c r="AA37" s="254"/>
      <c r="AB37" s="254"/>
      <c r="AC37" s="254"/>
      <c r="AD37" s="254"/>
      <c r="AE37" s="254"/>
      <c r="AF37" s="255"/>
      <c r="AG37" s="173"/>
      <c r="AH37" s="121"/>
    </row>
    <row r="38" spans="1:34">
      <c r="A38" s="121"/>
      <c r="B38" s="126"/>
      <c r="F38" s="169" t="s">
        <v>634</v>
      </c>
      <c r="G38" s="27" t="s">
        <v>638</v>
      </c>
      <c r="L38" s="171" t="s">
        <v>636</v>
      </c>
      <c r="O38" s="169" t="s">
        <v>634</v>
      </c>
      <c r="P38" s="27" t="s">
        <v>639</v>
      </c>
      <c r="T38" s="171" t="s">
        <v>636</v>
      </c>
      <c r="X38" s="253"/>
      <c r="Y38" s="254"/>
      <c r="Z38" s="254"/>
      <c r="AA38" s="254"/>
      <c r="AB38" s="254"/>
      <c r="AC38" s="254"/>
      <c r="AD38" s="254"/>
      <c r="AE38" s="254"/>
      <c r="AF38" s="255"/>
      <c r="AG38" s="173"/>
      <c r="AH38" s="121"/>
    </row>
    <row r="39" spans="1:34">
      <c r="A39" s="121"/>
      <c r="B39" s="126"/>
      <c r="F39" s="169" t="s">
        <v>634</v>
      </c>
      <c r="G39" s="27" t="s">
        <v>640</v>
      </c>
      <c r="L39" s="171" t="s">
        <v>636</v>
      </c>
      <c r="O39" s="169" t="s">
        <v>634</v>
      </c>
      <c r="P39" s="27" t="s">
        <v>641</v>
      </c>
      <c r="T39" s="174" t="s">
        <v>642</v>
      </c>
      <c r="X39" s="253"/>
      <c r="Y39" s="254"/>
      <c r="Z39" s="254"/>
      <c r="AA39" s="254"/>
      <c r="AB39" s="254"/>
      <c r="AC39" s="254"/>
      <c r="AD39" s="254"/>
      <c r="AE39" s="254"/>
      <c r="AF39" s="255"/>
      <c r="AG39" s="173"/>
      <c r="AH39" s="121"/>
    </row>
    <row r="40" spans="1:34">
      <c r="A40" s="121"/>
      <c r="B40" s="126"/>
      <c r="F40" s="169" t="s">
        <v>634</v>
      </c>
      <c r="G40" s="27" t="s">
        <v>643</v>
      </c>
      <c r="L40" s="171" t="s">
        <v>636</v>
      </c>
      <c r="O40" s="169"/>
      <c r="T40" s="174"/>
      <c r="X40" s="253"/>
      <c r="Y40" s="254"/>
      <c r="Z40" s="254"/>
      <c r="AA40" s="254"/>
      <c r="AB40" s="254"/>
      <c r="AC40" s="254"/>
      <c r="AD40" s="254"/>
      <c r="AE40" s="254"/>
      <c r="AF40" s="255"/>
      <c r="AG40" s="173"/>
      <c r="AH40" s="121"/>
    </row>
    <row r="41" spans="1:34">
      <c r="A41" s="121"/>
      <c r="B41" s="126"/>
      <c r="F41" s="169" t="s">
        <v>634</v>
      </c>
      <c r="G41" s="27" t="s">
        <v>644</v>
      </c>
      <c r="L41" s="175" t="s">
        <v>645</v>
      </c>
      <c r="O41" s="169"/>
      <c r="T41" s="174"/>
      <c r="X41" s="253"/>
      <c r="Y41" s="254"/>
      <c r="Z41" s="254"/>
      <c r="AA41" s="254"/>
      <c r="AB41" s="254"/>
      <c r="AC41" s="254"/>
      <c r="AD41" s="254"/>
      <c r="AE41" s="254"/>
      <c r="AF41" s="255"/>
      <c r="AG41" s="173"/>
      <c r="AH41" s="121"/>
    </row>
    <row r="42" spans="1:34">
      <c r="A42" s="121"/>
      <c r="B42" s="126"/>
      <c r="F42" s="169" t="s">
        <v>634</v>
      </c>
      <c r="G42" s="27" t="s">
        <v>646</v>
      </c>
      <c r="L42" s="175" t="s">
        <v>645</v>
      </c>
      <c r="O42" s="169"/>
      <c r="T42" s="171"/>
      <c r="X42" s="253"/>
      <c r="Y42" s="254"/>
      <c r="Z42" s="254"/>
      <c r="AA42" s="254"/>
      <c r="AB42" s="254"/>
      <c r="AC42" s="254"/>
      <c r="AD42" s="254"/>
      <c r="AE42" s="254"/>
      <c r="AF42" s="255"/>
      <c r="AG42" s="173"/>
      <c r="AH42" s="121"/>
    </row>
    <row r="43" spans="1:34">
      <c r="A43" s="121"/>
      <c r="B43" s="126"/>
      <c r="O43" s="169"/>
      <c r="X43" s="256"/>
      <c r="Y43" s="257"/>
      <c r="Z43" s="257"/>
      <c r="AA43" s="257"/>
      <c r="AB43" s="257"/>
      <c r="AC43" s="257"/>
      <c r="AD43" s="257"/>
      <c r="AE43" s="257"/>
      <c r="AF43" s="258"/>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41" t="s">
        <v>2033</v>
      </c>
      <c r="Y52" s="242"/>
      <c r="Z52" s="242"/>
      <c r="AA52" s="242"/>
      <c r="AB52" s="242"/>
      <c r="AC52" s="242"/>
      <c r="AD52" s="242"/>
      <c r="AE52" s="242"/>
      <c r="AF52" s="243"/>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4"/>
      <c r="Y53" s="245"/>
      <c r="Z53" s="245"/>
      <c r="AA53" s="245"/>
      <c r="AB53" s="245"/>
      <c r="AC53" s="245"/>
      <c r="AD53" s="245"/>
      <c r="AE53" s="245"/>
      <c r="AF53" s="246"/>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4"/>
      <c r="Y54" s="245"/>
      <c r="Z54" s="245"/>
      <c r="AA54" s="245"/>
      <c r="AB54" s="245"/>
      <c r="AC54" s="245"/>
      <c r="AD54" s="245"/>
      <c r="AE54" s="245"/>
      <c r="AF54" s="246"/>
      <c r="AG54" s="167"/>
      <c r="AH54" s="121"/>
    </row>
    <row r="55" spans="1:34">
      <c r="A55" s="121"/>
      <c r="B55" s="126"/>
      <c r="D55" s="225" t="str">
        <f>"# "&amp;U61</f>
        <v># 245</v>
      </c>
      <c r="E55" s="225"/>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4"/>
      <c r="Y55" s="245"/>
      <c r="Z55" s="245"/>
      <c r="AA55" s="245"/>
      <c r="AB55" s="245"/>
      <c r="AC55" s="245"/>
      <c r="AD55" s="245"/>
      <c r="AE55" s="245"/>
      <c r="AF55" s="246"/>
      <c r="AG55" s="167"/>
      <c r="AH55" s="121"/>
    </row>
    <row r="56" spans="1:34" ht="17.55" customHeight="1">
      <c r="A56" s="121"/>
      <c r="B56" s="126"/>
      <c r="D56" s="225"/>
      <c r="E56" s="225"/>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4"/>
      <c r="Y56" s="245"/>
      <c r="Z56" s="245"/>
      <c r="AA56" s="245"/>
      <c r="AB56" s="245"/>
      <c r="AC56" s="245"/>
      <c r="AD56" s="245"/>
      <c r="AE56" s="245"/>
      <c r="AF56" s="246"/>
      <c r="AG56" s="167"/>
      <c r="AH56" s="121"/>
    </row>
    <row r="57" spans="1:34" ht="17.7" customHeight="1">
      <c r="A57" s="121"/>
      <c r="B57" s="126"/>
      <c r="D57" s="225"/>
      <c r="E57" s="225"/>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4"/>
      <c r="Y57" s="245"/>
      <c r="Z57" s="245"/>
      <c r="AA57" s="245"/>
      <c r="AB57" s="245"/>
      <c r="AC57" s="245"/>
      <c r="AD57" s="245"/>
      <c r="AE57" s="245"/>
      <c r="AF57" s="246"/>
      <c r="AG57" s="167"/>
      <c r="AH57" s="121"/>
    </row>
    <row r="58" spans="1:34" ht="17.7"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4"/>
      <c r="Y58" s="245"/>
      <c r="Z58" s="245"/>
      <c r="AA58" s="245"/>
      <c r="AB58" s="245"/>
      <c r="AC58" s="245"/>
      <c r="AD58" s="245"/>
      <c r="AE58" s="245"/>
      <c r="AF58" s="246"/>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4"/>
      <c r="Y59" s="245"/>
      <c r="Z59" s="245"/>
      <c r="AA59" s="245"/>
      <c r="AB59" s="245"/>
      <c r="AC59" s="245"/>
      <c r="AD59" s="245"/>
      <c r="AE59" s="245"/>
      <c r="AF59" s="246"/>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4"/>
      <c r="Y60" s="245"/>
      <c r="Z60" s="245"/>
      <c r="AA60" s="245"/>
      <c r="AB60" s="245"/>
      <c r="AC60" s="245"/>
      <c r="AD60" s="245"/>
      <c r="AE60" s="245"/>
      <c r="AF60" s="246"/>
      <c r="AG60" s="167"/>
      <c r="AH60" s="121"/>
    </row>
    <row r="61" spans="1:34">
      <c r="A61" s="121"/>
      <c r="B61" s="126"/>
      <c r="T61" s="132">
        <f>SUM(T52:T60)</f>
        <v>245</v>
      </c>
      <c r="U61" s="132">
        <f>SUM(U52:U60)</f>
        <v>245</v>
      </c>
      <c r="X61" s="244"/>
      <c r="Y61" s="245"/>
      <c r="Z61" s="245"/>
      <c r="AA61" s="245"/>
      <c r="AB61" s="245"/>
      <c r="AC61" s="245"/>
      <c r="AD61" s="245"/>
      <c r="AE61" s="245"/>
      <c r="AF61" s="246"/>
      <c r="AG61" s="167"/>
      <c r="AH61" s="121"/>
    </row>
    <row r="62" spans="1:34">
      <c r="A62" s="121"/>
      <c r="B62" s="126"/>
      <c r="X62" s="244"/>
      <c r="Y62" s="245"/>
      <c r="Z62" s="245"/>
      <c r="AA62" s="245"/>
      <c r="AB62" s="245"/>
      <c r="AC62" s="245"/>
      <c r="AD62" s="245"/>
      <c r="AE62" s="245"/>
      <c r="AF62" s="246"/>
      <c r="AG62" s="167"/>
      <c r="AH62" s="121"/>
    </row>
    <row r="63" spans="1:34">
      <c r="A63" s="121"/>
      <c r="B63" s="126"/>
      <c r="P63" s="134" t="s">
        <v>649</v>
      </c>
      <c r="Q63" s="135"/>
      <c r="R63" s="135"/>
      <c r="S63" s="135"/>
      <c r="T63" s="135"/>
      <c r="U63" s="135"/>
      <c r="V63" s="135"/>
      <c r="X63" s="244"/>
      <c r="Y63" s="245"/>
      <c r="Z63" s="245"/>
      <c r="AA63" s="245"/>
      <c r="AB63" s="245"/>
      <c r="AC63" s="245"/>
      <c r="AD63" s="245"/>
      <c r="AE63" s="245"/>
      <c r="AF63" s="246"/>
      <c r="AG63" s="167"/>
      <c r="AH63" s="121"/>
    </row>
    <row r="64" spans="1:34">
      <c r="A64" s="121"/>
      <c r="B64" s="126"/>
      <c r="O64" s="169" t="s">
        <v>634</v>
      </c>
      <c r="P64" s="27" t="s">
        <v>226</v>
      </c>
      <c r="T64" s="171" t="s">
        <v>636</v>
      </c>
      <c r="X64" s="244"/>
      <c r="Y64" s="245"/>
      <c r="Z64" s="245"/>
      <c r="AA64" s="245"/>
      <c r="AB64" s="245"/>
      <c r="AC64" s="245"/>
      <c r="AD64" s="245"/>
      <c r="AE64" s="245"/>
      <c r="AF64" s="246"/>
      <c r="AG64" s="167"/>
      <c r="AH64" s="121"/>
    </row>
    <row r="65" spans="1:34">
      <c r="A65" s="121"/>
      <c r="B65" s="126"/>
      <c r="O65" s="169" t="s">
        <v>634</v>
      </c>
      <c r="P65" s="27" t="s">
        <v>225</v>
      </c>
      <c r="T65" s="171" t="s">
        <v>636</v>
      </c>
      <c r="X65" s="244"/>
      <c r="Y65" s="245"/>
      <c r="Z65" s="245"/>
      <c r="AA65" s="245"/>
      <c r="AB65" s="245"/>
      <c r="AC65" s="245"/>
      <c r="AD65" s="245"/>
      <c r="AE65" s="245"/>
      <c r="AF65" s="246"/>
      <c r="AG65" s="167"/>
      <c r="AH65" s="121"/>
    </row>
    <row r="66" spans="1:34">
      <c r="A66" s="121"/>
      <c r="B66" s="126"/>
      <c r="O66" s="169" t="s">
        <v>634</v>
      </c>
      <c r="P66" s="27" t="s">
        <v>223</v>
      </c>
      <c r="T66" s="171" t="s">
        <v>636</v>
      </c>
      <c r="X66" s="244"/>
      <c r="Y66" s="245"/>
      <c r="Z66" s="245"/>
      <c r="AA66" s="245"/>
      <c r="AB66" s="245"/>
      <c r="AC66" s="245"/>
      <c r="AD66" s="245"/>
      <c r="AE66" s="245"/>
      <c r="AF66" s="246"/>
      <c r="AG66" s="167"/>
      <c r="AH66" s="121"/>
    </row>
    <row r="67" spans="1:34">
      <c r="A67" s="121"/>
      <c r="B67" s="126"/>
      <c r="O67" s="169" t="s">
        <v>634</v>
      </c>
      <c r="P67" s="27" t="s">
        <v>222</v>
      </c>
      <c r="T67" s="171" t="s">
        <v>636</v>
      </c>
      <c r="X67" s="244"/>
      <c r="Y67" s="245"/>
      <c r="Z67" s="245"/>
      <c r="AA67" s="245"/>
      <c r="AB67" s="245"/>
      <c r="AC67" s="245"/>
      <c r="AD67" s="245"/>
      <c r="AE67" s="245"/>
      <c r="AF67" s="246"/>
      <c r="AG67" s="167"/>
      <c r="AH67" s="121"/>
    </row>
    <row r="68" spans="1:34">
      <c r="A68" s="121"/>
      <c r="B68" s="126"/>
      <c r="O68" s="169" t="s">
        <v>634</v>
      </c>
      <c r="P68" s="27" t="s">
        <v>227</v>
      </c>
      <c r="T68" s="171" t="s">
        <v>636</v>
      </c>
      <c r="X68" s="244"/>
      <c r="Y68" s="245"/>
      <c r="Z68" s="245"/>
      <c r="AA68" s="245"/>
      <c r="AB68" s="245"/>
      <c r="AC68" s="245"/>
      <c r="AD68" s="245"/>
      <c r="AE68" s="245"/>
      <c r="AF68" s="246"/>
      <c r="AG68" s="167"/>
      <c r="AH68" s="121"/>
    </row>
    <row r="69" spans="1:34">
      <c r="A69" s="121"/>
      <c r="B69" s="126"/>
      <c r="O69" s="169" t="s">
        <v>634</v>
      </c>
      <c r="P69" s="27" t="s">
        <v>228</v>
      </c>
      <c r="T69" s="171" t="s">
        <v>636</v>
      </c>
      <c r="X69" s="244"/>
      <c r="Y69" s="245"/>
      <c r="Z69" s="245"/>
      <c r="AA69" s="245"/>
      <c r="AB69" s="245"/>
      <c r="AC69" s="245"/>
      <c r="AD69" s="245"/>
      <c r="AE69" s="245"/>
      <c r="AF69" s="246"/>
      <c r="AG69" s="167"/>
      <c r="AH69" s="121"/>
    </row>
    <row r="70" spans="1:34">
      <c r="A70" s="121"/>
      <c r="B70" s="126"/>
      <c r="O70" s="169" t="s">
        <v>634</v>
      </c>
      <c r="P70" s="27" t="s">
        <v>229</v>
      </c>
      <c r="T70" s="171" t="s">
        <v>636</v>
      </c>
      <c r="X70" s="244"/>
      <c r="Y70" s="245"/>
      <c r="Z70" s="245"/>
      <c r="AA70" s="245"/>
      <c r="AB70" s="245"/>
      <c r="AC70" s="245"/>
      <c r="AD70" s="245"/>
      <c r="AE70" s="245"/>
      <c r="AF70" s="246"/>
      <c r="AG70" s="167"/>
      <c r="AH70" s="121"/>
    </row>
    <row r="71" spans="1:34">
      <c r="A71" s="121"/>
      <c r="B71" s="126"/>
      <c r="O71" s="169" t="s">
        <v>634</v>
      </c>
      <c r="P71" s="27" t="s">
        <v>224</v>
      </c>
      <c r="T71" s="171" t="s">
        <v>636</v>
      </c>
      <c r="X71" s="244"/>
      <c r="Y71" s="245"/>
      <c r="Z71" s="245"/>
      <c r="AA71" s="245"/>
      <c r="AB71" s="245"/>
      <c r="AC71" s="245"/>
      <c r="AD71" s="245"/>
      <c r="AE71" s="245"/>
      <c r="AF71" s="246"/>
      <c r="AG71" s="167"/>
      <c r="AH71" s="121"/>
    </row>
    <row r="72" spans="1:34">
      <c r="A72" s="121"/>
      <c r="B72" s="126"/>
      <c r="O72" s="169" t="s">
        <v>634</v>
      </c>
      <c r="P72" s="27" t="s">
        <v>191</v>
      </c>
      <c r="T72" s="175" t="s">
        <v>650</v>
      </c>
      <c r="X72" s="244"/>
      <c r="Y72" s="245"/>
      <c r="Z72" s="245"/>
      <c r="AA72" s="245"/>
      <c r="AB72" s="245"/>
      <c r="AC72" s="245"/>
      <c r="AD72" s="245"/>
      <c r="AE72" s="245"/>
      <c r="AF72" s="246"/>
      <c r="AG72" s="167"/>
      <c r="AH72" s="121"/>
    </row>
    <row r="73" spans="1:34">
      <c r="A73" s="121"/>
      <c r="B73" s="126"/>
      <c r="O73" s="169" t="s">
        <v>634</v>
      </c>
      <c r="P73" s="189" t="s">
        <v>651</v>
      </c>
      <c r="T73" s="175" t="s">
        <v>652</v>
      </c>
      <c r="X73" s="244"/>
      <c r="Y73" s="245"/>
      <c r="Z73" s="245"/>
      <c r="AA73" s="245"/>
      <c r="AB73" s="245"/>
      <c r="AC73" s="245"/>
      <c r="AD73" s="245"/>
      <c r="AE73" s="245"/>
      <c r="AF73" s="246"/>
      <c r="AG73" s="167"/>
      <c r="AH73" s="121"/>
    </row>
    <row r="74" spans="1:34">
      <c r="A74" s="121"/>
      <c r="B74" s="126"/>
      <c r="P74" s="168"/>
      <c r="X74" s="244"/>
      <c r="Y74" s="245"/>
      <c r="Z74" s="245"/>
      <c r="AA74" s="245"/>
      <c r="AB74" s="245"/>
      <c r="AC74" s="245"/>
      <c r="AD74" s="245"/>
      <c r="AE74" s="245"/>
      <c r="AF74" s="246"/>
      <c r="AG74" s="167"/>
      <c r="AH74" s="121"/>
    </row>
    <row r="75" spans="1:34">
      <c r="A75" s="121"/>
      <c r="B75" s="126"/>
      <c r="P75" s="134" t="s">
        <v>653</v>
      </c>
      <c r="Q75" s="135"/>
      <c r="R75" s="135"/>
      <c r="S75" s="135"/>
      <c r="T75" s="135"/>
      <c r="U75" s="135"/>
      <c r="V75" s="135"/>
      <c r="X75" s="244"/>
      <c r="Y75" s="245"/>
      <c r="Z75" s="245"/>
      <c r="AA75" s="245"/>
      <c r="AB75" s="245"/>
      <c r="AC75" s="245"/>
      <c r="AD75" s="245"/>
      <c r="AE75" s="245"/>
      <c r="AF75" s="246"/>
      <c r="AG75" s="167"/>
      <c r="AH75" s="121"/>
    </row>
    <row r="76" spans="1:34">
      <c r="A76" s="121"/>
      <c r="B76" s="126"/>
      <c r="O76" s="169" t="s">
        <v>634</v>
      </c>
      <c r="P76" s="27" t="s">
        <v>654</v>
      </c>
      <c r="T76" s="175" t="s">
        <v>650</v>
      </c>
      <c r="X76" s="244"/>
      <c r="Y76" s="245"/>
      <c r="Z76" s="245"/>
      <c r="AA76" s="245"/>
      <c r="AB76" s="245"/>
      <c r="AC76" s="245"/>
      <c r="AD76" s="245"/>
      <c r="AE76" s="245"/>
      <c r="AF76" s="246"/>
      <c r="AG76" s="167"/>
      <c r="AH76" s="121"/>
    </row>
    <row r="77" spans="1:34">
      <c r="A77" s="121"/>
      <c r="B77" s="126"/>
      <c r="O77" s="169" t="s">
        <v>634</v>
      </c>
      <c r="P77" s="27" t="s">
        <v>322</v>
      </c>
      <c r="T77" s="171" t="s">
        <v>655</v>
      </c>
      <c r="X77" s="244"/>
      <c r="Y77" s="245"/>
      <c r="Z77" s="245"/>
      <c r="AA77" s="245"/>
      <c r="AB77" s="245"/>
      <c r="AC77" s="245"/>
      <c r="AD77" s="245"/>
      <c r="AE77" s="245"/>
      <c r="AF77" s="246"/>
      <c r="AG77" s="167"/>
      <c r="AH77" s="121"/>
    </row>
    <row r="78" spans="1:34">
      <c r="A78" s="121"/>
      <c r="B78" s="126"/>
      <c r="O78" s="169" t="s">
        <v>634</v>
      </c>
      <c r="P78" s="27" t="s">
        <v>336</v>
      </c>
      <c r="T78" s="171" t="s">
        <v>636</v>
      </c>
      <c r="X78" s="244"/>
      <c r="Y78" s="245"/>
      <c r="Z78" s="245"/>
      <c r="AA78" s="245"/>
      <c r="AB78" s="245"/>
      <c r="AC78" s="245"/>
      <c r="AD78" s="245"/>
      <c r="AE78" s="245"/>
      <c r="AF78" s="246"/>
      <c r="AG78" s="167"/>
      <c r="AH78" s="121"/>
    </row>
    <row r="79" spans="1:34">
      <c r="A79" s="121"/>
      <c r="B79" s="126"/>
      <c r="O79" s="169" t="s">
        <v>634</v>
      </c>
      <c r="P79" s="27" t="s">
        <v>344</v>
      </c>
      <c r="T79" s="175" t="s">
        <v>650</v>
      </c>
      <c r="X79" s="244"/>
      <c r="Y79" s="245"/>
      <c r="Z79" s="245"/>
      <c r="AA79" s="245"/>
      <c r="AB79" s="245"/>
      <c r="AC79" s="245"/>
      <c r="AD79" s="245"/>
      <c r="AE79" s="245"/>
      <c r="AF79" s="246"/>
      <c r="AG79" s="167"/>
      <c r="AH79" s="121"/>
    </row>
    <row r="80" spans="1:34">
      <c r="A80" s="121"/>
      <c r="B80" s="126"/>
      <c r="O80" s="169"/>
      <c r="T80" s="170"/>
      <c r="X80" s="247"/>
      <c r="Y80" s="248"/>
      <c r="Z80" s="248"/>
      <c r="AA80" s="248"/>
      <c r="AB80" s="248"/>
      <c r="AC80" s="248"/>
      <c r="AD80" s="248"/>
      <c r="AE80" s="248"/>
      <c r="AF80" s="249"/>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6" t="s">
        <v>2032</v>
      </c>
      <c r="Y87" s="227"/>
      <c r="Z87" s="227"/>
      <c r="AA87" s="227"/>
      <c r="AB87" s="227"/>
      <c r="AC87" s="227"/>
      <c r="AD87" s="227"/>
      <c r="AE87" s="227"/>
      <c r="AF87" s="228"/>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29"/>
      <c r="Y88" s="230"/>
      <c r="Z88" s="230"/>
      <c r="AA88" s="230"/>
      <c r="AB88" s="230"/>
      <c r="AC88" s="230"/>
      <c r="AD88" s="230"/>
      <c r="AE88" s="230"/>
      <c r="AF88" s="231"/>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29"/>
      <c r="Y89" s="230"/>
      <c r="Z89" s="230"/>
      <c r="AA89" s="230"/>
      <c r="AB89" s="230"/>
      <c r="AC89" s="230"/>
      <c r="AD89" s="230"/>
      <c r="AE89" s="230"/>
      <c r="AF89" s="231"/>
      <c r="AG89" s="172"/>
      <c r="AH89" s="121"/>
    </row>
    <row r="90" spans="1:34" ht="17.55" customHeight="1">
      <c r="A90" s="121"/>
      <c r="B90" s="126"/>
      <c r="D90" s="225" t="str">
        <f>"# "&amp;U96</f>
        <v># 126</v>
      </c>
      <c r="E90" s="225"/>
      <c r="P90" s="27" t="s">
        <v>2031</v>
      </c>
      <c r="T90" s="27">
        <f>COUNTIFS(Table4[Status Anterior],'1. Status Resumo'!$P90,Table4[Sub-âmbito],'1. Status Resumo'!$G$83,Table4[Tipo de teste],"2. Campo")</f>
        <v>23</v>
      </c>
      <c r="U90" s="27">
        <f>COUNTIFS(Table4[Status Atual],'1. Status Resumo'!$P90,Table4[Sub-âmbito],'1. Status Resumo'!$G$83,Table4[Tipo de teste],"2. Campo")</f>
        <v>19</v>
      </c>
      <c r="V90" s="27">
        <f t="shared" ref="V90" si="5">U90-T90</f>
        <v>-4</v>
      </c>
      <c r="X90" s="229"/>
      <c r="Y90" s="230"/>
      <c r="Z90" s="230"/>
      <c r="AA90" s="230"/>
      <c r="AB90" s="230"/>
      <c r="AC90" s="230"/>
      <c r="AD90" s="230"/>
      <c r="AE90" s="230"/>
      <c r="AF90" s="231"/>
      <c r="AG90" s="172"/>
      <c r="AH90" s="121"/>
    </row>
    <row r="91" spans="1:34" ht="17.7" customHeight="1">
      <c r="A91" s="121"/>
      <c r="B91" s="126"/>
      <c r="D91" s="225"/>
      <c r="E91" s="225"/>
      <c r="P91" s="27" t="s">
        <v>627</v>
      </c>
      <c r="T91" s="27">
        <f>COUNTIFS(Table4[Status Anterior],'1. Status Resumo'!$P91,Table4[Sub-âmbito],'1. Status Resumo'!$G$83,Table4[Tipo de teste],"2. Campo")</f>
        <v>20</v>
      </c>
      <c r="U91" s="27">
        <f>COUNTIFS(Table4[Status Atual],'1. Status Resumo'!$P91,Table4[Sub-âmbito],'1. Status Resumo'!$G$83,Table4[Tipo de teste],"2. Campo")</f>
        <v>20</v>
      </c>
      <c r="V91" s="27">
        <f t="shared" si="4"/>
        <v>0</v>
      </c>
      <c r="X91" s="229"/>
      <c r="Y91" s="230"/>
      <c r="Z91" s="230"/>
      <c r="AA91" s="230"/>
      <c r="AB91" s="230"/>
      <c r="AC91" s="230"/>
      <c r="AD91" s="230"/>
      <c r="AE91" s="230"/>
      <c r="AF91" s="231"/>
      <c r="AG91" s="172"/>
      <c r="AH91" s="121"/>
    </row>
    <row r="92" spans="1:34" ht="17.7" customHeight="1">
      <c r="A92" s="121"/>
      <c r="B92" s="126"/>
      <c r="D92" s="225"/>
      <c r="E92" s="225"/>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29"/>
      <c r="Y92" s="230"/>
      <c r="Z92" s="230"/>
      <c r="AA92" s="230"/>
      <c r="AB92" s="230"/>
      <c r="AC92" s="230"/>
      <c r="AD92" s="230"/>
      <c r="AE92" s="230"/>
      <c r="AF92" s="231"/>
      <c r="AG92" s="172"/>
      <c r="AH92" s="121"/>
    </row>
    <row r="93" spans="1:34">
      <c r="A93" s="121"/>
      <c r="B93" s="126"/>
      <c r="D93" s="225"/>
      <c r="E93" s="225"/>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29"/>
      <c r="Y93" s="230"/>
      <c r="Z93" s="230"/>
      <c r="AA93" s="230"/>
      <c r="AB93" s="230"/>
      <c r="AC93" s="230"/>
      <c r="AD93" s="230"/>
      <c r="AE93" s="230"/>
      <c r="AF93" s="231"/>
      <c r="AG93" s="172"/>
      <c r="AH93" s="121"/>
    </row>
    <row r="94" spans="1:34">
      <c r="A94" s="121"/>
      <c r="B94" s="126"/>
      <c r="D94" s="225"/>
      <c r="E94" s="225"/>
      <c r="P94" s="27" t="s">
        <v>631</v>
      </c>
      <c r="T94" s="27">
        <f>COUNTIFS(Table4[Status Anterior],'1. Status Resumo'!$P94,Table4[Sub-âmbito],'1. Status Resumo'!$G$83,Table4[Tipo de teste],"2. Campo")</f>
        <v>0</v>
      </c>
      <c r="U94" s="27">
        <f>COUNTIFS(Table4[Status Atual],'1. Status Resumo'!$P94,Table4[Sub-âmbito],'1. Status Resumo'!$G$83,Table4[Tipo de teste],"2. Campo")</f>
        <v>4</v>
      </c>
      <c r="V94" s="27">
        <f t="shared" si="4"/>
        <v>4</v>
      </c>
      <c r="X94" s="229"/>
      <c r="Y94" s="230"/>
      <c r="Z94" s="230"/>
      <c r="AA94" s="230"/>
      <c r="AB94" s="230"/>
      <c r="AC94" s="230"/>
      <c r="AD94" s="230"/>
      <c r="AE94" s="230"/>
      <c r="AF94" s="231"/>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29"/>
      <c r="Y95" s="230"/>
      <c r="Z95" s="230"/>
      <c r="AA95" s="230"/>
      <c r="AB95" s="230"/>
      <c r="AC95" s="230"/>
      <c r="AD95" s="230"/>
      <c r="AE95" s="230"/>
      <c r="AF95" s="231"/>
      <c r="AG95" s="172"/>
      <c r="AH95" s="121"/>
    </row>
    <row r="96" spans="1:34">
      <c r="A96" s="121"/>
      <c r="B96" s="126"/>
      <c r="T96" s="132">
        <f>SUM(T87:T95)</f>
        <v>126</v>
      </c>
      <c r="U96" s="132">
        <f>SUM(U87:U95)</f>
        <v>126</v>
      </c>
      <c r="X96" s="229"/>
      <c r="Y96" s="230"/>
      <c r="Z96" s="230"/>
      <c r="AA96" s="230"/>
      <c r="AB96" s="230"/>
      <c r="AC96" s="230"/>
      <c r="AD96" s="230"/>
      <c r="AE96" s="230"/>
      <c r="AF96" s="231"/>
      <c r="AG96" s="172"/>
      <c r="AH96" s="121"/>
    </row>
    <row r="97" spans="1:34">
      <c r="A97" s="121"/>
      <c r="B97" s="126"/>
      <c r="T97" s="132"/>
      <c r="U97" s="132"/>
      <c r="X97" s="229"/>
      <c r="Y97" s="230"/>
      <c r="Z97" s="230"/>
      <c r="AA97" s="230"/>
      <c r="AB97" s="230"/>
      <c r="AC97" s="230"/>
      <c r="AD97" s="230"/>
      <c r="AE97" s="230"/>
      <c r="AF97" s="231"/>
      <c r="AG97" s="172"/>
      <c r="AH97" s="121"/>
    </row>
    <row r="98" spans="1:34">
      <c r="A98" s="121"/>
      <c r="B98" s="126"/>
      <c r="P98" s="134" t="s">
        <v>632</v>
      </c>
      <c r="Q98" s="135"/>
      <c r="R98" s="135"/>
      <c r="S98" s="135"/>
      <c r="T98" s="135"/>
      <c r="U98" s="135"/>
      <c r="V98" s="135"/>
      <c r="X98" s="229"/>
      <c r="Y98" s="230"/>
      <c r="Z98" s="230"/>
      <c r="AA98" s="230"/>
      <c r="AB98" s="230"/>
      <c r="AC98" s="230"/>
      <c r="AD98" s="230"/>
      <c r="AE98" s="230"/>
      <c r="AF98" s="231"/>
      <c r="AG98" s="172"/>
      <c r="AH98" s="121"/>
    </row>
    <row r="99" spans="1:34">
      <c r="A99" s="121"/>
      <c r="B99" s="126"/>
      <c r="O99" s="169" t="s">
        <v>634</v>
      </c>
      <c r="P99" s="27" t="s">
        <v>391</v>
      </c>
      <c r="T99" s="222" t="s">
        <v>2037</v>
      </c>
      <c r="X99" s="229"/>
      <c r="Y99" s="230"/>
      <c r="Z99" s="230"/>
      <c r="AA99" s="230"/>
      <c r="AB99" s="230"/>
      <c r="AC99" s="230"/>
      <c r="AD99" s="230"/>
      <c r="AE99" s="230"/>
      <c r="AF99" s="231"/>
      <c r="AG99" s="172"/>
      <c r="AH99" s="121"/>
    </row>
    <row r="100" spans="1:34">
      <c r="A100" s="121"/>
      <c r="B100" s="126"/>
      <c r="O100" s="169" t="s">
        <v>634</v>
      </c>
      <c r="P100" s="27" t="s">
        <v>347</v>
      </c>
      <c r="T100" s="223" t="s">
        <v>2039</v>
      </c>
      <c r="X100" s="229"/>
      <c r="Y100" s="230"/>
      <c r="Z100" s="230"/>
      <c r="AA100" s="230"/>
      <c r="AB100" s="230"/>
      <c r="AC100" s="230"/>
      <c r="AD100" s="230"/>
      <c r="AE100" s="230"/>
      <c r="AF100" s="231"/>
      <c r="AG100" s="172"/>
      <c r="AH100" s="121"/>
    </row>
    <row r="101" spans="1:34">
      <c r="A101" s="121"/>
      <c r="B101" s="126"/>
      <c r="O101" s="169" t="s">
        <v>634</v>
      </c>
      <c r="P101" s="27" t="s">
        <v>380</v>
      </c>
      <c r="T101" s="224" t="s">
        <v>2038</v>
      </c>
      <c r="X101" s="229"/>
      <c r="Y101" s="230"/>
      <c r="Z101" s="230"/>
      <c r="AA101" s="230"/>
      <c r="AB101" s="230"/>
      <c r="AC101" s="230"/>
      <c r="AD101" s="230"/>
      <c r="AE101" s="230"/>
      <c r="AF101" s="231"/>
      <c r="AG101" s="172"/>
      <c r="AH101" s="121"/>
    </row>
    <row r="102" spans="1:34">
      <c r="A102" s="121"/>
      <c r="B102" s="126"/>
      <c r="O102" s="169" t="s">
        <v>634</v>
      </c>
      <c r="P102" s="27" t="s">
        <v>451</v>
      </c>
      <c r="T102" s="171" t="s">
        <v>636</v>
      </c>
      <c r="X102" s="229"/>
      <c r="Y102" s="230"/>
      <c r="Z102" s="230"/>
      <c r="AA102" s="230"/>
      <c r="AB102" s="230"/>
      <c r="AC102" s="230"/>
      <c r="AD102" s="230"/>
      <c r="AE102" s="230"/>
      <c r="AF102" s="231"/>
      <c r="AG102" s="172"/>
      <c r="AH102" s="121"/>
    </row>
    <row r="103" spans="1:34">
      <c r="A103" s="121"/>
      <c r="B103" s="126"/>
      <c r="O103" s="169" t="s">
        <v>634</v>
      </c>
      <c r="P103" s="27" t="s">
        <v>453</v>
      </c>
      <c r="T103" s="171" t="s">
        <v>636</v>
      </c>
      <c r="X103" s="229"/>
      <c r="Y103" s="230"/>
      <c r="Z103" s="230"/>
      <c r="AA103" s="230"/>
      <c r="AB103" s="230"/>
      <c r="AC103" s="230"/>
      <c r="AD103" s="230"/>
      <c r="AE103" s="230"/>
      <c r="AF103" s="231"/>
      <c r="AG103" s="172"/>
      <c r="AH103" s="121"/>
    </row>
    <row r="104" spans="1:34">
      <c r="A104" s="121"/>
      <c r="B104" s="126"/>
      <c r="O104" s="169" t="s">
        <v>634</v>
      </c>
      <c r="P104" s="27" t="s">
        <v>401</v>
      </c>
      <c r="T104" s="222" t="s">
        <v>2037</v>
      </c>
      <c r="X104" s="229"/>
      <c r="Y104" s="230"/>
      <c r="Z104" s="230"/>
      <c r="AA104" s="230"/>
      <c r="AB104" s="230"/>
      <c r="AC104" s="230"/>
      <c r="AD104" s="230"/>
      <c r="AE104" s="230"/>
      <c r="AF104" s="231"/>
      <c r="AG104" s="172"/>
      <c r="AH104" s="121"/>
    </row>
    <row r="105" spans="1:34">
      <c r="A105" s="121"/>
      <c r="B105" s="126"/>
      <c r="O105" s="169" t="s">
        <v>634</v>
      </c>
      <c r="P105" s="27" t="s">
        <v>404</v>
      </c>
      <c r="T105" s="171" t="s">
        <v>636</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2"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7"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7"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row r="138" spans="1:34" s="217" customFormat="1" hidden="1"/>
    <row r="139" spans="1:34" s="217" customFormat="1" hidden="1"/>
    <row r="140" spans="1:34" s="217" customFormat="1" hidden="1"/>
    <row r="141" spans="1:34"/>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19"/>
      <c r="B4" s="119"/>
      <c r="C4" s="119"/>
      <c r="D4" s="119"/>
      <c r="E4" s="119"/>
      <c r="F4" s="119"/>
      <c r="G4" s="119"/>
      <c r="H4" s="119"/>
      <c r="I4" s="119"/>
      <c r="J4" s="119"/>
      <c r="K4" s="119"/>
      <c r="L4" s="119"/>
      <c r="M4" s="119"/>
      <c r="N4" s="119"/>
    </row>
    <row r="6" spans="1:14" ht="17.399999999999999">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2"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2"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2"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2"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2"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2"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2"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2"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2"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2"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2"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2"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2"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2"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2"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2"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2"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2"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2"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2"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2"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2"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2"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2"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2"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2"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2"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2"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2"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2"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2"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2"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2"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2"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2"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2"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2"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2"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2"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2"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2"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2"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2"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2"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2"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2"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2"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2"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2"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2"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2"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2"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2"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2"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2"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2"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2"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2"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2"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2"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2"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2"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2"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2"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2"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2"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2"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2"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2"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2"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2"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2"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2"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2"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2"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2"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2"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2"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2"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2"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2"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2"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2"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2"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2"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2"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2"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2"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2"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2"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2"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2"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2"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2"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2"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2"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2"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2"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2"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2"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2"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2"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2"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2"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2"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2"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2"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2"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2"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2"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2"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2"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2"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2"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2"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2"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2"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2"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2"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2"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2"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2"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2"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2"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2"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2"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2"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2"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2"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2"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2"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2"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2"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2"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2"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2"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2"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2"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2"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2"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2"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2"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2"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2"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2"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2"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2"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2"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2"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2"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2"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2"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2"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2"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2"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2"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2"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2"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2"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2"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2"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2"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2"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2"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2"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2"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2"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2"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2"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2"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2"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2"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2"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2"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2"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2"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2"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2"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2"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2"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2"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2"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2"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2"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2"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2"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2"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2"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2"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2"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2"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2"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2"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2"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2"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2"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2"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2"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2"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2"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2"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2"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2"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2"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2"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2"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2"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2"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2"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2"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2"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2"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2"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2"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2"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2"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2"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2"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2"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2"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2"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2"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2"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2"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2"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2"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2"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2"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2"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2"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2"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2"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2"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2"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2"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2"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2"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2"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2"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2"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2"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2"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2"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2"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2"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2"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2"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2"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2"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2"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2"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2"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2"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2"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2"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2"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2"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2"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2"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2"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2"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2"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2"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2"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2"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2"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2"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2"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2"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2"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2"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2"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2"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2"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2"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2"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2"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2"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2"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2"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2"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2"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2"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2"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2"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2"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2"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2"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2"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2"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2"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2"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2"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2"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2"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2"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2"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2"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2"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2"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2"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2"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2"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2"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2"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2"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2"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2"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2"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2"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2"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2"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2"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2"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2"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2"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2"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2"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2"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2"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2"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2"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2"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2"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2"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2"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2"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2"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2"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2"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2"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2"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2"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2"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2"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2"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2"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2"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2"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2"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2"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2"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2"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2"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2"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2"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2"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2"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2"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2"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2"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2"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2"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2"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2"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2"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2"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2"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2"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2"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2"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2"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2"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2"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2"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2"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2"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2"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2"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2"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2"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2"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2"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2"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2"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2"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2"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2"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2"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2"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2"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2"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2"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2"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2"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2"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2"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2"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2"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2"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2"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2"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2"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2"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2"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2"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2"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2"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2"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2"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2"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2"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2"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2"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2"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2"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2"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2"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2"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2"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2"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2"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2"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2"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2"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2"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2"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2"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2"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2"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2"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2"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2" hidden="1">
      <c r="A429" s="31" t="str">
        <f t="shared" si="9"/>
        <v>lt003_entitynace_esg</v>
      </c>
      <c r="B429" s="148" t="s">
        <v>31</v>
      </c>
      <c r="C429" s="143" t="s">
        <v>31</v>
      </c>
      <c r="D429" s="139" t="s">
        <v>47</v>
      </c>
      <c r="E429" s="142" t="s">
        <v>347</v>
      </c>
      <c r="F429" s="142" t="s">
        <v>348</v>
      </c>
      <c r="G429" s="141" t="str">
        <f>VLOOKUP(A429,Plano_V3!$A$27:$G$583,7,0)</f>
        <v>6. Em implementação (re-especificação)</v>
      </c>
      <c r="H429" s="141" t="s">
        <v>2031</v>
      </c>
      <c r="I429" s="150"/>
      <c r="J429" s="161">
        <f>IF(VLOOKUP(A429,'Aux - pivots1'!$A:$E,3,0)=0, "",VLOOKUP(A429,'Aux - pivots1'!$A:$E,3,0))</f>
        <v>45583</v>
      </c>
      <c r="K429" s="161" t="str">
        <f>IF(VLOOKUP(A429,'Aux - pivots1'!$A:$E,4,0)=0, "",VLOOKUP(A429,'Aux - pivots1'!$A:$E,4,0))</f>
        <v/>
      </c>
      <c r="L429" s="161" t="str">
        <f>IF(VLOOKUP(A429,'Aux - pivots1'!$A:$E,5,0)=0, "",VLOOKUP(A429,'Aux - pivots1'!$A:$E,5,0))</f>
        <v/>
      </c>
      <c r="M429" s="161"/>
    </row>
    <row r="430" spans="1:13" ht="16.2"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2"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2"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2"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2"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2"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2"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2"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2"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2"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2"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2"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2"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2"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2"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2"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2"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2"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2"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2"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2"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2"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2" hidden="1">
      <c r="A452" s="31" t="str">
        <f t="shared" si="9"/>
        <v>lt003_entityesg_sbsctr</v>
      </c>
      <c r="B452" s="148" t="s">
        <v>31</v>
      </c>
      <c r="C452" s="143" t="s">
        <v>31</v>
      </c>
      <c r="D452" s="139" t="s">
        <v>47</v>
      </c>
      <c r="E452" s="142" t="s">
        <v>347</v>
      </c>
      <c r="F452" s="142" t="s">
        <v>372</v>
      </c>
      <c r="G452" s="141" t="str">
        <f>VLOOKUP(A452,Plano_V3!$A$27:$G$583,7,0)</f>
        <v>6. Em implementação (re-especificação)</v>
      </c>
      <c r="H452" s="141" t="s">
        <v>2031</v>
      </c>
      <c r="I452" s="150"/>
      <c r="J452" s="161">
        <f>IF(VLOOKUP(A452,'Aux - pivots1'!$A:$E,3,0)=0, "",VLOOKUP(A452,'Aux - pivots1'!$A:$E,3,0))</f>
        <v>45583</v>
      </c>
      <c r="K452" s="161" t="str">
        <f>IF(VLOOKUP(A452,'Aux - pivots1'!$A:$E,4,0)=0, "",VLOOKUP(A452,'Aux - pivots1'!$A:$E,4,0))</f>
        <v/>
      </c>
      <c r="L452" s="161" t="str">
        <f>IF(VLOOKUP(A452,'Aux - pivots1'!$A:$E,5,0)=0, "",VLOOKUP(A452,'Aux - pivots1'!$A:$E,5,0))</f>
        <v/>
      </c>
      <c r="M452" s="161"/>
    </row>
    <row r="453" spans="1:13" ht="16.2"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2"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2"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2"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2"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2"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2"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2"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2">
      <c r="A461" s="31" t="str">
        <f t="shared" si="9"/>
        <v>lt004_protectiontyp_ep_scr</v>
      </c>
      <c r="B461" s="148" t="s">
        <v>31</v>
      </c>
      <c r="C461" s="143" t="s">
        <v>31</v>
      </c>
      <c r="D461" s="139" t="s">
        <v>47</v>
      </c>
      <c r="E461" s="142" t="s">
        <v>380</v>
      </c>
      <c r="F461" s="142" t="s">
        <v>381</v>
      </c>
      <c r="G461" s="141" t="str">
        <f>VLOOKUP(A461,Plano_V3!$A$27:$G$583,7,0)</f>
        <v>2.2 Em Re-especificação</v>
      </c>
      <c r="H461" s="141" t="s">
        <v>2031</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2">
      <c r="A462" s="31" t="str">
        <f t="shared" si="9"/>
        <v>lt004_protectionep_scr</v>
      </c>
      <c r="B462" s="148" t="s">
        <v>31</v>
      </c>
      <c r="C462" s="143" t="s">
        <v>31</v>
      </c>
      <c r="D462" s="139" t="s">
        <v>47</v>
      </c>
      <c r="E462" s="142" t="s">
        <v>380</v>
      </c>
      <c r="F462" s="142" t="s">
        <v>382</v>
      </c>
      <c r="G462" s="141" t="str">
        <f>VLOOKUP(A462,Plano_V3!$A$27:$G$583,7,0)</f>
        <v>2.2 Em Re-especificação</v>
      </c>
      <c r="H462" s="141" t="s">
        <v>2031</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2">
      <c r="A463" s="31" t="str">
        <f t="shared" si="9"/>
        <v>lt004_protectiontyp_epc_lbl</v>
      </c>
      <c r="B463" s="148" t="s">
        <v>31</v>
      </c>
      <c r="C463" s="143" t="s">
        <v>31</v>
      </c>
      <c r="D463" s="139" t="s">
        <v>47</v>
      </c>
      <c r="E463" s="142" t="s">
        <v>380</v>
      </c>
      <c r="F463" s="142" t="s">
        <v>383</v>
      </c>
      <c r="G463" s="141" t="str">
        <f>VLOOKUP(A463,Plano_V3!$A$27:$G$583,7,0)</f>
        <v>2.2 Em Re-especificação</v>
      </c>
      <c r="H463" s="141" t="s">
        <v>2031</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2">
      <c r="A464" s="31" t="str">
        <f t="shared" si="9"/>
        <v>lt004_protectionepc_lbl</v>
      </c>
      <c r="B464" s="148" t="s">
        <v>31</v>
      </c>
      <c r="C464" s="143" t="s">
        <v>31</v>
      </c>
      <c r="D464" s="139" t="s">
        <v>47</v>
      </c>
      <c r="E464" s="142" t="s">
        <v>380</v>
      </c>
      <c r="F464" s="142" t="s">
        <v>384</v>
      </c>
      <c r="G464" s="141" t="str">
        <f>VLOOKUP(A464,Plano_V3!$A$27:$G$583,7,0)</f>
        <v>2.2 Em Re-especificação</v>
      </c>
      <c r="H464" s="141" t="s">
        <v>2031</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2">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2">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2">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2">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2">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2">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2">
      <c r="A471" s="31" t="str">
        <f t="shared" si="10"/>
        <v>lt004_protectionflg_act_physcl_rsk</v>
      </c>
      <c r="B471" s="148" t="s">
        <v>31</v>
      </c>
      <c r="C471" s="143" t="s">
        <v>31</v>
      </c>
      <c r="D471" s="139" t="s">
        <v>47</v>
      </c>
      <c r="E471" s="142" t="s">
        <v>380</v>
      </c>
      <c r="F471" s="142" t="s">
        <v>369</v>
      </c>
      <c r="G471" s="141" t="str">
        <f>VLOOKUP(A471,Plano_V3!$A$27:$G$583,7,0)</f>
        <v>6. Em implementação (re-especificação)</v>
      </c>
      <c r="H471" s="141" t="s">
        <v>2031</v>
      </c>
      <c r="I471" s="150"/>
      <c r="J471" s="161">
        <f>IF(VLOOKUP(A471,'Aux - pivots1'!$A:$E,3,0)=0, "",VLOOKUP(A471,'Aux - pivots1'!$A:$E,3,0))</f>
        <v>45583</v>
      </c>
      <c r="K471" s="161" t="str">
        <f>IF(VLOOKUP(A471,'Aux - pivots1'!$A:$E,4,0)=0, "",VLOOKUP(A471,'Aux - pivots1'!$A:$E,4,0))</f>
        <v/>
      </c>
      <c r="L471" s="161" t="str">
        <f>IF(VLOOKUP(A471,'Aux - pivots1'!$A:$E,5,0)=0, "",VLOOKUP(A471,'Aux - pivots1'!$A:$E,5,0))</f>
        <v/>
      </c>
      <c r="M471" s="161"/>
    </row>
    <row r="472" spans="1:13" ht="16.2">
      <c r="A472" s="31" t="str">
        <f t="shared" si="10"/>
        <v>lt004_protectionflg_chrnc_physcl_rsk</v>
      </c>
      <c r="B472" s="148" t="s">
        <v>31</v>
      </c>
      <c r="C472" s="143" t="s">
        <v>31</v>
      </c>
      <c r="D472" s="139" t="s">
        <v>47</v>
      </c>
      <c r="E472" s="142" t="s">
        <v>380</v>
      </c>
      <c r="F472" s="142" t="s">
        <v>370</v>
      </c>
      <c r="G472" s="141" t="str">
        <f>VLOOKUP(A472,Plano_V3!$A$27:$G$583,7,0)</f>
        <v>6. Em implementação (re-especificação)</v>
      </c>
      <c r="H472" s="141" t="s">
        <v>2031</v>
      </c>
      <c r="I472" s="150"/>
      <c r="J472" s="161">
        <f>IF(VLOOKUP(A472,'Aux - pivots1'!$A:$E,3,0)=0, "",VLOOKUP(A472,'Aux - pivots1'!$A:$E,3,0))</f>
        <v>45583</v>
      </c>
      <c r="K472" s="161" t="str">
        <f>IF(VLOOKUP(A472,'Aux - pivots1'!$A:$E,4,0)=0, "",VLOOKUP(A472,'Aux - pivots1'!$A:$E,4,0))</f>
        <v/>
      </c>
      <c r="L472" s="161" t="str">
        <f>IF(VLOOKUP(A472,'Aux - pivots1'!$A:$E,5,0)=0, "",VLOOKUP(A472,'Aux - pivots1'!$A:$E,5,0))</f>
        <v/>
      </c>
      <c r="M472" s="161"/>
    </row>
    <row r="473" spans="1:13" ht="16.2"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2"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2"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2"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2"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2"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2"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2"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2"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2"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2"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2"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2"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2"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2"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2"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2"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2"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2"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2" hidden="1">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2" hidden="1">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2" hidden="1">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2" hidden="1">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2" hidden="1">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2" hidden="1">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2" hidden="1">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2" hidden="1">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2" hidden="1">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2"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2"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2"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2"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2"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2"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2"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2"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2"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2"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2"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2"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2"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2"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2"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2"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2"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2"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2"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2"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2"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2"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2"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2"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2"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2"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2"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2"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2"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2"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2"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2"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2"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2"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2"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2"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2">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2">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2">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2">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2">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2">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2">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2">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2"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2"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2"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2"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2"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2"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2"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2"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2"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2"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2"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2"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2"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2"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2"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2"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2"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2"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2"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2"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2"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2"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2"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2"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2"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2"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2"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2"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2"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2"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2"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2"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2"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2"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2"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2"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2"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2"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2"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2"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2"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2"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2"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2"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2"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2"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2"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2"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2"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2"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2"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2"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2"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2"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2"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2"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2"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2"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2"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2"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2"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2"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2"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2"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2"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2"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2"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2"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2"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2"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2"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689</v>
      </c>
      <c r="B3" t="s">
        <v>690</v>
      </c>
      <c r="C3" t="s">
        <v>691</v>
      </c>
      <c r="D3" t="s">
        <v>692</v>
      </c>
      <c r="E3" t="s">
        <v>693</v>
      </c>
    </row>
    <row r="4" spans="1:5">
      <c r="A4" t="s">
        <v>694</v>
      </c>
      <c r="B4" s="221">
        <v>7</v>
      </c>
      <c r="C4" s="184">
        <v>45510</v>
      </c>
      <c r="D4" s="184">
        <v>45624</v>
      </c>
      <c r="E4" s="221"/>
    </row>
    <row r="5" spans="1:5">
      <c r="A5" t="s">
        <v>695</v>
      </c>
      <c r="B5" s="221">
        <v>7</v>
      </c>
      <c r="C5" s="184">
        <v>45510</v>
      </c>
      <c r="D5" s="184">
        <v>45624</v>
      </c>
      <c r="E5" s="221"/>
    </row>
    <row r="6" spans="1:5">
      <c r="A6" t="s">
        <v>696</v>
      </c>
      <c r="B6" s="221">
        <v>7</v>
      </c>
      <c r="C6" s="184">
        <v>45510</v>
      </c>
      <c r="D6" s="184">
        <v>45624</v>
      </c>
      <c r="E6" s="221"/>
    </row>
    <row r="7" spans="1:5">
      <c r="A7" t="s">
        <v>697</v>
      </c>
      <c r="B7" s="221">
        <v>7</v>
      </c>
      <c r="C7" s="184">
        <v>45510</v>
      </c>
      <c r="D7" s="184">
        <v>45624</v>
      </c>
      <c r="E7" s="221"/>
    </row>
    <row r="8" spans="1:5">
      <c r="A8" t="s">
        <v>698</v>
      </c>
      <c r="B8" s="221">
        <v>7</v>
      </c>
      <c r="C8" s="184">
        <v>45510</v>
      </c>
      <c r="D8" s="184">
        <v>45624</v>
      </c>
      <c r="E8" s="221"/>
    </row>
    <row r="9" spans="1:5">
      <c r="A9" t="s">
        <v>699</v>
      </c>
      <c r="B9" s="221">
        <v>7</v>
      </c>
      <c r="C9" s="184">
        <v>45510</v>
      </c>
      <c r="D9" s="184">
        <v>45624</v>
      </c>
      <c r="E9" s="221"/>
    </row>
    <row r="10" spans="1:5">
      <c r="A10" t="s">
        <v>700</v>
      </c>
      <c r="B10" s="221">
        <v>7</v>
      </c>
      <c r="C10" s="184">
        <v>45510</v>
      </c>
      <c r="D10" s="184">
        <v>45624</v>
      </c>
      <c r="E10" s="221"/>
    </row>
    <row r="11" spans="1:5">
      <c r="A11" t="s">
        <v>701</v>
      </c>
      <c r="B11" s="221">
        <v>7</v>
      </c>
      <c r="C11" s="184">
        <v>45510</v>
      </c>
      <c r="D11" s="184">
        <v>45624</v>
      </c>
      <c r="E11" s="221"/>
    </row>
    <row r="12" spans="1:5">
      <c r="A12" t="s">
        <v>702</v>
      </c>
      <c r="B12" s="221">
        <v>7</v>
      </c>
      <c r="C12" s="184">
        <v>45510</v>
      </c>
      <c r="D12" s="184">
        <v>45624</v>
      </c>
      <c r="E12" s="221"/>
    </row>
    <row r="13" spans="1:5">
      <c r="A13" t="s">
        <v>703</v>
      </c>
      <c r="B13" s="221">
        <v>7</v>
      </c>
      <c r="C13" s="184">
        <v>45510</v>
      </c>
      <c r="D13" s="184">
        <v>45624</v>
      </c>
      <c r="E13" s="221"/>
    </row>
    <row r="14" spans="1:5">
      <c r="A14" t="s">
        <v>704</v>
      </c>
      <c r="B14" s="221">
        <v>7</v>
      </c>
      <c r="C14" s="184">
        <v>45510</v>
      </c>
      <c r="D14" s="184">
        <v>45624</v>
      </c>
      <c r="E14" s="221"/>
    </row>
    <row r="15" spans="1:5">
      <c r="A15" t="s">
        <v>705</v>
      </c>
      <c r="B15" s="221">
        <v>7</v>
      </c>
      <c r="C15" s="184">
        <v>45510</v>
      </c>
      <c r="D15" s="184">
        <v>45624</v>
      </c>
      <c r="E15" s="221"/>
    </row>
    <row r="16" spans="1:5">
      <c r="A16" t="s">
        <v>706</v>
      </c>
      <c r="B16" s="221">
        <v>7</v>
      </c>
      <c r="C16" s="184">
        <v>45510</v>
      </c>
      <c r="D16" s="184">
        <v>45624</v>
      </c>
      <c r="E16" s="221"/>
    </row>
    <row r="17" spans="1:5">
      <c r="A17" t="s">
        <v>707</v>
      </c>
      <c r="B17" s="221">
        <v>1</v>
      </c>
      <c r="C17" s="221"/>
      <c r="D17" s="221"/>
      <c r="E17" s="221"/>
    </row>
    <row r="18" spans="1:5">
      <c r="A18" t="s">
        <v>708</v>
      </c>
      <c r="B18" s="221">
        <v>1</v>
      </c>
      <c r="C18" s="221"/>
      <c r="D18" s="221"/>
      <c r="E18" s="221"/>
    </row>
    <row r="19" spans="1:5">
      <c r="A19" t="s">
        <v>709</v>
      </c>
      <c r="B19" s="221">
        <v>1</v>
      </c>
      <c r="C19" s="221"/>
      <c r="D19" s="221"/>
      <c r="E19" s="221"/>
    </row>
    <row r="20" spans="1:5">
      <c r="A20" t="s">
        <v>710</v>
      </c>
      <c r="B20" s="221">
        <v>2</v>
      </c>
      <c r="C20" s="221"/>
      <c r="D20" s="221"/>
      <c r="E20" s="221"/>
    </row>
    <row r="21" spans="1:5">
      <c r="A21" t="s">
        <v>711</v>
      </c>
      <c r="B21" s="221">
        <v>2</v>
      </c>
      <c r="C21" s="221"/>
      <c r="D21" s="221"/>
      <c r="E21" s="221"/>
    </row>
    <row r="22" spans="1:5">
      <c r="A22" t="s">
        <v>712</v>
      </c>
      <c r="B22" s="221">
        <v>2</v>
      </c>
      <c r="C22" s="221"/>
      <c r="D22" s="221"/>
      <c r="E22" s="221"/>
    </row>
    <row r="23" spans="1:5">
      <c r="A23" t="s">
        <v>713</v>
      </c>
      <c r="B23" s="221">
        <v>2</v>
      </c>
      <c r="C23" s="221"/>
      <c r="D23" s="221"/>
      <c r="E23" s="221"/>
    </row>
    <row r="24" spans="1:5">
      <c r="A24" t="s">
        <v>714</v>
      </c>
      <c r="B24" s="221">
        <v>1</v>
      </c>
      <c r="C24" s="221"/>
      <c r="D24" s="221"/>
      <c r="E24" s="221"/>
    </row>
    <row r="25" spans="1:5">
      <c r="A25" t="s">
        <v>715</v>
      </c>
      <c r="B25" s="221">
        <v>2</v>
      </c>
      <c r="C25" s="184">
        <v>45471</v>
      </c>
      <c r="D25" s="184">
        <v>45481</v>
      </c>
      <c r="E25" s="184">
        <v>45481</v>
      </c>
    </row>
    <row r="26" spans="1:5">
      <c r="A26" t="s">
        <v>716</v>
      </c>
      <c r="B26" s="221">
        <v>1</v>
      </c>
      <c r="C26" s="221"/>
      <c r="D26" s="221"/>
      <c r="E26" s="221"/>
    </row>
    <row r="27" spans="1:5">
      <c r="A27" t="s">
        <v>717</v>
      </c>
      <c r="B27" s="221">
        <v>1</v>
      </c>
      <c r="C27" s="221"/>
      <c r="D27" s="221"/>
      <c r="E27" s="221"/>
    </row>
    <row r="28" spans="1:5">
      <c r="A28" t="s">
        <v>718</v>
      </c>
      <c r="B28" s="221">
        <v>1</v>
      </c>
      <c r="C28" s="221"/>
      <c r="D28" s="221"/>
      <c r="E28" s="221"/>
    </row>
    <row r="29" spans="1:5">
      <c r="A29" t="s">
        <v>719</v>
      </c>
      <c r="B29" s="221">
        <v>1</v>
      </c>
      <c r="C29" s="221"/>
      <c r="D29" s="221"/>
      <c r="E29" s="221"/>
    </row>
    <row r="30" spans="1:5">
      <c r="A30" t="s">
        <v>720</v>
      </c>
      <c r="B30" s="221">
        <v>1</v>
      </c>
      <c r="C30" s="221"/>
      <c r="D30" s="221"/>
      <c r="E30" s="221"/>
    </row>
    <row r="31" spans="1:5">
      <c r="A31" t="s">
        <v>721</v>
      </c>
      <c r="B31" s="221">
        <v>1</v>
      </c>
      <c r="C31" s="221"/>
      <c r="D31" s="221"/>
      <c r="E31" s="221"/>
    </row>
    <row r="32" spans="1:5">
      <c r="A32" t="s">
        <v>722</v>
      </c>
      <c r="B32" s="221">
        <v>2</v>
      </c>
      <c r="C32" s="221"/>
      <c r="D32" s="221"/>
      <c r="E32" s="221"/>
    </row>
    <row r="33" spans="1:5">
      <c r="A33" t="s">
        <v>723</v>
      </c>
      <c r="B33" s="221">
        <v>2</v>
      </c>
      <c r="C33" s="221"/>
      <c r="D33" s="221"/>
      <c r="E33" s="221"/>
    </row>
    <row r="34" spans="1:5">
      <c r="A34" t="s">
        <v>724</v>
      </c>
      <c r="B34" s="221">
        <v>2</v>
      </c>
      <c r="C34" s="221"/>
      <c r="D34" s="221"/>
      <c r="E34" s="221"/>
    </row>
    <row r="35" spans="1:5">
      <c r="A35" t="s">
        <v>725</v>
      </c>
      <c r="B35" s="221">
        <v>2</v>
      </c>
      <c r="C35" s="221"/>
      <c r="D35" s="221"/>
      <c r="E35" s="221"/>
    </row>
    <row r="36" spans="1:5">
      <c r="A36" t="s">
        <v>726</v>
      </c>
      <c r="B36" s="221">
        <v>2</v>
      </c>
      <c r="C36" s="221"/>
      <c r="D36" s="221"/>
      <c r="E36" s="221"/>
    </row>
    <row r="37" spans="1:5">
      <c r="A37" t="s">
        <v>727</v>
      </c>
      <c r="B37" s="221">
        <v>2</v>
      </c>
      <c r="C37" s="221"/>
      <c r="D37" s="221"/>
      <c r="E37" s="221"/>
    </row>
    <row r="38" spans="1:5">
      <c r="A38" t="s">
        <v>728</v>
      </c>
      <c r="B38" s="221">
        <v>2</v>
      </c>
      <c r="C38" s="221"/>
      <c r="D38" s="221"/>
      <c r="E38" s="221"/>
    </row>
    <row r="39" spans="1:5">
      <c r="A39" t="s">
        <v>729</v>
      </c>
      <c r="B39" s="221">
        <v>2</v>
      </c>
      <c r="C39" s="221"/>
      <c r="D39" s="221"/>
      <c r="E39" s="221"/>
    </row>
    <row r="40" spans="1:5">
      <c r="A40" t="s">
        <v>730</v>
      </c>
      <c r="B40" s="221">
        <v>2</v>
      </c>
      <c r="C40" s="221"/>
      <c r="D40" s="221"/>
      <c r="E40" s="221"/>
    </row>
    <row r="41" spans="1:5">
      <c r="A41" t="s">
        <v>731</v>
      </c>
      <c r="B41" s="221">
        <v>2</v>
      </c>
      <c r="C41" s="221"/>
      <c r="D41" s="221"/>
      <c r="E41" s="221"/>
    </row>
    <row r="42" spans="1:5">
      <c r="A42" t="s">
        <v>732</v>
      </c>
      <c r="B42" s="221">
        <v>1</v>
      </c>
      <c r="C42" s="221"/>
      <c r="D42" s="221"/>
      <c r="E42" s="221"/>
    </row>
    <row r="43" spans="1:5">
      <c r="A43" t="s">
        <v>733</v>
      </c>
      <c r="B43" s="221">
        <v>2</v>
      </c>
      <c r="C43" s="221"/>
      <c r="D43" s="221"/>
      <c r="E43" s="221"/>
    </row>
    <row r="44" spans="1:5">
      <c r="A44" t="s">
        <v>734</v>
      </c>
      <c r="B44" s="221">
        <v>2</v>
      </c>
      <c r="C44" s="221"/>
      <c r="D44" s="221"/>
      <c r="E44" s="221"/>
    </row>
    <row r="45" spans="1:5">
      <c r="A45" t="s">
        <v>735</v>
      </c>
      <c r="B45" s="221">
        <v>2</v>
      </c>
      <c r="C45" s="221"/>
      <c r="D45" s="221"/>
      <c r="E45" s="221"/>
    </row>
    <row r="46" spans="1:5">
      <c r="A46" t="s">
        <v>736</v>
      </c>
      <c r="B46" s="221">
        <v>2</v>
      </c>
      <c r="C46" s="221"/>
      <c r="D46" s="221"/>
      <c r="E46" s="221"/>
    </row>
    <row r="47" spans="1:5">
      <c r="A47" t="s">
        <v>737</v>
      </c>
      <c r="B47" s="221">
        <v>1</v>
      </c>
      <c r="C47" s="221"/>
      <c r="D47" s="221"/>
      <c r="E47" s="221"/>
    </row>
    <row r="48" spans="1:5">
      <c r="A48" t="s">
        <v>738</v>
      </c>
      <c r="B48" s="221">
        <v>1</v>
      </c>
      <c r="C48" s="221"/>
      <c r="D48" s="221"/>
      <c r="E48" s="221"/>
    </row>
    <row r="49" spans="1:5">
      <c r="A49" t="s">
        <v>739</v>
      </c>
      <c r="B49" s="221">
        <v>2</v>
      </c>
      <c r="C49" s="221"/>
      <c r="D49" s="221"/>
      <c r="E49" s="221"/>
    </row>
    <row r="50" spans="1:5">
      <c r="A50" t="s">
        <v>740</v>
      </c>
      <c r="B50" s="221">
        <v>1</v>
      </c>
      <c r="C50" s="221"/>
      <c r="D50" s="221"/>
      <c r="E50" s="221"/>
    </row>
    <row r="51" spans="1:5">
      <c r="A51" t="s">
        <v>741</v>
      </c>
      <c r="B51" s="221">
        <v>2</v>
      </c>
      <c r="C51" s="221"/>
      <c r="D51" s="221"/>
      <c r="E51" s="221"/>
    </row>
    <row r="52" spans="1:5">
      <c r="A52" t="s">
        <v>742</v>
      </c>
      <c r="B52" s="221">
        <v>1</v>
      </c>
      <c r="C52" s="221"/>
      <c r="D52" s="221"/>
      <c r="E52" s="221"/>
    </row>
    <row r="53" spans="1:5">
      <c r="A53" t="s">
        <v>743</v>
      </c>
      <c r="B53" s="221">
        <v>1</v>
      </c>
      <c r="C53" s="221"/>
      <c r="D53" s="221"/>
      <c r="E53" s="221"/>
    </row>
    <row r="54" spans="1:5">
      <c r="A54" t="s">
        <v>744</v>
      </c>
      <c r="B54" s="221">
        <v>2</v>
      </c>
      <c r="C54" s="221"/>
      <c r="D54" s="221"/>
      <c r="E54" s="221"/>
    </row>
    <row r="55" spans="1:5">
      <c r="A55" t="s">
        <v>745</v>
      </c>
      <c r="B55" s="221">
        <v>2</v>
      </c>
      <c r="C55" s="221"/>
      <c r="D55" s="221"/>
      <c r="E55" s="221"/>
    </row>
    <row r="56" spans="1:5">
      <c r="A56" t="s">
        <v>746</v>
      </c>
      <c r="B56" s="221">
        <v>2</v>
      </c>
      <c r="C56" s="221"/>
      <c r="D56" s="221"/>
      <c r="E56" s="221"/>
    </row>
    <row r="57" spans="1:5">
      <c r="A57" t="s">
        <v>747</v>
      </c>
      <c r="B57" s="221">
        <v>2</v>
      </c>
      <c r="C57" s="221"/>
      <c r="D57" s="221"/>
      <c r="E57" s="221"/>
    </row>
    <row r="58" spans="1:5">
      <c r="A58" t="s">
        <v>748</v>
      </c>
      <c r="B58" s="221">
        <v>2</v>
      </c>
      <c r="C58" s="221"/>
      <c r="D58" s="221"/>
      <c r="E58" s="221"/>
    </row>
    <row r="59" spans="1:5">
      <c r="A59" t="s">
        <v>749</v>
      </c>
      <c r="B59" s="221">
        <v>1</v>
      </c>
      <c r="C59" s="221"/>
      <c r="D59" s="221"/>
      <c r="E59" s="221"/>
    </row>
    <row r="60" spans="1:5">
      <c r="A60" t="s">
        <v>750</v>
      </c>
      <c r="B60" s="221">
        <v>1</v>
      </c>
      <c r="C60" s="221"/>
      <c r="D60" s="221"/>
      <c r="E60" s="221"/>
    </row>
    <row r="61" spans="1:5">
      <c r="A61" t="s">
        <v>751</v>
      </c>
      <c r="B61" s="221">
        <v>1</v>
      </c>
      <c r="C61" s="221"/>
      <c r="D61" s="221"/>
      <c r="E61" s="221"/>
    </row>
    <row r="62" spans="1:5">
      <c r="A62" t="s">
        <v>752</v>
      </c>
      <c r="B62" s="221">
        <v>1</v>
      </c>
      <c r="C62" s="221"/>
      <c r="D62" s="221"/>
      <c r="E62" s="221"/>
    </row>
    <row r="63" spans="1:5">
      <c r="A63" t="s">
        <v>753</v>
      </c>
      <c r="B63" s="221">
        <v>1</v>
      </c>
      <c r="C63" s="221"/>
      <c r="D63" s="221"/>
      <c r="E63" s="221"/>
    </row>
    <row r="64" spans="1:5">
      <c r="A64" t="s">
        <v>754</v>
      </c>
      <c r="B64" s="221">
        <v>4</v>
      </c>
      <c r="C64" s="221"/>
      <c r="D64" s="221"/>
      <c r="E64" s="221"/>
    </row>
    <row r="65" spans="1:5">
      <c r="A65" t="s">
        <v>755</v>
      </c>
      <c r="B65" s="221">
        <v>2</v>
      </c>
      <c r="C65" s="184">
        <v>45471</v>
      </c>
      <c r="D65" s="184">
        <v>45481</v>
      </c>
      <c r="E65" s="184">
        <v>45481</v>
      </c>
    </row>
    <row r="66" spans="1:5">
      <c r="A66" t="s">
        <v>756</v>
      </c>
      <c r="B66" s="221">
        <v>1</v>
      </c>
      <c r="C66" s="221"/>
      <c r="D66" s="221"/>
      <c r="E66" s="221"/>
    </row>
    <row r="67" spans="1:5">
      <c r="A67" t="s">
        <v>757</v>
      </c>
      <c r="B67" s="221">
        <v>1</v>
      </c>
      <c r="C67" s="221"/>
      <c r="D67" s="221"/>
      <c r="E67" s="221"/>
    </row>
    <row r="68" spans="1:5">
      <c r="A68" t="s">
        <v>758</v>
      </c>
      <c r="B68" s="221">
        <v>1</v>
      </c>
      <c r="C68" s="221"/>
      <c r="D68" s="221"/>
      <c r="E68" s="221"/>
    </row>
    <row r="69" spans="1:5">
      <c r="A69" t="s">
        <v>759</v>
      </c>
      <c r="B69" s="221">
        <v>1</v>
      </c>
      <c r="C69" s="221"/>
      <c r="D69" s="221"/>
      <c r="E69" s="221"/>
    </row>
    <row r="70" spans="1:5">
      <c r="A70" t="s">
        <v>760</v>
      </c>
      <c r="B70" s="221">
        <v>1</v>
      </c>
      <c r="C70" s="221"/>
      <c r="D70" s="221"/>
      <c r="E70" s="221"/>
    </row>
    <row r="71" spans="1:5">
      <c r="A71" t="s">
        <v>761</v>
      </c>
      <c r="B71" s="221">
        <v>1</v>
      </c>
      <c r="C71" s="221"/>
      <c r="D71" s="221"/>
      <c r="E71" s="221"/>
    </row>
    <row r="72" spans="1:5">
      <c r="A72" t="s">
        <v>762</v>
      </c>
      <c r="B72" s="221">
        <v>1</v>
      </c>
      <c r="C72" s="221"/>
      <c r="D72" s="221"/>
      <c r="E72" s="221"/>
    </row>
    <row r="73" spans="1:5">
      <c r="A73" t="s">
        <v>763</v>
      </c>
      <c r="B73" s="221">
        <v>1</v>
      </c>
      <c r="C73" s="221"/>
      <c r="D73" s="221"/>
      <c r="E73" s="221"/>
    </row>
    <row r="74" spans="1:5">
      <c r="A74" t="s">
        <v>764</v>
      </c>
      <c r="B74" s="221">
        <v>1</v>
      </c>
      <c r="C74" s="221"/>
      <c r="D74" s="221"/>
      <c r="E74" s="221"/>
    </row>
    <row r="75" spans="1:5">
      <c r="A75" t="s">
        <v>765</v>
      </c>
      <c r="B75" s="221">
        <v>1</v>
      </c>
      <c r="C75" s="221"/>
      <c r="D75" s="221"/>
      <c r="E75" s="221"/>
    </row>
    <row r="76" spans="1:5">
      <c r="A76" t="s">
        <v>766</v>
      </c>
      <c r="B76" s="221">
        <v>5</v>
      </c>
      <c r="C76" s="221"/>
      <c r="D76" s="221"/>
      <c r="E76" s="221"/>
    </row>
    <row r="77" spans="1:5">
      <c r="A77" t="s">
        <v>767</v>
      </c>
      <c r="B77" s="221">
        <v>8</v>
      </c>
      <c r="C77" s="221"/>
      <c r="D77" s="221"/>
      <c r="E77" s="221"/>
    </row>
    <row r="78" spans="1:5">
      <c r="A78" t="s">
        <v>768</v>
      </c>
      <c r="B78" s="221">
        <v>8</v>
      </c>
      <c r="C78" s="221"/>
      <c r="D78" s="221"/>
      <c r="E78" s="221"/>
    </row>
    <row r="79" spans="1:5">
      <c r="A79" t="s">
        <v>769</v>
      </c>
      <c r="B79" s="221">
        <v>1</v>
      </c>
      <c r="C79" s="221"/>
      <c r="D79" s="221"/>
      <c r="E79" s="221"/>
    </row>
    <row r="80" spans="1:5">
      <c r="A80" t="s">
        <v>770</v>
      </c>
      <c r="B80" s="221">
        <v>8</v>
      </c>
      <c r="C80" s="221"/>
      <c r="D80" s="221"/>
      <c r="E80" s="221"/>
    </row>
    <row r="81" spans="1:5">
      <c r="A81" t="s">
        <v>771</v>
      </c>
      <c r="B81" s="221">
        <v>1</v>
      </c>
      <c r="C81" s="221"/>
      <c r="D81" s="221"/>
      <c r="E81" s="221"/>
    </row>
    <row r="82" spans="1:5">
      <c r="A82" t="s">
        <v>772</v>
      </c>
      <c r="B82" s="221">
        <v>1</v>
      </c>
      <c r="C82" s="221"/>
      <c r="D82" s="221"/>
      <c r="E82" s="221"/>
    </row>
    <row r="83" spans="1:5">
      <c r="A83" t="s">
        <v>773</v>
      </c>
      <c r="B83" s="221">
        <v>1</v>
      </c>
      <c r="C83" s="221"/>
      <c r="D83" s="221"/>
      <c r="E83" s="221"/>
    </row>
    <row r="84" spans="1:5">
      <c r="A84" t="s">
        <v>774</v>
      </c>
      <c r="B84" s="221">
        <v>1</v>
      </c>
      <c r="C84" s="221"/>
      <c r="D84" s="221"/>
      <c r="E84" s="221"/>
    </row>
    <row r="85" spans="1:5">
      <c r="A85" t="s">
        <v>775</v>
      </c>
      <c r="B85" s="221">
        <v>1</v>
      </c>
      <c r="C85" s="221"/>
      <c r="D85" s="221"/>
      <c r="E85" s="221"/>
    </row>
    <row r="86" spans="1:5">
      <c r="A86" t="s">
        <v>776</v>
      </c>
      <c r="B86" s="221">
        <v>1</v>
      </c>
      <c r="C86" s="221"/>
      <c r="D86" s="221"/>
      <c r="E86" s="221"/>
    </row>
    <row r="87" spans="1:5">
      <c r="A87" t="s">
        <v>777</v>
      </c>
      <c r="B87" s="221">
        <v>2</v>
      </c>
      <c r="C87" s="221"/>
      <c r="D87" s="221"/>
      <c r="E87" s="221"/>
    </row>
    <row r="88" spans="1:5">
      <c r="A88" t="s">
        <v>778</v>
      </c>
      <c r="B88" s="221">
        <v>5</v>
      </c>
      <c r="C88" s="184">
        <v>45575</v>
      </c>
      <c r="D88" s="221"/>
      <c r="E88" s="221"/>
    </row>
    <row r="89" spans="1:5">
      <c r="A89" t="s">
        <v>779</v>
      </c>
      <c r="B89" s="221">
        <v>5</v>
      </c>
      <c r="C89" s="184">
        <v>45575</v>
      </c>
      <c r="D89" s="221"/>
      <c r="E89" s="221"/>
    </row>
    <row r="90" spans="1:5">
      <c r="A90" t="s">
        <v>780</v>
      </c>
      <c r="B90" s="221">
        <v>5</v>
      </c>
      <c r="C90" s="184">
        <v>45575</v>
      </c>
      <c r="D90" s="221"/>
      <c r="E90" s="221"/>
    </row>
    <row r="91" spans="1:5">
      <c r="A91" t="s">
        <v>781</v>
      </c>
      <c r="B91" s="221">
        <v>1</v>
      </c>
      <c r="C91" s="221"/>
      <c r="D91" s="221"/>
      <c r="E91" s="221"/>
    </row>
    <row r="92" spans="1:5">
      <c r="A92" t="s">
        <v>782</v>
      </c>
      <c r="B92" s="221">
        <v>1</v>
      </c>
      <c r="C92" s="221"/>
      <c r="D92" s="221"/>
      <c r="E92" s="221"/>
    </row>
    <row r="93" spans="1:5">
      <c r="A93" t="s">
        <v>783</v>
      </c>
      <c r="B93" s="221">
        <v>1</v>
      </c>
      <c r="C93" s="221"/>
      <c r="D93" s="221"/>
      <c r="E93" s="221"/>
    </row>
    <row r="94" spans="1:5">
      <c r="A94" t="s">
        <v>784</v>
      </c>
      <c r="B94" s="221">
        <v>8</v>
      </c>
      <c r="C94" s="221"/>
      <c r="D94" s="221"/>
      <c r="E94" s="221"/>
    </row>
    <row r="95" spans="1:5">
      <c r="A95" t="s">
        <v>785</v>
      </c>
      <c r="B95" s="221">
        <v>8</v>
      </c>
      <c r="C95" s="221"/>
      <c r="D95" s="221"/>
      <c r="E95" s="221"/>
    </row>
    <row r="96" spans="1:5">
      <c r="A96" t="s">
        <v>786</v>
      </c>
      <c r="B96" s="221">
        <v>5</v>
      </c>
      <c r="C96" s="221"/>
      <c r="D96" s="221"/>
      <c r="E96" s="221"/>
    </row>
    <row r="97" spans="1:5">
      <c r="A97" t="s">
        <v>787</v>
      </c>
      <c r="B97" s="221">
        <v>5</v>
      </c>
      <c r="C97" s="221"/>
      <c r="D97" s="221"/>
      <c r="E97" s="221"/>
    </row>
    <row r="98" spans="1:5">
      <c r="A98" t="s">
        <v>788</v>
      </c>
      <c r="B98" s="221">
        <v>5</v>
      </c>
      <c r="C98" s="221"/>
      <c r="D98" s="221"/>
      <c r="E98" s="221"/>
    </row>
    <row r="99" spans="1:5">
      <c r="A99" t="s">
        <v>789</v>
      </c>
      <c r="B99" s="221">
        <v>1</v>
      </c>
      <c r="C99" s="221"/>
      <c r="D99" s="221"/>
      <c r="E99" s="221"/>
    </row>
    <row r="100" spans="1:5">
      <c r="A100" t="s">
        <v>790</v>
      </c>
      <c r="B100" s="221">
        <v>5</v>
      </c>
      <c r="C100" s="221"/>
      <c r="D100" s="221"/>
      <c r="E100" s="221"/>
    </row>
    <row r="101" spans="1:5">
      <c r="A101" t="s">
        <v>791</v>
      </c>
      <c r="B101" s="221">
        <v>1</v>
      </c>
      <c r="C101" s="221"/>
      <c r="D101" s="221"/>
      <c r="E101" s="221"/>
    </row>
    <row r="102" spans="1:5">
      <c r="A102" t="s">
        <v>792</v>
      </c>
      <c r="B102" s="221">
        <v>1</v>
      </c>
      <c r="C102" s="221"/>
      <c r="D102" s="221"/>
      <c r="E102" s="221"/>
    </row>
    <row r="103" spans="1:5">
      <c r="A103" t="s">
        <v>793</v>
      </c>
      <c r="B103" s="221">
        <v>4</v>
      </c>
      <c r="C103" s="221"/>
      <c r="D103" s="221"/>
      <c r="E103" s="221"/>
    </row>
    <row r="104" spans="1:5">
      <c r="A104" t="s">
        <v>794</v>
      </c>
      <c r="B104" s="221">
        <v>4</v>
      </c>
      <c r="C104" s="221"/>
      <c r="D104" s="221"/>
      <c r="E104" s="221"/>
    </row>
    <row r="105" spans="1:5">
      <c r="A105" t="s">
        <v>795</v>
      </c>
      <c r="B105" s="221">
        <v>4</v>
      </c>
      <c r="C105" s="221"/>
      <c r="D105" s="221"/>
      <c r="E105" s="221"/>
    </row>
    <row r="106" spans="1:5">
      <c r="A106" t="s">
        <v>796</v>
      </c>
      <c r="B106" s="221">
        <v>1</v>
      </c>
      <c r="C106" s="221"/>
      <c r="D106" s="221"/>
      <c r="E106" s="221"/>
    </row>
    <row r="107" spans="1:5">
      <c r="A107" t="s">
        <v>797</v>
      </c>
      <c r="B107" s="221">
        <v>1</v>
      </c>
      <c r="C107" s="221"/>
      <c r="D107" s="221"/>
      <c r="E107" s="221"/>
    </row>
    <row r="108" spans="1:5">
      <c r="A108" t="s">
        <v>798</v>
      </c>
      <c r="B108" s="221">
        <v>1</v>
      </c>
      <c r="C108" s="221"/>
      <c r="D108" s="221"/>
      <c r="E108" s="221"/>
    </row>
    <row r="109" spans="1:5">
      <c r="A109" t="s">
        <v>799</v>
      </c>
      <c r="B109" s="221">
        <v>1</v>
      </c>
      <c r="C109" s="221"/>
      <c r="D109" s="221"/>
      <c r="E109" s="221"/>
    </row>
    <row r="110" spans="1:5">
      <c r="A110" t="s">
        <v>800</v>
      </c>
      <c r="B110" s="221">
        <v>4</v>
      </c>
      <c r="C110" s="221"/>
      <c r="D110" s="221"/>
      <c r="E110" s="221"/>
    </row>
    <row r="111" spans="1:5">
      <c r="A111" t="s">
        <v>801</v>
      </c>
      <c r="B111" s="221">
        <v>4</v>
      </c>
      <c r="C111" s="221"/>
      <c r="D111" s="221"/>
      <c r="E111" s="221"/>
    </row>
    <row r="112" spans="1:5">
      <c r="A112" t="s">
        <v>802</v>
      </c>
      <c r="B112" s="221">
        <v>4</v>
      </c>
      <c r="C112" s="221"/>
      <c r="D112" s="221"/>
      <c r="E112" s="221"/>
    </row>
    <row r="113" spans="1:5">
      <c r="A113" t="s">
        <v>803</v>
      </c>
      <c r="B113" s="221">
        <v>4</v>
      </c>
      <c r="C113" s="221"/>
      <c r="D113" s="221"/>
      <c r="E113" s="221"/>
    </row>
    <row r="114" spans="1:5">
      <c r="A114" t="s">
        <v>804</v>
      </c>
      <c r="B114" s="221">
        <v>1</v>
      </c>
      <c r="C114" s="221"/>
      <c r="D114" s="221"/>
      <c r="E114" s="221"/>
    </row>
    <row r="115" spans="1:5">
      <c r="A115" t="s">
        <v>805</v>
      </c>
      <c r="B115" s="221">
        <v>1</v>
      </c>
      <c r="C115" s="221"/>
      <c r="D115" s="221"/>
      <c r="E115" s="221"/>
    </row>
    <row r="116" spans="1:5">
      <c r="A116" t="s">
        <v>806</v>
      </c>
      <c r="B116" s="221">
        <v>7</v>
      </c>
      <c r="C116" s="184">
        <v>45583</v>
      </c>
      <c r="D116" s="221"/>
      <c r="E116" s="221"/>
    </row>
    <row r="117" spans="1:5">
      <c r="A117" t="s">
        <v>807</v>
      </c>
      <c r="B117" s="221">
        <v>4</v>
      </c>
      <c r="C117" s="221"/>
      <c r="D117" s="221"/>
      <c r="E117" s="221"/>
    </row>
    <row r="118" spans="1:5">
      <c r="A118" t="s">
        <v>808</v>
      </c>
      <c r="B118" s="221">
        <v>4</v>
      </c>
      <c r="C118" s="221"/>
      <c r="D118" s="221"/>
      <c r="E118" s="221"/>
    </row>
    <row r="119" spans="1:5">
      <c r="A119" t="s">
        <v>809</v>
      </c>
      <c r="B119" s="221">
        <v>4</v>
      </c>
      <c r="C119" s="221"/>
      <c r="D119" s="221"/>
      <c r="E119" s="221"/>
    </row>
    <row r="120" spans="1:5">
      <c r="A120" t="s">
        <v>810</v>
      </c>
      <c r="B120" s="221">
        <v>3</v>
      </c>
      <c r="C120" s="221"/>
      <c r="D120" s="221"/>
      <c r="E120" s="221"/>
    </row>
    <row r="121" spans="1:5">
      <c r="A121" t="s">
        <v>811</v>
      </c>
      <c r="B121" s="221">
        <v>3</v>
      </c>
      <c r="C121" s="221"/>
      <c r="D121" s="221"/>
      <c r="E121" s="221"/>
    </row>
    <row r="122" spans="1:5">
      <c r="A122" t="s">
        <v>812</v>
      </c>
      <c r="B122" s="221">
        <v>3</v>
      </c>
      <c r="C122" s="221"/>
      <c r="D122" s="221"/>
      <c r="E122" s="221"/>
    </row>
    <row r="123" spans="1:5">
      <c r="A123" t="s">
        <v>813</v>
      </c>
      <c r="B123" s="221">
        <v>3</v>
      </c>
      <c r="C123" s="221"/>
      <c r="D123" s="221"/>
      <c r="E123" s="221"/>
    </row>
    <row r="124" spans="1:5">
      <c r="A124" t="s">
        <v>814</v>
      </c>
      <c r="B124" s="221">
        <v>3</v>
      </c>
      <c r="C124" s="221"/>
      <c r="D124" s="221"/>
      <c r="E124" s="221"/>
    </row>
    <row r="125" spans="1:5">
      <c r="A125" t="s">
        <v>815</v>
      </c>
      <c r="B125" s="221">
        <v>3</v>
      </c>
      <c r="C125" s="221"/>
      <c r="D125" s="221"/>
      <c r="E125" s="221"/>
    </row>
    <row r="126" spans="1:5">
      <c r="A126" t="s">
        <v>816</v>
      </c>
      <c r="B126" s="221">
        <v>1</v>
      </c>
      <c r="C126" s="221"/>
      <c r="D126" s="221"/>
      <c r="E126" s="221"/>
    </row>
    <row r="127" spans="1:5">
      <c r="A127" t="s">
        <v>817</v>
      </c>
      <c r="B127" s="221">
        <v>1</v>
      </c>
      <c r="C127" s="221"/>
      <c r="D127" s="221"/>
      <c r="E127" s="221"/>
    </row>
    <row r="128" spans="1:5">
      <c r="A128" t="s">
        <v>818</v>
      </c>
      <c r="B128" s="221">
        <v>3</v>
      </c>
      <c r="C128" s="221"/>
      <c r="D128" s="221"/>
      <c r="E128" s="221"/>
    </row>
    <row r="129" spans="1:5">
      <c r="A129" t="s">
        <v>819</v>
      </c>
      <c r="B129" s="221">
        <v>3</v>
      </c>
      <c r="C129" s="221"/>
      <c r="D129" s="221"/>
      <c r="E129" s="221"/>
    </row>
    <row r="130" spans="1:5">
      <c r="A130" t="s">
        <v>820</v>
      </c>
      <c r="B130" s="221">
        <v>1</v>
      </c>
      <c r="C130" s="221"/>
      <c r="D130" s="221"/>
      <c r="E130" s="221"/>
    </row>
    <row r="131" spans="1:5">
      <c r="A131" t="s">
        <v>821</v>
      </c>
      <c r="B131" s="221">
        <v>7</v>
      </c>
      <c r="C131" s="184">
        <v>45583</v>
      </c>
      <c r="D131" s="221"/>
      <c r="E131" s="221"/>
    </row>
    <row r="132" spans="1:5">
      <c r="A132" t="s">
        <v>822</v>
      </c>
      <c r="B132" s="221">
        <v>2</v>
      </c>
      <c r="C132" s="221"/>
      <c r="D132" s="221"/>
      <c r="E132" s="221"/>
    </row>
    <row r="133" spans="1:5">
      <c r="A133" t="s">
        <v>823</v>
      </c>
      <c r="B133" s="221">
        <v>4</v>
      </c>
      <c r="C133" s="221"/>
      <c r="D133" s="221"/>
      <c r="E133" s="221"/>
    </row>
    <row r="134" spans="1:5">
      <c r="A134" t="s">
        <v>824</v>
      </c>
      <c r="B134" s="221">
        <v>4</v>
      </c>
      <c r="C134" s="221"/>
      <c r="D134" s="221"/>
      <c r="E134" s="221"/>
    </row>
    <row r="135" spans="1:5">
      <c r="A135" t="s">
        <v>825</v>
      </c>
      <c r="B135" s="221">
        <v>4</v>
      </c>
      <c r="C135" s="221"/>
      <c r="D135" s="221"/>
      <c r="E135" s="221"/>
    </row>
    <row r="136" spans="1:5">
      <c r="A136" t="s">
        <v>826</v>
      </c>
      <c r="B136" s="221">
        <v>4</v>
      </c>
      <c r="C136" s="221"/>
      <c r="D136" s="221"/>
      <c r="E136" s="221"/>
    </row>
    <row r="137" spans="1:5">
      <c r="A137" t="s">
        <v>827</v>
      </c>
      <c r="B137" s="221">
        <v>4</v>
      </c>
      <c r="C137" s="221"/>
      <c r="D137" s="221"/>
      <c r="E137" s="221"/>
    </row>
    <row r="138" spans="1:5">
      <c r="A138" t="s">
        <v>828</v>
      </c>
      <c r="B138" s="221">
        <v>4</v>
      </c>
      <c r="C138" s="221"/>
      <c r="D138" s="221"/>
      <c r="E138" s="221"/>
    </row>
    <row r="139" spans="1:5">
      <c r="A139" t="s">
        <v>829</v>
      </c>
      <c r="B139" s="221">
        <v>1</v>
      </c>
      <c r="C139" s="221"/>
      <c r="D139" s="221"/>
      <c r="E139" s="221"/>
    </row>
    <row r="140" spans="1:5">
      <c r="A140" t="s">
        <v>830</v>
      </c>
      <c r="B140" s="221">
        <v>3</v>
      </c>
      <c r="C140" s="221"/>
      <c r="D140" s="221"/>
      <c r="E140" s="221"/>
    </row>
    <row r="141" spans="1:5">
      <c r="A141" t="s">
        <v>831</v>
      </c>
      <c r="B141" s="221">
        <v>4</v>
      </c>
      <c r="C141" s="221"/>
      <c r="D141" s="221"/>
      <c r="E141" s="221"/>
    </row>
    <row r="142" spans="1:5">
      <c r="A142" t="s">
        <v>832</v>
      </c>
      <c r="B142" s="221">
        <v>4</v>
      </c>
      <c r="C142" s="221"/>
      <c r="D142" s="221"/>
      <c r="E142" s="221"/>
    </row>
    <row r="143" spans="1:5">
      <c r="A143" t="s">
        <v>833</v>
      </c>
      <c r="B143" s="221">
        <v>4</v>
      </c>
      <c r="C143" s="221"/>
      <c r="D143" s="221"/>
      <c r="E143" s="221"/>
    </row>
    <row r="144" spans="1:5">
      <c r="A144" t="s">
        <v>834</v>
      </c>
      <c r="B144" s="221">
        <v>4</v>
      </c>
      <c r="C144" s="221"/>
      <c r="D144" s="221"/>
      <c r="E144" s="221"/>
    </row>
    <row r="145" spans="1:5">
      <c r="A145" t="s">
        <v>835</v>
      </c>
      <c r="B145" s="221">
        <v>2</v>
      </c>
      <c r="C145" s="221"/>
      <c r="D145" s="221"/>
      <c r="E145" s="221"/>
    </row>
    <row r="146" spans="1:5">
      <c r="A146" t="s">
        <v>836</v>
      </c>
      <c r="B146" s="221">
        <v>1</v>
      </c>
      <c r="C146" s="221"/>
      <c r="D146" s="221"/>
      <c r="E146" s="221"/>
    </row>
    <row r="147" spans="1:5">
      <c r="A147" t="s">
        <v>837</v>
      </c>
      <c r="B147" s="221">
        <v>3</v>
      </c>
      <c r="C147" s="221"/>
      <c r="D147" s="221"/>
      <c r="E147" s="221"/>
    </row>
    <row r="148" spans="1:5">
      <c r="A148" t="s">
        <v>838</v>
      </c>
      <c r="B148" s="221">
        <v>3</v>
      </c>
      <c r="C148" s="221"/>
      <c r="D148" s="221"/>
      <c r="E148" s="221"/>
    </row>
    <row r="149" spans="1:5">
      <c r="A149" t="s">
        <v>839</v>
      </c>
      <c r="B149" s="221">
        <v>3</v>
      </c>
      <c r="C149" s="221"/>
      <c r="D149" s="221"/>
      <c r="E149" s="221"/>
    </row>
    <row r="150" spans="1:5">
      <c r="A150" t="s">
        <v>840</v>
      </c>
      <c r="B150" s="221">
        <v>3</v>
      </c>
      <c r="C150" s="221"/>
      <c r="D150" s="221"/>
      <c r="E150" s="221"/>
    </row>
    <row r="151" spans="1:5">
      <c r="A151" t="s">
        <v>841</v>
      </c>
      <c r="B151" s="221">
        <v>3</v>
      </c>
      <c r="C151" s="221"/>
      <c r="D151" s="221"/>
      <c r="E151" s="221"/>
    </row>
    <row r="152" spans="1:5">
      <c r="A152" t="s">
        <v>842</v>
      </c>
      <c r="B152" s="221">
        <v>7</v>
      </c>
      <c r="C152" s="184">
        <v>45583</v>
      </c>
      <c r="D152" s="221"/>
      <c r="E152" s="221"/>
    </row>
    <row r="153" spans="1:5">
      <c r="A153" t="s">
        <v>843</v>
      </c>
      <c r="B153" s="221">
        <v>7</v>
      </c>
      <c r="C153" s="184">
        <v>45583</v>
      </c>
      <c r="D153" s="221"/>
      <c r="E153" s="221"/>
    </row>
    <row r="154" spans="1:5">
      <c r="A154" t="s">
        <v>844</v>
      </c>
      <c r="B154" s="221">
        <v>0</v>
      </c>
      <c r="C154" s="221"/>
      <c r="D154" s="221"/>
      <c r="E154" s="221"/>
    </row>
    <row r="155" spans="1:5">
      <c r="A155" t="s">
        <v>845</v>
      </c>
      <c r="B155" s="221">
        <v>0</v>
      </c>
      <c r="C155" s="221"/>
      <c r="D155" s="221"/>
      <c r="E155" s="221"/>
    </row>
    <row r="156" spans="1:5">
      <c r="A156" t="s">
        <v>846</v>
      </c>
      <c r="B156" s="221">
        <v>0</v>
      </c>
      <c r="C156" s="221"/>
      <c r="D156" s="221"/>
      <c r="E156" s="221"/>
    </row>
    <row r="157" spans="1:5">
      <c r="A157" t="s">
        <v>847</v>
      </c>
      <c r="B157" s="221">
        <v>0</v>
      </c>
      <c r="C157" s="221"/>
      <c r="D157" s="221"/>
      <c r="E157" s="221"/>
    </row>
    <row r="158" spans="1:5">
      <c r="A158" t="s">
        <v>848</v>
      </c>
      <c r="B158" s="221">
        <v>3</v>
      </c>
      <c r="C158" s="221"/>
      <c r="D158" s="221"/>
      <c r="E158" s="221"/>
    </row>
    <row r="159" spans="1:5">
      <c r="A159" t="s">
        <v>849</v>
      </c>
      <c r="B159" s="221">
        <v>3</v>
      </c>
      <c r="C159" s="221"/>
      <c r="D159" s="221"/>
      <c r="E159" s="221"/>
    </row>
    <row r="160" spans="1:5">
      <c r="A160" t="s">
        <v>850</v>
      </c>
      <c r="B160" s="221">
        <v>3</v>
      </c>
      <c r="C160" s="221"/>
      <c r="D160" s="221"/>
      <c r="E160" s="221"/>
    </row>
    <row r="161" spans="1:5">
      <c r="A161" t="s">
        <v>851</v>
      </c>
      <c r="B161" s="221">
        <v>5</v>
      </c>
      <c r="C161" s="184">
        <v>45579</v>
      </c>
      <c r="D161" s="221"/>
      <c r="E161" s="221"/>
    </row>
    <row r="162" spans="1:5">
      <c r="A162" t="s">
        <v>852</v>
      </c>
      <c r="B162" s="221">
        <v>5</v>
      </c>
      <c r="C162" s="184">
        <v>45579</v>
      </c>
      <c r="D162" s="221"/>
      <c r="E162" s="221"/>
    </row>
    <row r="163" spans="1:5">
      <c r="A163" t="s">
        <v>853</v>
      </c>
      <c r="B163" s="221">
        <v>5</v>
      </c>
      <c r="C163" s="184">
        <v>45579</v>
      </c>
      <c r="D163" s="221"/>
      <c r="E163" s="221"/>
    </row>
    <row r="164" spans="1:5">
      <c r="A164" t="s">
        <v>854</v>
      </c>
      <c r="B164" s="221">
        <v>5</v>
      </c>
      <c r="C164" s="184">
        <v>45579</v>
      </c>
      <c r="D164" s="221"/>
      <c r="E164" s="221"/>
    </row>
    <row r="165" spans="1:5">
      <c r="A165" t="s">
        <v>855</v>
      </c>
      <c r="B165" s="221">
        <v>5</v>
      </c>
      <c r="C165" s="184">
        <v>45579</v>
      </c>
      <c r="D165" s="221"/>
      <c r="E165" s="221"/>
    </row>
    <row r="166" spans="1:5">
      <c r="A166" t="s">
        <v>856</v>
      </c>
      <c r="B166" s="221">
        <v>3</v>
      </c>
      <c r="C166" s="221"/>
      <c r="D166" s="221"/>
      <c r="E166" s="221"/>
    </row>
    <row r="167" spans="1:5">
      <c r="A167" t="s">
        <v>857</v>
      </c>
      <c r="B167" s="221">
        <v>3</v>
      </c>
      <c r="C167" s="221"/>
      <c r="D167" s="221"/>
      <c r="E167" s="221"/>
    </row>
    <row r="168" spans="1:5">
      <c r="A168" t="s">
        <v>858</v>
      </c>
      <c r="B168" s="221">
        <v>5</v>
      </c>
      <c r="C168" s="184">
        <v>45579</v>
      </c>
      <c r="D168" s="221"/>
      <c r="E168" s="221"/>
    </row>
    <row r="169" spans="1:5">
      <c r="A169" t="s">
        <v>859</v>
      </c>
      <c r="B169" s="221">
        <v>1</v>
      </c>
      <c r="C169" s="221"/>
      <c r="D169" s="221"/>
      <c r="E169" s="221"/>
    </row>
    <row r="170" spans="1:5">
      <c r="A170" t="s">
        <v>860</v>
      </c>
      <c r="B170" s="221">
        <v>1</v>
      </c>
      <c r="C170" s="221"/>
      <c r="D170" s="221"/>
      <c r="E170" s="221"/>
    </row>
    <row r="171" spans="1:5">
      <c r="A171" t="s">
        <v>861</v>
      </c>
      <c r="B171" s="221">
        <v>1</v>
      </c>
      <c r="C171" s="221"/>
      <c r="D171" s="221"/>
      <c r="E171" s="221"/>
    </row>
    <row r="172" spans="1:5">
      <c r="A172" t="s">
        <v>862</v>
      </c>
      <c r="B172" s="221">
        <v>1</v>
      </c>
      <c r="C172" s="221"/>
      <c r="D172" s="221"/>
      <c r="E172" s="221"/>
    </row>
    <row r="173" spans="1:5">
      <c r="A173" t="s">
        <v>863</v>
      </c>
      <c r="B173" s="221">
        <v>1</v>
      </c>
      <c r="C173" s="221"/>
      <c r="D173" s="221"/>
      <c r="E173" s="221"/>
    </row>
    <row r="174" spans="1:5">
      <c r="A174" t="s">
        <v>864</v>
      </c>
      <c r="B174" s="221">
        <v>1</v>
      </c>
      <c r="C174" s="221"/>
      <c r="D174" s="221"/>
      <c r="E174" s="221"/>
    </row>
    <row r="175" spans="1:5">
      <c r="A175" t="s">
        <v>865</v>
      </c>
      <c r="B175" s="221">
        <v>1</v>
      </c>
      <c r="C175" s="221"/>
      <c r="D175" s="221"/>
      <c r="E175" s="221"/>
    </row>
    <row r="176" spans="1:5">
      <c r="A176" t="s">
        <v>866</v>
      </c>
      <c r="B176" s="221">
        <v>1</v>
      </c>
      <c r="C176" s="221"/>
      <c r="D176" s="221"/>
      <c r="E176" s="221"/>
    </row>
    <row r="177" spans="1:5">
      <c r="A177" t="s">
        <v>867</v>
      </c>
      <c r="B177" s="221">
        <v>1</v>
      </c>
      <c r="C177" s="221"/>
      <c r="D177" s="221"/>
      <c r="E177" s="221"/>
    </row>
    <row r="178" spans="1:5">
      <c r="A178" t="s">
        <v>868</v>
      </c>
      <c r="B178" s="221">
        <v>1</v>
      </c>
      <c r="C178" s="221"/>
      <c r="D178" s="221"/>
      <c r="E178" s="221"/>
    </row>
    <row r="179" spans="1:5">
      <c r="A179" t="s">
        <v>869</v>
      </c>
      <c r="B179" s="221">
        <v>5</v>
      </c>
      <c r="C179" s="184">
        <v>45575</v>
      </c>
      <c r="D179" s="221"/>
      <c r="E179" s="221"/>
    </row>
    <row r="180" spans="1:5">
      <c r="A180" t="s">
        <v>870</v>
      </c>
      <c r="B180" s="221">
        <v>5</v>
      </c>
      <c r="C180" s="184">
        <v>45575</v>
      </c>
      <c r="D180" s="221"/>
      <c r="E180" s="221"/>
    </row>
    <row r="181" spans="1:5">
      <c r="A181" t="s">
        <v>871</v>
      </c>
      <c r="B181" s="221">
        <v>5</v>
      </c>
      <c r="C181" s="184">
        <v>45575</v>
      </c>
      <c r="D181" s="221"/>
      <c r="E181" s="221"/>
    </row>
    <row r="182" spans="1:5">
      <c r="A182" t="s">
        <v>872</v>
      </c>
      <c r="B182" s="221">
        <v>5</v>
      </c>
      <c r="C182" s="184">
        <v>45575</v>
      </c>
      <c r="D182" s="221"/>
      <c r="E182" s="221"/>
    </row>
    <row r="183" spans="1:5">
      <c r="A183" t="s">
        <v>873</v>
      </c>
      <c r="B183" s="221">
        <v>5</v>
      </c>
      <c r="C183" s="184">
        <v>45575</v>
      </c>
      <c r="D183" s="221"/>
      <c r="E183" s="221"/>
    </row>
    <row r="184" spans="1:5">
      <c r="A184" t="s">
        <v>874</v>
      </c>
      <c r="B184" s="221">
        <v>5</v>
      </c>
      <c r="C184" s="184">
        <v>45575</v>
      </c>
      <c r="D184" s="221"/>
      <c r="E184" s="221"/>
    </row>
    <row r="185" spans="1:5">
      <c r="A185" t="s">
        <v>875</v>
      </c>
      <c r="B185" s="221">
        <v>5</v>
      </c>
      <c r="C185" s="184">
        <v>45575</v>
      </c>
      <c r="D185" s="221"/>
      <c r="E185" s="221"/>
    </row>
    <row r="186" spans="1:5">
      <c r="A186" t="s">
        <v>876</v>
      </c>
      <c r="B186" s="221">
        <v>5</v>
      </c>
      <c r="C186" s="184">
        <v>45575</v>
      </c>
      <c r="D186" s="221"/>
      <c r="E186" s="221"/>
    </row>
    <row r="187" spans="1:5">
      <c r="A187" t="s">
        <v>877</v>
      </c>
      <c r="B187" s="221">
        <v>5</v>
      </c>
      <c r="C187" s="184">
        <v>45575</v>
      </c>
      <c r="D187" s="221"/>
      <c r="E187" s="221"/>
    </row>
    <row r="188" spans="1:5">
      <c r="A188" t="s">
        <v>878</v>
      </c>
      <c r="B188" s="221">
        <v>5</v>
      </c>
      <c r="C188" s="184">
        <v>45575</v>
      </c>
      <c r="D188" s="221"/>
      <c r="E188" s="221"/>
    </row>
    <row r="189" spans="1:5">
      <c r="A189" t="s">
        <v>879</v>
      </c>
      <c r="B189" s="221">
        <v>1</v>
      </c>
      <c r="C189" s="221"/>
      <c r="D189" s="221"/>
      <c r="E189" s="221"/>
    </row>
    <row r="190" spans="1:5">
      <c r="A190" t="s">
        <v>880</v>
      </c>
      <c r="B190" s="221">
        <v>1</v>
      </c>
      <c r="C190" s="221"/>
      <c r="D190" s="221"/>
      <c r="E190" s="221"/>
    </row>
    <row r="191" spans="1:5">
      <c r="A191" t="s">
        <v>881</v>
      </c>
      <c r="B191" s="221">
        <v>1</v>
      </c>
      <c r="C191" s="221"/>
      <c r="D191" s="221"/>
      <c r="E191" s="221"/>
    </row>
    <row r="192" spans="1:5">
      <c r="A192" t="s">
        <v>882</v>
      </c>
      <c r="B192" s="221">
        <v>1</v>
      </c>
      <c r="C192" s="221"/>
      <c r="D192" s="221"/>
      <c r="E192" s="221"/>
    </row>
    <row r="193" spans="1:5">
      <c r="A193" t="s">
        <v>883</v>
      </c>
      <c r="B193" s="221">
        <v>1</v>
      </c>
      <c r="C193" s="221"/>
      <c r="D193" s="221"/>
      <c r="E193" s="221"/>
    </row>
    <row r="194" spans="1:5">
      <c r="A194" t="s">
        <v>884</v>
      </c>
      <c r="B194" s="221">
        <v>1</v>
      </c>
      <c r="C194" s="221"/>
      <c r="D194" s="221"/>
      <c r="E194" s="221"/>
    </row>
    <row r="195" spans="1:5">
      <c r="A195" t="s">
        <v>885</v>
      </c>
      <c r="B195" s="221">
        <v>1</v>
      </c>
      <c r="C195" s="221"/>
      <c r="D195" s="221"/>
      <c r="E195" s="221"/>
    </row>
    <row r="196" spans="1:5">
      <c r="A196" t="s">
        <v>886</v>
      </c>
      <c r="B196" s="221">
        <v>1</v>
      </c>
      <c r="C196" s="221"/>
      <c r="D196" s="221"/>
      <c r="E196" s="221"/>
    </row>
    <row r="197" spans="1:5">
      <c r="A197" t="s">
        <v>887</v>
      </c>
      <c r="B197" s="221">
        <v>1</v>
      </c>
      <c r="C197" s="221"/>
      <c r="D197" s="221"/>
      <c r="E197" s="221"/>
    </row>
    <row r="198" spans="1:5">
      <c r="A198" t="s">
        <v>888</v>
      </c>
      <c r="B198" s="221">
        <v>1</v>
      </c>
      <c r="C198" s="221"/>
      <c r="D198" s="221"/>
      <c r="E198" s="221"/>
    </row>
    <row r="199" spans="1:5">
      <c r="A199" t="s">
        <v>889</v>
      </c>
      <c r="B199" s="221">
        <v>1</v>
      </c>
      <c r="C199" s="221"/>
      <c r="D199" s="221"/>
      <c r="E199" s="221"/>
    </row>
    <row r="200" spans="1:5">
      <c r="A200" t="s">
        <v>890</v>
      </c>
      <c r="B200" s="221">
        <v>1</v>
      </c>
      <c r="C200" s="221"/>
      <c r="D200" s="221"/>
      <c r="E200" s="221"/>
    </row>
    <row r="201" spans="1:5">
      <c r="A201" t="s">
        <v>891</v>
      </c>
      <c r="B201" s="221">
        <v>1</v>
      </c>
      <c r="C201" s="221"/>
      <c r="D201" s="221"/>
      <c r="E201" s="221"/>
    </row>
    <row r="202" spans="1:5">
      <c r="A202" t="s">
        <v>892</v>
      </c>
      <c r="B202" s="221">
        <v>1</v>
      </c>
      <c r="C202" s="221"/>
      <c r="D202" s="221"/>
      <c r="E202" s="221"/>
    </row>
    <row r="203" spans="1:5">
      <c r="A203" t="s">
        <v>893</v>
      </c>
      <c r="B203" s="221">
        <v>1</v>
      </c>
      <c r="C203" s="221"/>
      <c r="D203" s="221"/>
      <c r="E203" s="221"/>
    </row>
    <row r="204" spans="1:5">
      <c r="A204" t="s">
        <v>894</v>
      </c>
      <c r="B204" s="221">
        <v>1</v>
      </c>
      <c r="C204" s="221"/>
      <c r="D204" s="221"/>
      <c r="E204" s="221"/>
    </row>
    <row r="205" spans="1:5">
      <c r="A205" t="s">
        <v>895</v>
      </c>
      <c r="B205" s="221">
        <v>1</v>
      </c>
      <c r="C205" s="221"/>
      <c r="D205" s="221"/>
      <c r="E205" s="221"/>
    </row>
    <row r="206" spans="1:5">
      <c r="A206" t="s">
        <v>896</v>
      </c>
      <c r="B206" s="221">
        <v>1</v>
      </c>
      <c r="C206" s="221"/>
      <c r="D206" s="184">
        <v>45534</v>
      </c>
      <c r="E206" s="184">
        <v>45534</v>
      </c>
    </row>
    <row r="207" spans="1:5">
      <c r="A207" t="s">
        <v>897</v>
      </c>
      <c r="B207" s="221">
        <v>1</v>
      </c>
      <c r="C207" s="221"/>
      <c r="D207" s="184">
        <v>45534</v>
      </c>
      <c r="E207" s="184">
        <v>45534</v>
      </c>
    </row>
    <row r="208" spans="1:5">
      <c r="A208" t="s">
        <v>898</v>
      </c>
      <c r="B208" s="221">
        <v>1</v>
      </c>
      <c r="C208" s="221"/>
      <c r="D208" s="184">
        <v>45534</v>
      </c>
      <c r="E208" s="184">
        <v>45534</v>
      </c>
    </row>
    <row r="209" spans="1:5">
      <c r="A209" t="s">
        <v>899</v>
      </c>
      <c r="B209" s="221">
        <v>0</v>
      </c>
      <c r="C209" s="221"/>
      <c r="D209" s="184">
        <v>45534</v>
      </c>
      <c r="E209" s="184">
        <v>45534</v>
      </c>
    </row>
    <row r="210" spans="1:5">
      <c r="A210" t="s">
        <v>900</v>
      </c>
      <c r="B210" s="221">
        <v>1</v>
      </c>
      <c r="C210" s="221"/>
      <c r="D210" s="184">
        <v>45534</v>
      </c>
      <c r="E210" s="184">
        <v>45534</v>
      </c>
    </row>
    <row r="211" spans="1:5">
      <c r="A211" t="s">
        <v>901</v>
      </c>
      <c r="B211" s="221">
        <v>1</v>
      </c>
      <c r="C211" s="221"/>
      <c r="D211" s="184">
        <v>45534</v>
      </c>
      <c r="E211" s="184">
        <v>45534</v>
      </c>
    </row>
    <row r="212" spans="1:5">
      <c r="A212" t="s">
        <v>902</v>
      </c>
      <c r="B212" s="221">
        <v>1</v>
      </c>
      <c r="C212" s="221"/>
      <c r="D212" s="184">
        <v>45534</v>
      </c>
      <c r="E212" s="184">
        <v>45534</v>
      </c>
    </row>
    <row r="213" spans="1:5">
      <c r="A213" t="s">
        <v>903</v>
      </c>
      <c r="B213" s="221">
        <v>1</v>
      </c>
      <c r="C213" s="221"/>
      <c r="D213" s="184">
        <v>45534</v>
      </c>
      <c r="E213" s="184">
        <v>45534</v>
      </c>
    </row>
    <row r="214" spans="1:5">
      <c r="A214" t="s">
        <v>904</v>
      </c>
      <c r="B214" s="221">
        <v>1</v>
      </c>
      <c r="C214" s="221"/>
      <c r="D214" s="184">
        <v>45534</v>
      </c>
      <c r="E214" s="184">
        <v>45534</v>
      </c>
    </row>
    <row r="215" spans="1:5">
      <c r="A215" t="s">
        <v>905</v>
      </c>
      <c r="B215" s="221">
        <v>1</v>
      </c>
      <c r="C215" s="221"/>
      <c r="D215" s="184">
        <v>45534</v>
      </c>
      <c r="E215" s="184">
        <v>45534</v>
      </c>
    </row>
    <row r="216" spans="1:5">
      <c r="A216" t="s">
        <v>906</v>
      </c>
      <c r="B216" s="221">
        <v>1</v>
      </c>
      <c r="C216" s="221"/>
      <c r="D216" s="184">
        <v>45534</v>
      </c>
      <c r="E216" s="184">
        <v>45534</v>
      </c>
    </row>
    <row r="217" spans="1:5">
      <c r="A217" t="s">
        <v>907</v>
      </c>
      <c r="B217" s="221">
        <v>1</v>
      </c>
      <c r="C217" s="221"/>
      <c r="D217" s="184">
        <v>45534</v>
      </c>
      <c r="E217" s="184">
        <v>45534</v>
      </c>
    </row>
    <row r="218" spans="1:5">
      <c r="A218" t="s">
        <v>908</v>
      </c>
      <c r="B218" s="221">
        <v>1</v>
      </c>
      <c r="C218" s="221"/>
      <c r="D218" s="184">
        <v>45534</v>
      </c>
      <c r="E218" s="184">
        <v>45534</v>
      </c>
    </row>
    <row r="219" spans="1:5">
      <c r="A219" t="s">
        <v>909</v>
      </c>
      <c r="B219" s="221">
        <v>1</v>
      </c>
      <c r="C219" s="221"/>
      <c r="D219" s="184">
        <v>45534</v>
      </c>
      <c r="E219" s="184">
        <v>45534</v>
      </c>
    </row>
    <row r="220" spans="1:5">
      <c r="A220" t="s">
        <v>910</v>
      </c>
      <c r="B220" s="221">
        <v>1</v>
      </c>
      <c r="C220" s="221"/>
      <c r="D220" s="184">
        <v>45534</v>
      </c>
      <c r="E220" s="184">
        <v>45534</v>
      </c>
    </row>
    <row r="221" spans="1:5">
      <c r="A221" t="s">
        <v>911</v>
      </c>
      <c r="B221" s="221">
        <v>1</v>
      </c>
      <c r="C221" s="221"/>
      <c r="D221" s="184">
        <v>45534</v>
      </c>
      <c r="E221" s="184">
        <v>45534</v>
      </c>
    </row>
    <row r="222" spans="1:5">
      <c r="A222" t="s">
        <v>912</v>
      </c>
      <c r="B222" s="221">
        <v>1</v>
      </c>
      <c r="C222" s="221"/>
      <c r="D222" s="184">
        <v>45534</v>
      </c>
      <c r="E222" s="184">
        <v>45534</v>
      </c>
    </row>
    <row r="223" spans="1:5">
      <c r="A223" t="s">
        <v>913</v>
      </c>
      <c r="B223" s="221">
        <v>1</v>
      </c>
      <c r="C223" s="221"/>
      <c r="D223" s="184">
        <v>45534</v>
      </c>
      <c r="E223" s="184">
        <v>45534</v>
      </c>
    </row>
    <row r="224" spans="1:5">
      <c r="A224" t="s">
        <v>914</v>
      </c>
      <c r="B224" s="221">
        <v>1</v>
      </c>
      <c r="C224" s="221"/>
      <c r="D224" s="184">
        <v>45534</v>
      </c>
      <c r="E224" s="184">
        <v>45534</v>
      </c>
    </row>
    <row r="225" spans="1:5">
      <c r="A225" t="s">
        <v>915</v>
      </c>
      <c r="B225" s="221">
        <v>1</v>
      </c>
      <c r="C225" s="221"/>
      <c r="D225" s="221"/>
      <c r="E225" s="221"/>
    </row>
    <row r="226" spans="1:5">
      <c r="A226" t="s">
        <v>916</v>
      </c>
      <c r="B226" s="221">
        <v>0</v>
      </c>
      <c r="C226" s="221"/>
      <c r="D226" s="221"/>
      <c r="E226" s="221"/>
    </row>
    <row r="227" spans="1:5">
      <c r="A227" t="s">
        <v>917</v>
      </c>
      <c r="B227" s="221">
        <v>1</v>
      </c>
      <c r="C227" s="221"/>
      <c r="D227" s="221"/>
      <c r="E227" s="221"/>
    </row>
    <row r="228" spans="1:5">
      <c r="A228" t="s">
        <v>918</v>
      </c>
      <c r="B228" s="221">
        <v>1</v>
      </c>
      <c r="C228" s="221"/>
      <c r="D228" s="221"/>
      <c r="E228" s="221"/>
    </row>
    <row r="229" spans="1:5">
      <c r="A229" t="s">
        <v>919</v>
      </c>
      <c r="B229" s="221">
        <v>1</v>
      </c>
      <c r="C229" s="221"/>
      <c r="D229" s="221"/>
      <c r="E229" s="221"/>
    </row>
    <row r="230" spans="1:5">
      <c r="A230" t="s">
        <v>920</v>
      </c>
      <c r="B230" s="221">
        <v>0</v>
      </c>
      <c r="C230" s="221"/>
      <c r="D230" s="221"/>
      <c r="E230" s="221"/>
    </row>
    <row r="231" spans="1:5">
      <c r="A231" t="s">
        <v>921</v>
      </c>
      <c r="B231" s="221">
        <v>1</v>
      </c>
      <c r="C231" s="221"/>
      <c r="D231" s="221"/>
      <c r="E231" s="221"/>
    </row>
    <row r="232" spans="1:5">
      <c r="A232" t="s">
        <v>922</v>
      </c>
      <c r="B232" s="221">
        <v>1</v>
      </c>
      <c r="C232" s="221"/>
      <c r="D232" s="221"/>
      <c r="E232" s="221"/>
    </row>
    <row r="233" spans="1:5">
      <c r="A233" t="s">
        <v>923</v>
      </c>
      <c r="B233" s="221">
        <v>1</v>
      </c>
      <c r="C233" s="221"/>
      <c r="D233" s="221"/>
      <c r="E233" s="221"/>
    </row>
    <row r="234" spans="1:5">
      <c r="A234" t="s">
        <v>924</v>
      </c>
      <c r="B234" s="221">
        <v>0</v>
      </c>
      <c r="C234" s="221"/>
      <c r="D234" s="221"/>
      <c r="E234" s="221"/>
    </row>
    <row r="235" spans="1:5">
      <c r="A235" t="s">
        <v>925</v>
      </c>
      <c r="B235" s="221">
        <v>1</v>
      </c>
      <c r="C235" s="221"/>
      <c r="D235" s="221"/>
      <c r="E235" s="221"/>
    </row>
    <row r="236" spans="1:5">
      <c r="A236" t="s">
        <v>926</v>
      </c>
      <c r="B236" s="221">
        <v>1</v>
      </c>
      <c r="C236" s="221"/>
      <c r="D236" s="221"/>
      <c r="E236" s="221"/>
    </row>
    <row r="237" spans="1:5">
      <c r="A237" t="s">
        <v>927</v>
      </c>
      <c r="B237" s="221">
        <v>1</v>
      </c>
      <c r="C237" s="221"/>
      <c r="D237" s="221"/>
      <c r="E237" s="221"/>
    </row>
    <row r="238" spans="1:5">
      <c r="A238" t="s">
        <v>928</v>
      </c>
      <c r="B238" s="221">
        <v>1</v>
      </c>
      <c r="C238" s="221"/>
      <c r="D238" s="221"/>
      <c r="E238" s="221"/>
    </row>
    <row r="239" spans="1:5">
      <c r="A239" t="s">
        <v>929</v>
      </c>
      <c r="B239" s="221">
        <v>1</v>
      </c>
      <c r="C239" s="221"/>
      <c r="D239" s="221"/>
      <c r="E239" s="221"/>
    </row>
    <row r="240" spans="1:5">
      <c r="A240" t="s">
        <v>930</v>
      </c>
      <c r="B240" s="221">
        <v>1</v>
      </c>
      <c r="C240" s="221"/>
      <c r="D240" s="221"/>
      <c r="E240" s="221"/>
    </row>
    <row r="241" spans="1:5">
      <c r="A241" t="s">
        <v>931</v>
      </c>
      <c r="B241" s="221">
        <v>0</v>
      </c>
      <c r="C241" s="221"/>
      <c r="D241" s="221"/>
      <c r="E241" s="221"/>
    </row>
    <row r="242" spans="1:5">
      <c r="A242" t="s">
        <v>932</v>
      </c>
      <c r="B242" s="221">
        <v>0</v>
      </c>
      <c r="C242" s="221"/>
      <c r="D242" s="221"/>
      <c r="E242" s="221"/>
    </row>
    <row r="243" spans="1:5">
      <c r="A243" t="s">
        <v>933</v>
      </c>
      <c r="B243" s="221">
        <v>0</v>
      </c>
      <c r="C243" s="221"/>
      <c r="D243" s="221"/>
      <c r="E243" s="221"/>
    </row>
    <row r="244" spans="1:5">
      <c r="A244" t="s">
        <v>934</v>
      </c>
      <c r="B244" s="221">
        <v>1</v>
      </c>
      <c r="C244" s="221"/>
      <c r="D244" s="221"/>
      <c r="E244" s="221"/>
    </row>
    <row r="245" spans="1:5">
      <c r="A245" t="s">
        <v>935</v>
      </c>
      <c r="B245" s="221">
        <v>1</v>
      </c>
      <c r="C245" s="221"/>
      <c r="D245" s="221"/>
      <c r="E245" s="221"/>
    </row>
    <row r="246" spans="1:5">
      <c r="A246" t="s">
        <v>936</v>
      </c>
      <c r="B246" s="221">
        <v>0</v>
      </c>
      <c r="C246" s="221"/>
      <c r="D246" s="221"/>
      <c r="E246" s="221"/>
    </row>
    <row r="247" spans="1:5">
      <c r="A247" t="s">
        <v>937</v>
      </c>
      <c r="B247" s="221">
        <v>1</v>
      </c>
      <c r="C247" s="221"/>
      <c r="D247" s="221"/>
      <c r="E247" s="221"/>
    </row>
    <row r="248" spans="1:5">
      <c r="A248" t="s">
        <v>938</v>
      </c>
      <c r="B248" s="221">
        <v>1</v>
      </c>
      <c r="C248" s="221"/>
      <c r="D248" s="221"/>
      <c r="E248" s="221"/>
    </row>
    <row r="249" spans="1:5">
      <c r="A249" t="s">
        <v>939</v>
      </c>
      <c r="B249" s="221">
        <v>1</v>
      </c>
      <c r="C249" s="221"/>
      <c r="D249" s="221"/>
      <c r="E249" s="221"/>
    </row>
    <row r="250" spans="1:5">
      <c r="A250" t="s">
        <v>940</v>
      </c>
      <c r="B250" s="221">
        <v>1</v>
      </c>
      <c r="C250" s="221"/>
      <c r="D250" s="221"/>
      <c r="E250" s="221"/>
    </row>
    <row r="251" spans="1:5">
      <c r="A251" t="s">
        <v>941</v>
      </c>
      <c r="B251" s="221">
        <v>1</v>
      </c>
      <c r="C251" s="221"/>
      <c r="D251" s="221"/>
      <c r="E251" s="221"/>
    </row>
    <row r="252" spans="1:5">
      <c r="A252" t="s">
        <v>942</v>
      </c>
      <c r="B252" s="221">
        <v>1</v>
      </c>
      <c r="C252" s="221"/>
      <c r="D252" s="221"/>
      <c r="E252" s="221"/>
    </row>
    <row r="253" spans="1:5">
      <c r="A253" t="s">
        <v>943</v>
      </c>
      <c r="B253" s="221">
        <v>1</v>
      </c>
      <c r="C253" s="221"/>
      <c r="D253" s="221"/>
      <c r="E253" s="221"/>
    </row>
    <row r="254" spans="1:5">
      <c r="A254" t="s">
        <v>944</v>
      </c>
      <c r="B254" s="221">
        <v>1</v>
      </c>
      <c r="C254" s="221"/>
      <c r="D254" s="221"/>
      <c r="E254" s="221"/>
    </row>
    <row r="255" spans="1:5">
      <c r="A255" t="s">
        <v>945</v>
      </c>
      <c r="B255" s="221">
        <v>1</v>
      </c>
      <c r="C255" s="221"/>
      <c r="D255" s="221"/>
      <c r="E255" s="221"/>
    </row>
    <row r="256" spans="1:5">
      <c r="A256" t="s">
        <v>946</v>
      </c>
      <c r="B256" s="221">
        <v>1</v>
      </c>
      <c r="C256" s="221"/>
      <c r="D256" s="221"/>
      <c r="E256" s="221"/>
    </row>
    <row r="257" spans="1:5">
      <c r="A257" t="s">
        <v>947</v>
      </c>
      <c r="B257" s="221">
        <v>1</v>
      </c>
      <c r="C257" s="221"/>
      <c r="D257" s="221"/>
      <c r="E257" s="221"/>
    </row>
    <row r="258" spans="1:5">
      <c r="A258" t="s">
        <v>948</v>
      </c>
      <c r="B258" s="221">
        <v>1</v>
      </c>
      <c r="C258" s="221"/>
      <c r="D258" s="221"/>
      <c r="E258" s="221"/>
    </row>
    <row r="259" spans="1:5">
      <c r="A259" t="s">
        <v>949</v>
      </c>
      <c r="B259" s="221">
        <v>1</v>
      </c>
      <c r="C259" s="221"/>
      <c r="D259" s="221"/>
      <c r="E259" s="221"/>
    </row>
    <row r="260" spans="1:5">
      <c r="A260" t="s">
        <v>950</v>
      </c>
      <c r="B260" s="221">
        <v>1</v>
      </c>
      <c r="C260" s="221"/>
      <c r="D260" s="221"/>
      <c r="E260" s="221"/>
    </row>
    <row r="261" spans="1:5">
      <c r="A261" t="s">
        <v>951</v>
      </c>
      <c r="B261" s="221">
        <v>1</v>
      </c>
      <c r="C261" s="221"/>
      <c r="D261" s="221"/>
      <c r="E261" s="221"/>
    </row>
    <row r="262" spans="1:5">
      <c r="A262" t="s">
        <v>952</v>
      </c>
      <c r="B262" s="221">
        <v>1</v>
      </c>
      <c r="C262" s="184">
        <v>45491</v>
      </c>
      <c r="D262" s="221"/>
      <c r="E262" s="184">
        <v>45499</v>
      </c>
    </row>
    <row r="263" spans="1:5">
      <c r="A263" t="s">
        <v>953</v>
      </c>
      <c r="B263" s="221">
        <v>1</v>
      </c>
      <c r="C263" s="184">
        <v>45491</v>
      </c>
      <c r="D263" s="221"/>
      <c r="E263" s="184">
        <v>45499</v>
      </c>
    </row>
    <row r="264" spans="1:5">
      <c r="A264" t="s">
        <v>954</v>
      </c>
      <c r="B264" s="221">
        <v>1</v>
      </c>
      <c r="C264" s="221"/>
      <c r="D264" s="221"/>
      <c r="E264" s="221"/>
    </row>
    <row r="265" spans="1:5">
      <c r="A265" t="s">
        <v>955</v>
      </c>
      <c r="B265" s="221">
        <v>1</v>
      </c>
      <c r="C265" s="221"/>
      <c r="D265" s="184">
        <v>45534</v>
      </c>
      <c r="E265" s="184">
        <v>45534</v>
      </c>
    </row>
    <row r="266" spans="1:5">
      <c r="A266" t="s">
        <v>956</v>
      </c>
      <c r="B266" s="221">
        <v>1</v>
      </c>
      <c r="C266" s="221"/>
      <c r="D266" s="184">
        <v>45534</v>
      </c>
      <c r="E266" s="184">
        <v>45534</v>
      </c>
    </row>
    <row r="267" spans="1:5">
      <c r="A267" t="s">
        <v>957</v>
      </c>
      <c r="B267" s="221">
        <v>1</v>
      </c>
      <c r="C267" s="184">
        <v>45471</v>
      </c>
      <c r="D267" s="184">
        <v>45534</v>
      </c>
      <c r="E267" s="184">
        <v>45534</v>
      </c>
    </row>
    <row r="268" spans="1:5">
      <c r="A268" t="s">
        <v>958</v>
      </c>
      <c r="B268" s="221">
        <v>1</v>
      </c>
      <c r="C268" s="221"/>
      <c r="D268" s="184">
        <v>45534</v>
      </c>
      <c r="E268" s="184">
        <v>45534</v>
      </c>
    </row>
    <row r="269" spans="1:5">
      <c r="A269" t="s">
        <v>959</v>
      </c>
      <c r="B269" s="221">
        <v>1</v>
      </c>
      <c r="C269" s="221"/>
      <c r="D269" s="184">
        <v>45534</v>
      </c>
      <c r="E269" s="184">
        <v>45534</v>
      </c>
    </row>
    <row r="270" spans="1:5">
      <c r="A270" t="s">
        <v>960</v>
      </c>
      <c r="B270" s="221">
        <v>1</v>
      </c>
      <c r="C270" s="221"/>
      <c r="D270" s="184">
        <v>45534</v>
      </c>
      <c r="E270" s="184">
        <v>45534</v>
      </c>
    </row>
    <row r="271" spans="1:5">
      <c r="A271" t="s">
        <v>961</v>
      </c>
      <c r="B271" s="221">
        <v>1</v>
      </c>
      <c r="C271" s="221"/>
      <c r="D271" s="184">
        <v>45534</v>
      </c>
      <c r="E271" s="184">
        <v>45534</v>
      </c>
    </row>
    <row r="272" spans="1:5">
      <c r="A272" t="s">
        <v>962</v>
      </c>
      <c r="B272" s="221">
        <v>1</v>
      </c>
      <c r="C272" s="221"/>
      <c r="D272" s="184">
        <v>45534</v>
      </c>
      <c r="E272" s="184">
        <v>45534</v>
      </c>
    </row>
    <row r="273" spans="1:5">
      <c r="A273" t="s">
        <v>963</v>
      </c>
      <c r="B273" s="221">
        <v>1</v>
      </c>
      <c r="C273" s="221"/>
      <c r="D273" s="184">
        <v>45534</v>
      </c>
      <c r="E273" s="184">
        <v>45534</v>
      </c>
    </row>
    <row r="274" spans="1:5">
      <c r="A274" t="s">
        <v>964</v>
      </c>
      <c r="B274" s="221">
        <v>1</v>
      </c>
      <c r="C274" s="221"/>
      <c r="D274" s="184">
        <v>45534</v>
      </c>
      <c r="E274" s="184">
        <v>45534</v>
      </c>
    </row>
    <row r="275" spans="1:5">
      <c r="A275" t="s">
        <v>965</v>
      </c>
      <c r="B275" s="221">
        <v>1</v>
      </c>
      <c r="C275" s="221"/>
      <c r="D275" s="184">
        <v>45534</v>
      </c>
      <c r="E275" s="184">
        <v>45534</v>
      </c>
    </row>
    <row r="276" spans="1:5">
      <c r="A276" t="s">
        <v>966</v>
      </c>
      <c r="B276" s="221">
        <v>1</v>
      </c>
      <c r="C276" s="221"/>
      <c r="D276" s="184">
        <v>45534</v>
      </c>
      <c r="E276" s="184">
        <v>45534</v>
      </c>
    </row>
    <row r="277" spans="1:5">
      <c r="A277" t="s">
        <v>967</v>
      </c>
      <c r="B277" s="221">
        <v>1</v>
      </c>
      <c r="C277" s="221"/>
      <c r="D277" s="184">
        <v>45534</v>
      </c>
      <c r="E277" s="184">
        <v>45534</v>
      </c>
    </row>
    <row r="278" spans="1:5">
      <c r="A278" t="s">
        <v>968</v>
      </c>
      <c r="B278" s="221">
        <v>1</v>
      </c>
      <c r="C278" s="221"/>
      <c r="D278" s="184">
        <v>45534</v>
      </c>
      <c r="E278" s="184">
        <v>45534</v>
      </c>
    </row>
    <row r="279" spans="1:5">
      <c r="A279" t="s">
        <v>969</v>
      </c>
      <c r="B279" s="221">
        <v>1</v>
      </c>
      <c r="C279" s="221"/>
      <c r="D279" s="184">
        <v>45534</v>
      </c>
      <c r="E279" s="184">
        <v>45534</v>
      </c>
    </row>
    <row r="280" spans="1:5">
      <c r="A280" t="s">
        <v>970</v>
      </c>
      <c r="B280" s="221">
        <v>1</v>
      </c>
      <c r="C280" s="221"/>
      <c r="D280" s="184">
        <v>45534</v>
      </c>
      <c r="E280" s="184">
        <v>45534</v>
      </c>
    </row>
    <row r="281" spans="1:5">
      <c r="A281" t="s">
        <v>971</v>
      </c>
      <c r="B281" s="221">
        <v>1</v>
      </c>
      <c r="C281" s="221"/>
      <c r="D281" s="184">
        <v>45534</v>
      </c>
      <c r="E281" s="184">
        <v>45534</v>
      </c>
    </row>
    <row r="282" spans="1:5">
      <c r="A282" t="s">
        <v>972</v>
      </c>
      <c r="B282" s="221">
        <v>1</v>
      </c>
      <c r="C282" s="221"/>
      <c r="D282" s="184">
        <v>45534</v>
      </c>
      <c r="E282" s="184">
        <v>45534</v>
      </c>
    </row>
    <row r="283" spans="1:5">
      <c r="A283" t="s">
        <v>973</v>
      </c>
      <c r="B283" s="221">
        <v>1</v>
      </c>
      <c r="C283" s="221"/>
      <c r="D283" s="184">
        <v>45534</v>
      </c>
      <c r="E283" s="184">
        <v>45534</v>
      </c>
    </row>
    <row r="284" spans="1:5">
      <c r="A284" t="s">
        <v>974</v>
      </c>
      <c r="B284" s="221">
        <v>0</v>
      </c>
      <c r="C284" s="221"/>
      <c r="D284" s="221"/>
      <c r="E284" s="221"/>
    </row>
    <row r="285" spans="1:5">
      <c r="A285" t="s">
        <v>975</v>
      </c>
      <c r="B285" s="221">
        <v>0</v>
      </c>
      <c r="C285" s="221"/>
      <c r="D285" s="221"/>
      <c r="E285" s="221"/>
    </row>
    <row r="286" spans="1:5">
      <c r="A286" t="s">
        <v>976</v>
      </c>
      <c r="B286" s="221">
        <v>0</v>
      </c>
      <c r="C286" s="221"/>
      <c r="D286" s="221"/>
      <c r="E286" s="221"/>
    </row>
    <row r="287" spans="1:5">
      <c r="A287" t="s">
        <v>977</v>
      </c>
      <c r="B287" s="221">
        <v>1</v>
      </c>
      <c r="C287" s="221"/>
      <c r="D287" s="184">
        <v>45534</v>
      </c>
      <c r="E287" s="184">
        <v>45534</v>
      </c>
    </row>
    <row r="288" spans="1:5">
      <c r="A288" t="s">
        <v>978</v>
      </c>
      <c r="B288" s="221">
        <v>1</v>
      </c>
      <c r="C288" s="221"/>
      <c r="D288" s="184">
        <v>45534</v>
      </c>
      <c r="E288" s="184">
        <v>45534</v>
      </c>
    </row>
    <row r="289" spans="1:5">
      <c r="A289" t="s">
        <v>979</v>
      </c>
      <c r="B289" s="221">
        <v>1</v>
      </c>
      <c r="C289" s="221"/>
      <c r="D289" s="184">
        <v>45534</v>
      </c>
      <c r="E289" s="184">
        <v>45534</v>
      </c>
    </row>
    <row r="290" spans="1:5">
      <c r="A290" t="s">
        <v>980</v>
      </c>
      <c r="B290" s="221">
        <v>1</v>
      </c>
      <c r="C290" s="221"/>
      <c r="D290" s="184">
        <v>45534</v>
      </c>
      <c r="E290" s="184">
        <v>45534</v>
      </c>
    </row>
    <row r="291" spans="1:5">
      <c r="A291" t="s">
        <v>981</v>
      </c>
      <c r="B291" s="221">
        <v>1</v>
      </c>
      <c r="C291" s="221"/>
      <c r="D291" s="184">
        <v>45534</v>
      </c>
      <c r="E291" s="184">
        <v>45534</v>
      </c>
    </row>
    <row r="292" spans="1:5">
      <c r="A292" t="s">
        <v>982</v>
      </c>
      <c r="B292" s="221">
        <v>1</v>
      </c>
      <c r="C292" s="221"/>
      <c r="D292" s="184">
        <v>45534</v>
      </c>
      <c r="E292" s="184">
        <v>45534</v>
      </c>
    </row>
    <row r="293" spans="1:5">
      <c r="A293" t="s">
        <v>983</v>
      </c>
      <c r="B293" s="221">
        <v>1</v>
      </c>
      <c r="C293" s="221"/>
      <c r="D293" s="184">
        <v>45534</v>
      </c>
      <c r="E293" s="184">
        <v>45534</v>
      </c>
    </row>
    <row r="294" spans="1:5">
      <c r="A294" t="s">
        <v>984</v>
      </c>
      <c r="B294" s="221">
        <v>1</v>
      </c>
      <c r="C294" s="221"/>
      <c r="D294" s="184">
        <v>45534</v>
      </c>
      <c r="E294" s="184">
        <v>45534</v>
      </c>
    </row>
    <row r="295" spans="1:5">
      <c r="A295" t="s">
        <v>985</v>
      </c>
      <c r="B295" s="221">
        <v>1</v>
      </c>
      <c r="C295" s="221"/>
      <c r="D295" s="184">
        <v>45534</v>
      </c>
      <c r="E295" s="184">
        <v>45534</v>
      </c>
    </row>
    <row r="296" spans="1:5">
      <c r="A296" t="s">
        <v>986</v>
      </c>
      <c r="B296" s="221">
        <v>1</v>
      </c>
      <c r="C296" s="221"/>
      <c r="D296" s="184">
        <v>45534</v>
      </c>
      <c r="E296" s="184">
        <v>45534</v>
      </c>
    </row>
    <row r="297" spans="1:5">
      <c r="A297" t="s">
        <v>987</v>
      </c>
      <c r="B297" s="221">
        <v>1</v>
      </c>
      <c r="C297" s="221"/>
      <c r="D297" s="184">
        <v>45534</v>
      </c>
      <c r="E297" s="184">
        <v>45534</v>
      </c>
    </row>
    <row r="298" spans="1:5">
      <c r="A298" t="s">
        <v>988</v>
      </c>
      <c r="B298" s="221">
        <v>1</v>
      </c>
      <c r="C298" s="221"/>
      <c r="D298" s="184">
        <v>45534</v>
      </c>
      <c r="E298" s="184">
        <v>45534</v>
      </c>
    </row>
    <row r="299" spans="1:5">
      <c r="A299" t="s">
        <v>989</v>
      </c>
      <c r="B299" s="221">
        <v>1</v>
      </c>
      <c r="C299" s="221"/>
      <c r="D299" s="184">
        <v>45534</v>
      </c>
      <c r="E299" s="184">
        <v>45534</v>
      </c>
    </row>
    <row r="300" spans="1:5">
      <c r="A300" t="s">
        <v>990</v>
      </c>
      <c r="B300" s="221">
        <v>1</v>
      </c>
      <c r="C300" s="221"/>
      <c r="D300" s="184">
        <v>45534</v>
      </c>
      <c r="E300" s="184">
        <v>45534</v>
      </c>
    </row>
    <row r="301" spans="1:5">
      <c r="A301" t="s">
        <v>991</v>
      </c>
      <c r="B301" s="221">
        <v>1</v>
      </c>
      <c r="C301" s="221"/>
      <c r="D301" s="184">
        <v>45534</v>
      </c>
      <c r="E301" s="184">
        <v>45534</v>
      </c>
    </row>
    <row r="302" spans="1:5">
      <c r="A302" t="s">
        <v>992</v>
      </c>
      <c r="B302" s="221">
        <v>1</v>
      </c>
      <c r="C302" s="221"/>
      <c r="D302" s="184">
        <v>45534</v>
      </c>
      <c r="E302" s="184">
        <v>45534</v>
      </c>
    </row>
    <row r="303" spans="1:5">
      <c r="A303" t="s">
        <v>993</v>
      </c>
      <c r="B303" s="221">
        <v>1</v>
      </c>
      <c r="C303" s="221"/>
      <c r="D303" s="184">
        <v>45534</v>
      </c>
      <c r="E303" s="184">
        <v>45534</v>
      </c>
    </row>
    <row r="304" spans="1:5">
      <c r="A304" t="s">
        <v>994</v>
      </c>
      <c r="B304" s="221">
        <v>1</v>
      </c>
      <c r="C304" s="221"/>
      <c r="D304" s="184">
        <v>45534</v>
      </c>
      <c r="E304" s="184">
        <v>45534</v>
      </c>
    </row>
    <row r="305" spans="1:5">
      <c r="A305" t="s">
        <v>995</v>
      </c>
      <c r="B305" s="221">
        <v>1</v>
      </c>
      <c r="C305" s="221"/>
      <c r="D305" s="184">
        <v>45534</v>
      </c>
      <c r="E305" s="184">
        <v>45534</v>
      </c>
    </row>
    <row r="306" spans="1:5">
      <c r="A306" t="s">
        <v>996</v>
      </c>
      <c r="B306" s="221">
        <v>1</v>
      </c>
      <c r="C306" s="221"/>
      <c r="D306" s="184">
        <v>45534</v>
      </c>
      <c r="E306" s="184">
        <v>45534</v>
      </c>
    </row>
    <row r="307" spans="1:5">
      <c r="A307" t="s">
        <v>997</v>
      </c>
      <c r="B307" s="221">
        <v>1</v>
      </c>
      <c r="C307" s="221"/>
      <c r="D307" s="184">
        <v>45534</v>
      </c>
      <c r="E307" s="184">
        <v>45534</v>
      </c>
    </row>
    <row r="308" spans="1:5">
      <c r="A308" t="s">
        <v>998</v>
      </c>
      <c r="B308" s="221">
        <v>1</v>
      </c>
      <c r="C308" s="221"/>
      <c r="D308" s="184">
        <v>45534</v>
      </c>
      <c r="E308" s="184">
        <v>45534</v>
      </c>
    </row>
    <row r="309" spans="1:5">
      <c r="A309" t="s">
        <v>999</v>
      </c>
      <c r="B309" s="221">
        <v>1</v>
      </c>
      <c r="C309" s="221"/>
      <c r="D309" s="184">
        <v>45534</v>
      </c>
      <c r="E309" s="184">
        <v>45534</v>
      </c>
    </row>
    <row r="310" spans="1:5">
      <c r="A310" t="s">
        <v>1000</v>
      </c>
      <c r="B310" s="221">
        <v>1</v>
      </c>
      <c r="C310" s="221"/>
      <c r="D310" s="184">
        <v>45534</v>
      </c>
      <c r="E310" s="184">
        <v>45534</v>
      </c>
    </row>
    <row r="311" spans="1:5">
      <c r="A311" t="s">
        <v>1001</v>
      </c>
      <c r="B311" s="221">
        <v>1</v>
      </c>
      <c r="C311" s="221"/>
      <c r="D311" s="184">
        <v>45534</v>
      </c>
      <c r="E311" s="184">
        <v>45534</v>
      </c>
    </row>
    <row r="312" spans="1:5">
      <c r="A312" t="s">
        <v>1002</v>
      </c>
      <c r="B312" s="221">
        <v>1</v>
      </c>
      <c r="C312" s="221"/>
      <c r="D312" s="184">
        <v>45534</v>
      </c>
      <c r="E312" s="184">
        <v>45534</v>
      </c>
    </row>
    <row r="313" spans="1:5">
      <c r="A313" t="s">
        <v>1003</v>
      </c>
      <c r="B313" s="221">
        <v>1</v>
      </c>
      <c r="C313" s="221"/>
      <c r="D313" s="184">
        <v>45534</v>
      </c>
      <c r="E313" s="184">
        <v>45534</v>
      </c>
    </row>
    <row r="314" spans="1:5">
      <c r="A314" t="s">
        <v>1004</v>
      </c>
      <c r="B314" s="221">
        <v>1</v>
      </c>
      <c r="C314" s="221"/>
      <c r="D314" s="184">
        <v>45534</v>
      </c>
      <c r="E314" s="184">
        <v>45534</v>
      </c>
    </row>
    <row r="315" spans="1:5">
      <c r="A315" t="s">
        <v>1005</v>
      </c>
      <c r="B315" s="221">
        <v>1</v>
      </c>
      <c r="C315" s="221"/>
      <c r="D315" s="184">
        <v>45534</v>
      </c>
      <c r="E315" s="184">
        <v>45534</v>
      </c>
    </row>
    <row r="316" spans="1:5">
      <c r="A316" t="s">
        <v>1006</v>
      </c>
      <c r="B316" s="221">
        <v>1</v>
      </c>
      <c r="C316" s="221"/>
      <c r="D316" s="184">
        <v>45534</v>
      </c>
      <c r="E316" s="184">
        <v>45534</v>
      </c>
    </row>
    <row r="317" spans="1:5">
      <c r="A317" t="s">
        <v>1007</v>
      </c>
      <c r="B317" s="221">
        <v>1</v>
      </c>
      <c r="C317" s="221"/>
      <c r="D317" s="184">
        <v>45534</v>
      </c>
      <c r="E317" s="184">
        <v>45534</v>
      </c>
    </row>
    <row r="318" spans="1:5">
      <c r="A318" t="s">
        <v>1008</v>
      </c>
      <c r="B318" s="221">
        <v>1</v>
      </c>
      <c r="C318" s="221"/>
      <c r="D318" s="184">
        <v>45534</v>
      </c>
      <c r="E318" s="184">
        <v>45534</v>
      </c>
    </row>
    <row r="319" spans="1:5">
      <c r="A319" t="s">
        <v>1009</v>
      </c>
      <c r="B319" s="221">
        <v>1</v>
      </c>
      <c r="C319" s="221"/>
      <c r="D319" s="184">
        <v>45534</v>
      </c>
      <c r="E319" s="184">
        <v>45534</v>
      </c>
    </row>
    <row r="320" spans="1:5">
      <c r="A320" t="s">
        <v>1010</v>
      </c>
      <c r="B320" s="221">
        <v>1</v>
      </c>
      <c r="C320" s="221"/>
      <c r="D320" s="184">
        <v>45534</v>
      </c>
      <c r="E320" s="184">
        <v>45534</v>
      </c>
    </row>
    <row r="321" spans="1:5">
      <c r="A321" t="s">
        <v>1011</v>
      </c>
      <c r="B321" s="221">
        <v>1</v>
      </c>
      <c r="C321" s="221"/>
      <c r="D321" s="184">
        <v>45534</v>
      </c>
      <c r="E321" s="184">
        <v>45534</v>
      </c>
    </row>
    <row r="322" spans="1:5">
      <c r="A322" t="s">
        <v>1012</v>
      </c>
      <c r="B322" s="221">
        <v>1</v>
      </c>
      <c r="C322" s="221"/>
      <c r="D322" s="184">
        <v>45534</v>
      </c>
      <c r="E322" s="184">
        <v>45534</v>
      </c>
    </row>
    <row r="323" spans="1:5">
      <c r="A323" t="s">
        <v>1013</v>
      </c>
      <c r="B323" s="221">
        <v>1</v>
      </c>
      <c r="C323" s="221"/>
      <c r="D323" s="184">
        <v>45534</v>
      </c>
      <c r="E323" s="184">
        <v>45534</v>
      </c>
    </row>
    <row r="324" spans="1:5">
      <c r="A324" t="s">
        <v>1014</v>
      </c>
      <c r="B324" s="221">
        <v>1</v>
      </c>
      <c r="C324" s="221"/>
      <c r="D324" s="184">
        <v>45534</v>
      </c>
      <c r="E324" s="184">
        <v>45534</v>
      </c>
    </row>
    <row r="325" spans="1:5">
      <c r="A325" t="s">
        <v>1015</v>
      </c>
      <c r="B325" s="221">
        <v>1</v>
      </c>
      <c r="C325" s="221"/>
      <c r="D325" s="184">
        <v>45534</v>
      </c>
      <c r="E325" s="184">
        <v>45534</v>
      </c>
    </row>
    <row r="326" spans="1:5">
      <c r="A326" t="s">
        <v>1016</v>
      </c>
      <c r="B326" s="221">
        <v>1</v>
      </c>
      <c r="C326" s="221"/>
      <c r="D326" s="184">
        <v>45534</v>
      </c>
      <c r="E326" s="184">
        <v>45534</v>
      </c>
    </row>
    <row r="327" spans="1:5">
      <c r="A327" t="s">
        <v>1017</v>
      </c>
      <c r="B327" s="221">
        <v>1</v>
      </c>
      <c r="C327" s="221"/>
      <c r="D327" s="184">
        <v>45534</v>
      </c>
      <c r="E327" s="184">
        <v>45534</v>
      </c>
    </row>
    <row r="328" spans="1:5">
      <c r="A328" t="s">
        <v>1018</v>
      </c>
      <c r="B328" s="221">
        <v>1</v>
      </c>
      <c r="C328" s="221"/>
      <c r="D328" s="184">
        <v>45534</v>
      </c>
      <c r="E328" s="184">
        <v>45534</v>
      </c>
    </row>
    <row r="329" spans="1:5">
      <c r="A329" t="s">
        <v>1019</v>
      </c>
      <c r="B329" s="221">
        <v>1</v>
      </c>
      <c r="C329" s="221"/>
      <c r="D329" s="184">
        <v>45534</v>
      </c>
      <c r="E329" s="184">
        <v>45534</v>
      </c>
    </row>
    <row r="330" spans="1:5">
      <c r="A330" t="s">
        <v>1020</v>
      </c>
      <c r="B330" s="221">
        <v>1</v>
      </c>
      <c r="C330" s="221"/>
      <c r="D330" s="184">
        <v>45534</v>
      </c>
      <c r="E330" s="184">
        <v>45534</v>
      </c>
    </row>
    <row r="331" spans="1:5">
      <c r="A331" t="s">
        <v>1021</v>
      </c>
      <c r="B331" s="221">
        <v>1</v>
      </c>
      <c r="C331" s="221"/>
      <c r="D331" s="184">
        <v>45534</v>
      </c>
      <c r="E331" s="184">
        <v>45534</v>
      </c>
    </row>
    <row r="332" spans="1:5">
      <c r="A332" t="s">
        <v>1022</v>
      </c>
      <c r="B332" s="221">
        <v>1</v>
      </c>
      <c r="C332" s="221"/>
      <c r="D332" s="184">
        <v>45534</v>
      </c>
      <c r="E332" s="184">
        <v>45534</v>
      </c>
    </row>
    <row r="333" spans="1:5">
      <c r="A333" t="s">
        <v>1023</v>
      </c>
      <c r="B333" s="221">
        <v>1</v>
      </c>
      <c r="C333" s="221"/>
      <c r="D333" s="184">
        <v>45534</v>
      </c>
      <c r="E333" s="184">
        <v>45534</v>
      </c>
    </row>
    <row r="334" spans="1:5">
      <c r="A334" t="s">
        <v>1024</v>
      </c>
      <c r="B334" s="221">
        <v>1</v>
      </c>
      <c r="C334" s="221"/>
      <c r="D334" s="184">
        <v>45534</v>
      </c>
      <c r="E334" s="184">
        <v>45534</v>
      </c>
    </row>
    <row r="335" spans="1:5">
      <c r="A335" t="s">
        <v>1025</v>
      </c>
      <c r="B335" s="221">
        <v>1</v>
      </c>
      <c r="C335" s="221"/>
      <c r="D335" s="221"/>
      <c r="E335" s="221"/>
    </row>
    <row r="336" spans="1:5">
      <c r="A336" t="s">
        <v>1026</v>
      </c>
      <c r="B336" s="221">
        <v>1</v>
      </c>
      <c r="C336" s="221"/>
      <c r="D336" s="221"/>
      <c r="E336" s="221"/>
    </row>
    <row r="337" spans="1:5">
      <c r="A337" t="s">
        <v>1027</v>
      </c>
      <c r="B337" s="221">
        <v>1</v>
      </c>
      <c r="C337" s="221"/>
      <c r="D337" s="221"/>
      <c r="E337" s="221"/>
    </row>
    <row r="338" spans="1:5">
      <c r="A338" t="s">
        <v>1028</v>
      </c>
      <c r="B338" s="221">
        <v>1</v>
      </c>
      <c r="C338" s="221"/>
      <c r="D338" s="221"/>
      <c r="E338" s="221"/>
    </row>
    <row r="339" spans="1:5">
      <c r="A339" t="s">
        <v>1029</v>
      </c>
      <c r="B339" s="221">
        <v>1</v>
      </c>
      <c r="C339" s="221"/>
      <c r="D339" s="221"/>
      <c r="E339" s="221"/>
    </row>
    <row r="340" spans="1:5">
      <c r="A340" t="s">
        <v>1030</v>
      </c>
      <c r="B340" s="221">
        <v>1</v>
      </c>
      <c r="C340" s="221"/>
      <c r="D340" s="221"/>
      <c r="E340" s="221"/>
    </row>
    <row r="341" spans="1:5">
      <c r="A341" t="s">
        <v>1031</v>
      </c>
      <c r="B341" s="221">
        <v>1</v>
      </c>
      <c r="C341" s="221"/>
      <c r="D341" s="221"/>
      <c r="E341" s="221"/>
    </row>
    <row r="342" spans="1:5">
      <c r="A342" t="s">
        <v>1032</v>
      </c>
      <c r="B342" s="221">
        <v>1</v>
      </c>
      <c r="C342" s="221"/>
      <c r="D342" s="221"/>
      <c r="E342" s="221"/>
    </row>
    <row r="343" spans="1:5">
      <c r="A343" t="s">
        <v>1033</v>
      </c>
      <c r="B343" s="221">
        <v>1</v>
      </c>
      <c r="C343" s="221"/>
      <c r="D343" s="221"/>
      <c r="E343" s="221"/>
    </row>
    <row r="344" spans="1:5">
      <c r="A344" t="s">
        <v>1034</v>
      </c>
      <c r="B344" s="221">
        <v>1</v>
      </c>
      <c r="C344" s="221"/>
      <c r="D344" s="221"/>
      <c r="E344" s="221"/>
    </row>
    <row r="345" spans="1:5">
      <c r="A345" t="s">
        <v>1035</v>
      </c>
      <c r="B345" s="221">
        <v>1</v>
      </c>
      <c r="C345" s="221"/>
      <c r="D345" s="221"/>
      <c r="E345" s="221"/>
    </row>
    <row r="346" spans="1:5">
      <c r="A346" t="s">
        <v>1036</v>
      </c>
      <c r="B346" s="221">
        <v>7</v>
      </c>
      <c r="C346" s="184">
        <v>45569</v>
      </c>
      <c r="D346" s="221"/>
      <c r="E346" s="221"/>
    </row>
    <row r="347" spans="1:5">
      <c r="A347" t="s">
        <v>1037</v>
      </c>
      <c r="B347" s="221">
        <v>7</v>
      </c>
      <c r="C347" s="184">
        <v>45569</v>
      </c>
      <c r="D347" s="221"/>
      <c r="E347" s="221"/>
    </row>
    <row r="348" spans="1:5">
      <c r="A348" t="s">
        <v>1038</v>
      </c>
      <c r="B348" s="221">
        <v>1</v>
      </c>
      <c r="C348" s="221"/>
      <c r="D348" s="221"/>
      <c r="E348" s="221"/>
    </row>
    <row r="349" spans="1:5">
      <c r="A349" t="s">
        <v>1039</v>
      </c>
      <c r="B349" s="221">
        <v>7</v>
      </c>
      <c r="C349" s="184">
        <v>45569</v>
      </c>
      <c r="D349" s="221"/>
      <c r="E349" s="221"/>
    </row>
    <row r="350" spans="1:5">
      <c r="A350" t="s">
        <v>1040</v>
      </c>
      <c r="B350" s="221">
        <v>7</v>
      </c>
      <c r="C350" s="184">
        <v>45569</v>
      </c>
      <c r="D350" s="221"/>
      <c r="E350" s="221"/>
    </row>
    <row r="351" spans="1:5">
      <c r="A351" t="s">
        <v>1041</v>
      </c>
      <c r="B351" s="221">
        <v>7</v>
      </c>
      <c r="C351" s="184">
        <v>45569</v>
      </c>
      <c r="D351" s="221"/>
      <c r="E351" s="184">
        <v>45562</v>
      </c>
    </row>
    <row r="352" spans="1:5">
      <c r="A352" t="s">
        <v>1042</v>
      </c>
      <c r="B352" s="221">
        <v>7</v>
      </c>
      <c r="C352" s="184">
        <v>45569</v>
      </c>
      <c r="D352" s="221"/>
      <c r="E352" s="184">
        <v>45562</v>
      </c>
    </row>
    <row r="353" spans="1:5">
      <c r="A353" t="s">
        <v>1043</v>
      </c>
      <c r="B353" s="221">
        <v>7</v>
      </c>
      <c r="C353" s="184">
        <v>45569</v>
      </c>
      <c r="D353" s="221"/>
      <c r="E353" s="184">
        <v>45562</v>
      </c>
    </row>
    <row r="354" spans="1:5">
      <c r="A354" t="s">
        <v>1044</v>
      </c>
      <c r="B354" s="221">
        <v>1</v>
      </c>
      <c r="C354" s="221"/>
      <c r="D354" s="221"/>
      <c r="E354" s="221"/>
    </row>
    <row r="355" spans="1:5">
      <c r="A355" t="s">
        <v>1045</v>
      </c>
      <c r="B355" s="221">
        <v>7</v>
      </c>
      <c r="C355" s="184">
        <v>45569</v>
      </c>
      <c r="D355" s="221"/>
      <c r="E355" s="184">
        <v>45562</v>
      </c>
    </row>
    <row r="356" spans="1:5">
      <c r="A356" t="s">
        <v>1046</v>
      </c>
      <c r="B356" s="221">
        <v>7</v>
      </c>
      <c r="C356" s="184">
        <v>45569</v>
      </c>
      <c r="D356" s="221"/>
      <c r="E356" s="184">
        <v>45562</v>
      </c>
    </row>
    <row r="357" spans="1:5">
      <c r="A357" t="s">
        <v>1047</v>
      </c>
      <c r="B357" s="221">
        <v>1</v>
      </c>
      <c r="C357" s="221"/>
      <c r="D357" s="221"/>
      <c r="E357" s="221"/>
    </row>
    <row r="358" spans="1:5">
      <c r="A358" t="s">
        <v>1048</v>
      </c>
      <c r="B358" s="221">
        <v>7</v>
      </c>
      <c r="C358" s="184">
        <v>45569</v>
      </c>
      <c r="D358" s="221"/>
      <c r="E358" s="221"/>
    </row>
    <row r="359" spans="1:5">
      <c r="A359" t="s">
        <v>1049</v>
      </c>
      <c r="B359" s="221">
        <v>7</v>
      </c>
      <c r="C359" s="184">
        <v>45569</v>
      </c>
      <c r="D359" s="221"/>
      <c r="E359" s="221"/>
    </row>
    <row r="360" spans="1:5">
      <c r="A360" t="s">
        <v>1050</v>
      </c>
      <c r="B360" s="221">
        <v>7</v>
      </c>
      <c r="C360" s="184">
        <v>45569</v>
      </c>
      <c r="D360" s="221"/>
      <c r="E360" s="221"/>
    </row>
    <row r="361" spans="1:5">
      <c r="A361" t="s">
        <v>1051</v>
      </c>
      <c r="B361" s="221">
        <v>7</v>
      </c>
      <c r="C361" s="184">
        <v>45561</v>
      </c>
      <c r="D361" s="221"/>
      <c r="E361" s="221"/>
    </row>
    <row r="362" spans="1:5">
      <c r="A362" t="s">
        <v>1052</v>
      </c>
      <c r="B362" s="221">
        <v>7</v>
      </c>
      <c r="C362" s="184">
        <v>45561</v>
      </c>
      <c r="D362" s="221"/>
      <c r="E362" s="221"/>
    </row>
    <row r="363" spans="1:5">
      <c r="A363" t="s">
        <v>1053</v>
      </c>
      <c r="B363" s="221">
        <v>7</v>
      </c>
      <c r="C363" s="184">
        <v>45561</v>
      </c>
      <c r="D363" s="221"/>
      <c r="E363" s="221"/>
    </row>
    <row r="364" spans="1:5">
      <c r="A364" t="s">
        <v>1054</v>
      </c>
      <c r="B364" s="221">
        <v>7</v>
      </c>
      <c r="C364" s="184">
        <v>45561</v>
      </c>
      <c r="D364" s="221"/>
      <c r="E364" s="221"/>
    </row>
    <row r="365" spans="1:5">
      <c r="A365" t="s">
        <v>1055</v>
      </c>
      <c r="B365" s="221">
        <v>7</v>
      </c>
      <c r="C365" s="184">
        <v>45561</v>
      </c>
      <c r="D365" s="221"/>
      <c r="E365" s="221"/>
    </row>
    <row r="366" spans="1:5">
      <c r="A366" t="s">
        <v>1056</v>
      </c>
      <c r="B366" s="221">
        <v>7</v>
      </c>
      <c r="C366" s="184">
        <v>45561</v>
      </c>
      <c r="D366" s="221"/>
      <c r="E366" s="221"/>
    </row>
    <row r="367" spans="1:5">
      <c r="A367" t="s">
        <v>1057</v>
      </c>
      <c r="B367" s="221">
        <v>7</v>
      </c>
      <c r="C367" s="184">
        <v>45561</v>
      </c>
      <c r="D367" s="221"/>
      <c r="E367" s="221"/>
    </row>
    <row r="368" spans="1:5">
      <c r="A368" t="s">
        <v>1058</v>
      </c>
      <c r="B368" s="221">
        <v>7</v>
      </c>
      <c r="C368" s="184">
        <v>45561</v>
      </c>
      <c r="D368" s="221"/>
      <c r="E368" s="221"/>
    </row>
    <row r="369" spans="1:5">
      <c r="A369" t="s">
        <v>1059</v>
      </c>
      <c r="B369" s="221">
        <v>7</v>
      </c>
      <c r="C369" s="184">
        <v>45561</v>
      </c>
      <c r="D369" s="221"/>
      <c r="E369" s="221"/>
    </row>
    <row r="370" spans="1:5">
      <c r="A370" t="s">
        <v>1060</v>
      </c>
      <c r="B370" s="221">
        <v>7</v>
      </c>
      <c r="C370" s="184">
        <v>45561</v>
      </c>
      <c r="D370" s="221"/>
      <c r="E370" s="221"/>
    </row>
    <row r="371" spans="1:5">
      <c r="A371" t="s">
        <v>1061</v>
      </c>
      <c r="B371" s="221">
        <v>7</v>
      </c>
      <c r="C371" s="184">
        <v>45561</v>
      </c>
      <c r="D371" s="221"/>
      <c r="E371" s="221"/>
    </row>
    <row r="372" spans="1:5">
      <c r="A372" t="s">
        <v>1062</v>
      </c>
      <c r="B372" s="221">
        <v>7</v>
      </c>
      <c r="C372" s="184">
        <v>45561</v>
      </c>
      <c r="D372" s="221"/>
      <c r="E372" s="221"/>
    </row>
    <row r="373" spans="1:5">
      <c r="A373" t="s">
        <v>1063</v>
      </c>
      <c r="B373" s="221">
        <v>7</v>
      </c>
      <c r="C373" s="184">
        <v>45561</v>
      </c>
      <c r="D373" s="221"/>
      <c r="E373" s="221"/>
    </row>
    <row r="374" spans="1:5">
      <c r="A374" t="s">
        <v>1064</v>
      </c>
      <c r="B374" s="221">
        <v>7</v>
      </c>
      <c r="C374" s="184">
        <v>45561</v>
      </c>
      <c r="D374" s="221"/>
      <c r="E374" s="221"/>
    </row>
    <row r="375" spans="1:5">
      <c r="A375" t="s">
        <v>1065</v>
      </c>
      <c r="B375" s="221">
        <v>7</v>
      </c>
      <c r="C375" s="184">
        <v>45561</v>
      </c>
      <c r="D375" s="221"/>
      <c r="E375" s="221"/>
    </row>
    <row r="376" spans="1:5">
      <c r="A376" t="s">
        <v>1066</v>
      </c>
      <c r="B376" s="221">
        <v>7</v>
      </c>
      <c r="C376" s="184">
        <v>45553</v>
      </c>
      <c r="D376" s="184">
        <v>45565</v>
      </c>
      <c r="E376" s="221"/>
    </row>
    <row r="377" spans="1:5">
      <c r="A377" t="s">
        <v>1067</v>
      </c>
      <c r="B377" s="221">
        <v>7</v>
      </c>
      <c r="C377" s="184">
        <v>45553</v>
      </c>
      <c r="D377" s="184">
        <v>45565</v>
      </c>
      <c r="E377" s="221"/>
    </row>
    <row r="378" spans="1:5">
      <c r="A378" t="s">
        <v>1068</v>
      </c>
      <c r="B378" s="221">
        <v>7</v>
      </c>
      <c r="C378" s="184">
        <v>45569</v>
      </c>
      <c r="D378" s="221"/>
      <c r="E378" s="221"/>
    </row>
    <row r="379" spans="1:5">
      <c r="A379" t="s">
        <v>1069</v>
      </c>
      <c r="B379" s="221">
        <v>7</v>
      </c>
      <c r="C379" s="184">
        <v>45569</v>
      </c>
      <c r="D379" s="221"/>
      <c r="E379" s="221"/>
    </row>
    <row r="380" spans="1:5">
      <c r="A380" t="s">
        <v>1070</v>
      </c>
      <c r="B380" s="221">
        <v>1</v>
      </c>
      <c r="C380" s="184">
        <v>45512</v>
      </c>
      <c r="D380" s="221"/>
      <c r="E380" s="221"/>
    </row>
    <row r="381" spans="1:5">
      <c r="A381" t="s">
        <v>1071</v>
      </c>
      <c r="B381" s="221">
        <v>7</v>
      </c>
      <c r="C381" s="184">
        <v>45569</v>
      </c>
      <c r="D381" s="221"/>
      <c r="E381" s="221"/>
    </row>
    <row r="382" spans="1:5">
      <c r="A382" t="s">
        <v>1072</v>
      </c>
      <c r="B382" s="221">
        <v>7</v>
      </c>
      <c r="C382" s="184">
        <v>45553</v>
      </c>
      <c r="D382" s="184">
        <v>45565</v>
      </c>
      <c r="E382" s="221"/>
    </row>
    <row r="383" spans="1:5">
      <c r="A383" t="s">
        <v>1073</v>
      </c>
      <c r="B383" s="221">
        <v>7</v>
      </c>
      <c r="C383" s="184">
        <v>45553</v>
      </c>
      <c r="D383" s="184">
        <v>45565</v>
      </c>
      <c r="E383" s="221"/>
    </row>
    <row r="384" spans="1:5">
      <c r="A384" t="s">
        <v>1074</v>
      </c>
      <c r="B384" s="221">
        <v>7</v>
      </c>
      <c r="C384" s="184">
        <v>45569</v>
      </c>
      <c r="D384" s="221"/>
      <c r="E384" s="221"/>
    </row>
    <row r="385" spans="1:5">
      <c r="A385" t="s">
        <v>1075</v>
      </c>
      <c r="B385" s="221">
        <v>7</v>
      </c>
      <c r="C385" s="184">
        <v>45569</v>
      </c>
      <c r="D385" s="221"/>
      <c r="E385" s="221"/>
    </row>
    <row r="386" spans="1:5">
      <c r="A386" t="s">
        <v>1076</v>
      </c>
      <c r="B386" s="221">
        <v>7</v>
      </c>
      <c r="C386" s="184">
        <v>45569</v>
      </c>
      <c r="D386" s="221"/>
      <c r="E386" s="221"/>
    </row>
    <row r="387" spans="1:5">
      <c r="A387" t="s">
        <v>1077</v>
      </c>
      <c r="B387" s="221">
        <v>7</v>
      </c>
      <c r="C387" s="184">
        <v>45569</v>
      </c>
      <c r="D387" s="221"/>
      <c r="E387" s="221"/>
    </row>
    <row r="388" spans="1:5">
      <c r="A388" t="s">
        <v>1078</v>
      </c>
      <c r="B388" s="221">
        <v>7</v>
      </c>
      <c r="C388" s="184">
        <v>45569</v>
      </c>
      <c r="D388" s="221"/>
      <c r="E388" s="221"/>
    </row>
    <row r="389" spans="1:5">
      <c r="A389" t="s">
        <v>1079</v>
      </c>
      <c r="B389" s="221">
        <v>1</v>
      </c>
      <c r="C389" s="221"/>
      <c r="D389" s="221"/>
      <c r="E389" s="221"/>
    </row>
    <row r="390" spans="1:5">
      <c r="A390" t="s">
        <v>1080</v>
      </c>
      <c r="B390" s="221">
        <v>7</v>
      </c>
      <c r="C390" s="184">
        <v>45569</v>
      </c>
      <c r="D390" s="221"/>
      <c r="E390" s="221"/>
    </row>
    <row r="391" spans="1:5">
      <c r="A391" t="s">
        <v>1081</v>
      </c>
      <c r="B391" s="221">
        <v>7</v>
      </c>
      <c r="C391" s="184">
        <v>45569</v>
      </c>
      <c r="D391" s="221"/>
      <c r="E391" s="221"/>
    </row>
    <row r="392" spans="1:5">
      <c r="A392" t="s">
        <v>1082</v>
      </c>
      <c r="B392" s="221">
        <v>7</v>
      </c>
      <c r="C392" s="184">
        <v>45569</v>
      </c>
      <c r="D392" s="221"/>
      <c r="E392" s="221"/>
    </row>
    <row r="393" spans="1:5">
      <c r="A393" t="s">
        <v>1083</v>
      </c>
      <c r="B393" s="221">
        <v>1</v>
      </c>
      <c r="C393" s="221"/>
      <c r="D393" s="221"/>
      <c r="E393" s="221"/>
    </row>
    <row r="394" spans="1:5">
      <c r="A394" t="s">
        <v>1084</v>
      </c>
      <c r="B394" s="221">
        <v>1</v>
      </c>
      <c r="C394" s="221"/>
      <c r="D394" s="221"/>
      <c r="E394" s="221"/>
    </row>
    <row r="395" spans="1:5">
      <c r="A395" t="s">
        <v>1085</v>
      </c>
      <c r="B395" s="221">
        <v>1</v>
      </c>
      <c r="C395" s="221"/>
      <c r="D395" s="221"/>
      <c r="E395" s="221"/>
    </row>
    <row r="396" spans="1:5">
      <c r="A396" t="s">
        <v>1086</v>
      </c>
      <c r="B396" s="221">
        <v>1</v>
      </c>
      <c r="C396" s="221"/>
      <c r="D396" s="221"/>
      <c r="E396" s="221"/>
    </row>
    <row r="397" spans="1:5">
      <c r="A397" t="s">
        <v>1087</v>
      </c>
      <c r="B397" s="221">
        <v>1</v>
      </c>
      <c r="C397" s="221"/>
      <c r="D397" s="221"/>
      <c r="E397" s="221"/>
    </row>
    <row r="398" spans="1:5">
      <c r="A398" t="s">
        <v>1088</v>
      </c>
      <c r="B398" s="221">
        <v>7</v>
      </c>
      <c r="C398" s="184">
        <v>45559</v>
      </c>
      <c r="D398" s="221"/>
      <c r="E398" s="221"/>
    </row>
    <row r="399" spans="1:5">
      <c r="A399" t="s">
        <v>1089</v>
      </c>
      <c r="B399" s="221">
        <v>7</v>
      </c>
      <c r="C399" s="184">
        <v>45560</v>
      </c>
      <c r="D399" s="221"/>
      <c r="E399" s="221"/>
    </row>
    <row r="400" spans="1:5">
      <c r="A400" t="s">
        <v>1090</v>
      </c>
      <c r="B400" s="221">
        <v>7</v>
      </c>
      <c r="C400" s="184">
        <v>45569</v>
      </c>
      <c r="D400" s="221"/>
      <c r="E400" s="221"/>
    </row>
    <row r="401" spans="1:5">
      <c r="A401" t="s">
        <v>1091</v>
      </c>
      <c r="B401" s="221">
        <v>7</v>
      </c>
      <c r="C401" s="184">
        <v>45569</v>
      </c>
      <c r="D401" s="221"/>
      <c r="E401" s="221"/>
    </row>
    <row r="402" spans="1:5">
      <c r="A402" t="s">
        <v>1092</v>
      </c>
      <c r="B402" s="221">
        <v>7</v>
      </c>
      <c r="C402" s="184">
        <v>45569</v>
      </c>
      <c r="D402" s="221"/>
      <c r="E402" s="221"/>
    </row>
    <row r="403" spans="1:5">
      <c r="A403" t="s">
        <v>1093</v>
      </c>
      <c r="B403" s="221">
        <v>1</v>
      </c>
      <c r="C403" s="221"/>
      <c r="D403" s="221"/>
      <c r="E403" s="221"/>
    </row>
    <row r="404" spans="1:5">
      <c r="A404" t="s">
        <v>1094</v>
      </c>
      <c r="B404" s="221">
        <v>7</v>
      </c>
      <c r="C404" s="184">
        <v>45569</v>
      </c>
      <c r="D404" s="221"/>
      <c r="E404" s="221"/>
    </row>
    <row r="405" spans="1:5">
      <c r="A405" t="s">
        <v>1095</v>
      </c>
      <c r="B405" s="221">
        <v>7</v>
      </c>
      <c r="C405" s="184">
        <v>45569</v>
      </c>
      <c r="D405" s="221"/>
      <c r="E405" s="221"/>
    </row>
    <row r="406" spans="1:5">
      <c r="A406" t="s">
        <v>1096</v>
      </c>
      <c r="B406" s="221">
        <v>7</v>
      </c>
      <c r="C406" s="184">
        <v>45569</v>
      </c>
      <c r="D406" s="221"/>
      <c r="E406" s="221"/>
    </row>
    <row r="407" spans="1:5">
      <c r="A407" t="s">
        <v>1097</v>
      </c>
      <c r="B407" s="221">
        <v>1</v>
      </c>
      <c r="C407" s="221"/>
      <c r="D407" s="221"/>
      <c r="E407" s="221"/>
    </row>
    <row r="408" spans="1:5">
      <c r="A408" t="s">
        <v>1098</v>
      </c>
      <c r="B408" s="221">
        <v>1</v>
      </c>
      <c r="C408" s="221"/>
      <c r="D408" s="221"/>
      <c r="E408" s="221"/>
    </row>
    <row r="409" spans="1:5">
      <c r="A409" t="s">
        <v>1099</v>
      </c>
      <c r="B409" s="221">
        <v>1</v>
      </c>
      <c r="C409" s="221"/>
      <c r="D409" s="221"/>
      <c r="E409" s="221"/>
    </row>
    <row r="410" spans="1:5">
      <c r="A410" t="s">
        <v>1100</v>
      </c>
      <c r="B410" s="221">
        <v>7</v>
      </c>
      <c r="C410" s="184">
        <v>45563</v>
      </c>
      <c r="D410" s="221"/>
      <c r="E410" s="221"/>
    </row>
    <row r="411" spans="1:5">
      <c r="A411" t="s">
        <v>1101</v>
      </c>
      <c r="B411" s="221">
        <v>7</v>
      </c>
      <c r="C411" s="184">
        <v>45563</v>
      </c>
      <c r="D411" s="221"/>
      <c r="E411" s="221"/>
    </row>
    <row r="412" spans="1:5">
      <c r="A412" t="s">
        <v>1102</v>
      </c>
      <c r="B412" s="221">
        <v>7</v>
      </c>
      <c r="C412" s="184">
        <v>45563</v>
      </c>
      <c r="D412" s="221"/>
      <c r="E412" s="221"/>
    </row>
    <row r="413" spans="1:5">
      <c r="A413" t="s">
        <v>1103</v>
      </c>
      <c r="B413" s="221">
        <v>7</v>
      </c>
      <c r="C413" s="184">
        <v>45563</v>
      </c>
      <c r="D413" s="221"/>
      <c r="E413" s="221"/>
    </row>
    <row r="414" spans="1:5">
      <c r="A414" t="s">
        <v>1104</v>
      </c>
      <c r="B414" s="221">
        <v>7</v>
      </c>
      <c r="C414" s="184">
        <v>45563</v>
      </c>
      <c r="D414" s="221"/>
      <c r="E414" s="221"/>
    </row>
    <row r="415" spans="1:5">
      <c r="A415" t="s">
        <v>1105</v>
      </c>
      <c r="B415" s="221">
        <v>7</v>
      </c>
      <c r="C415" s="184">
        <v>45563</v>
      </c>
      <c r="D415" s="221"/>
      <c r="E415" s="221"/>
    </row>
    <row r="416" spans="1:5">
      <c r="A416" t="s">
        <v>1106</v>
      </c>
      <c r="B416" s="221">
        <v>7</v>
      </c>
      <c r="C416" s="184">
        <v>45562</v>
      </c>
      <c r="D416" s="221"/>
      <c r="E416" s="221"/>
    </row>
    <row r="417" spans="1:5">
      <c r="A417" t="s">
        <v>1107</v>
      </c>
      <c r="B417" s="221">
        <v>7</v>
      </c>
      <c r="C417" s="184">
        <v>45563</v>
      </c>
      <c r="D417" s="221"/>
      <c r="E417" s="221"/>
    </row>
    <row r="418" spans="1:5">
      <c r="A418" t="s">
        <v>1108</v>
      </c>
      <c r="B418" s="221">
        <v>7</v>
      </c>
      <c r="C418" s="184">
        <v>45563</v>
      </c>
      <c r="D418" s="221"/>
      <c r="E418" s="221"/>
    </row>
    <row r="419" spans="1:5">
      <c r="A419" t="s">
        <v>1109</v>
      </c>
      <c r="B419" s="221">
        <v>7</v>
      </c>
      <c r="C419" s="184">
        <v>45563</v>
      </c>
      <c r="D419" s="221"/>
      <c r="E419" s="221"/>
    </row>
    <row r="420" spans="1:5">
      <c r="A420" t="s">
        <v>1110</v>
      </c>
      <c r="B420" s="221">
        <v>7</v>
      </c>
      <c r="C420" s="184">
        <v>45563</v>
      </c>
      <c r="D420" s="221"/>
      <c r="E420" s="221"/>
    </row>
    <row r="421" spans="1:5">
      <c r="A421" t="s">
        <v>1111</v>
      </c>
      <c r="B421" s="221">
        <v>0</v>
      </c>
      <c r="C421" s="184">
        <v>45562</v>
      </c>
      <c r="D421" s="221"/>
      <c r="E421" s="221"/>
    </row>
    <row r="422" spans="1:5">
      <c r="A422" t="s">
        <v>1112</v>
      </c>
      <c r="B422" s="221">
        <v>1</v>
      </c>
      <c r="C422" s="221"/>
      <c r="D422" s="221"/>
      <c r="E422" s="221"/>
    </row>
    <row r="423" spans="1:5">
      <c r="A423" t="s">
        <v>1113</v>
      </c>
      <c r="B423" s="221">
        <v>7</v>
      </c>
      <c r="C423" s="184">
        <v>45561</v>
      </c>
      <c r="D423" s="221"/>
      <c r="E423" s="221"/>
    </row>
    <row r="424" spans="1:5">
      <c r="A424" t="s">
        <v>1114</v>
      </c>
      <c r="B424" s="221">
        <v>7</v>
      </c>
      <c r="C424" s="184">
        <v>45561</v>
      </c>
      <c r="D424" s="221"/>
      <c r="E424" s="221"/>
    </row>
    <row r="425" spans="1:5">
      <c r="A425" t="s">
        <v>1115</v>
      </c>
      <c r="B425" s="221">
        <v>1</v>
      </c>
      <c r="C425" s="221"/>
      <c r="D425" s="221"/>
      <c r="E425" s="221"/>
    </row>
    <row r="426" spans="1:5">
      <c r="A426" t="s">
        <v>1116</v>
      </c>
      <c r="B426" s="221">
        <v>1</v>
      </c>
      <c r="C426" s="221"/>
      <c r="D426" s="221"/>
      <c r="E426" s="221"/>
    </row>
    <row r="427" spans="1:5">
      <c r="A427" t="s">
        <v>1117</v>
      </c>
      <c r="B427" s="221">
        <v>7</v>
      </c>
      <c r="C427" s="184">
        <v>45563</v>
      </c>
      <c r="D427" s="221"/>
      <c r="E427" s="221"/>
    </row>
    <row r="428" spans="1:5">
      <c r="A428" t="s">
        <v>1118</v>
      </c>
      <c r="B428" s="221">
        <v>1</v>
      </c>
      <c r="C428" s="221"/>
      <c r="D428" s="221"/>
      <c r="E428" s="221"/>
    </row>
    <row r="429" spans="1:5">
      <c r="A429" t="s">
        <v>1119</v>
      </c>
      <c r="B429" s="221">
        <v>1</v>
      </c>
      <c r="C429" s="221"/>
      <c r="D429" s="221"/>
      <c r="E429" s="221"/>
    </row>
    <row r="430" spans="1:5">
      <c r="A430" t="s">
        <v>1120</v>
      </c>
      <c r="B430" s="221">
        <v>1</v>
      </c>
      <c r="C430" s="221"/>
      <c r="D430" s="221"/>
      <c r="E430" s="221"/>
    </row>
    <row r="431" spans="1:5">
      <c r="A431" t="s">
        <v>1121</v>
      </c>
      <c r="B431" s="221">
        <v>1</v>
      </c>
      <c r="C431" s="221"/>
      <c r="D431" s="221"/>
      <c r="E431" s="221"/>
    </row>
    <row r="432" spans="1:5">
      <c r="A432" t="s">
        <v>1122</v>
      </c>
      <c r="B432" s="221">
        <v>1</v>
      </c>
      <c r="C432" s="221"/>
      <c r="D432" s="221"/>
      <c r="E432" s="221"/>
    </row>
    <row r="433" spans="1:5">
      <c r="A433" t="s">
        <v>1123</v>
      </c>
      <c r="B433" s="221">
        <v>1</v>
      </c>
      <c r="C433" s="221"/>
      <c r="D433" s="221"/>
      <c r="E433" s="221"/>
    </row>
    <row r="434" spans="1:5">
      <c r="A434" t="s">
        <v>1124</v>
      </c>
      <c r="B434" s="221">
        <v>7</v>
      </c>
      <c r="C434" s="184">
        <v>45563</v>
      </c>
      <c r="D434" s="221"/>
      <c r="E434" s="221"/>
    </row>
    <row r="435" spans="1:5">
      <c r="A435" t="s">
        <v>1125</v>
      </c>
      <c r="B435" s="221">
        <v>7</v>
      </c>
      <c r="C435" s="184">
        <v>45563</v>
      </c>
      <c r="D435" s="221"/>
      <c r="E435" s="221"/>
    </row>
    <row r="436" spans="1:5">
      <c r="A436" t="s">
        <v>1126</v>
      </c>
      <c r="B436" s="221">
        <v>7</v>
      </c>
      <c r="C436" s="184">
        <v>45563</v>
      </c>
      <c r="D436" s="221"/>
      <c r="E436" s="221"/>
    </row>
    <row r="437" spans="1:5">
      <c r="A437" t="s">
        <v>1127</v>
      </c>
      <c r="B437" s="221">
        <v>6</v>
      </c>
      <c r="C437" s="184">
        <v>45561</v>
      </c>
      <c r="D437" s="221"/>
      <c r="E437" s="221"/>
    </row>
    <row r="438" spans="1:5">
      <c r="A438" t="s">
        <v>1128</v>
      </c>
      <c r="B438" s="221">
        <v>6</v>
      </c>
      <c r="C438" s="184">
        <v>45561</v>
      </c>
      <c r="D438" s="221"/>
      <c r="E438" s="221"/>
    </row>
    <row r="439" spans="1:5">
      <c r="A439" t="s">
        <v>1129</v>
      </c>
      <c r="B439" s="221">
        <v>1</v>
      </c>
      <c r="C439" s="221"/>
      <c r="D439" s="221"/>
      <c r="E439" s="221"/>
    </row>
    <row r="440" spans="1:5">
      <c r="A440" t="s">
        <v>1130</v>
      </c>
      <c r="B440" s="221">
        <v>1</v>
      </c>
      <c r="C440" s="221"/>
      <c r="D440" s="221"/>
      <c r="E440" s="221"/>
    </row>
    <row r="441" spans="1:5">
      <c r="A441" t="s">
        <v>1131</v>
      </c>
      <c r="B441" s="221">
        <v>1</v>
      </c>
      <c r="C441" s="221"/>
      <c r="D441" s="221"/>
      <c r="E441" s="221"/>
    </row>
    <row r="442" spans="1:5">
      <c r="A442" t="s">
        <v>1132</v>
      </c>
      <c r="B442" s="221">
        <v>7</v>
      </c>
      <c r="C442" s="184">
        <v>45563</v>
      </c>
      <c r="D442" s="221"/>
      <c r="E442" s="221"/>
    </row>
    <row r="443" spans="1:5">
      <c r="A443" t="s">
        <v>1133</v>
      </c>
      <c r="B443" s="221">
        <v>7</v>
      </c>
      <c r="C443" s="184">
        <v>45563</v>
      </c>
      <c r="D443" s="221"/>
      <c r="E443" s="221"/>
    </row>
    <row r="444" spans="1:5">
      <c r="A444" t="s">
        <v>1134</v>
      </c>
      <c r="B444" s="221">
        <v>7</v>
      </c>
      <c r="C444" s="184">
        <v>45563</v>
      </c>
      <c r="D444" s="221"/>
      <c r="E444" s="221"/>
    </row>
    <row r="445" spans="1:5">
      <c r="A445" t="s">
        <v>1135</v>
      </c>
      <c r="B445" s="221">
        <v>0</v>
      </c>
      <c r="C445" s="184">
        <v>45561</v>
      </c>
      <c r="D445" s="221"/>
      <c r="E445" s="221"/>
    </row>
    <row r="446" spans="1:5">
      <c r="A446" t="s">
        <v>1136</v>
      </c>
      <c r="B446" s="221">
        <v>7</v>
      </c>
      <c r="C446" s="184">
        <v>45563</v>
      </c>
      <c r="D446" s="221"/>
      <c r="E446" s="221"/>
    </row>
    <row r="447" spans="1:5">
      <c r="A447" t="s">
        <v>1137</v>
      </c>
      <c r="B447" s="221">
        <v>7</v>
      </c>
      <c r="C447" s="184">
        <v>45563</v>
      </c>
      <c r="D447" s="221"/>
      <c r="E447" s="221"/>
    </row>
    <row r="448" spans="1:5">
      <c r="A448" t="s">
        <v>1138</v>
      </c>
      <c r="B448" s="221">
        <v>7</v>
      </c>
      <c r="C448" s="184">
        <v>45563</v>
      </c>
      <c r="D448" s="221"/>
      <c r="E448" s="221"/>
    </row>
    <row r="449" spans="1:5">
      <c r="A449" t="s">
        <v>1139</v>
      </c>
      <c r="B449" s="221">
        <v>7</v>
      </c>
      <c r="C449" s="184">
        <v>45563</v>
      </c>
      <c r="D449" s="221"/>
      <c r="E449" s="221"/>
    </row>
    <row r="450" spans="1:5">
      <c r="A450" t="s">
        <v>1140</v>
      </c>
      <c r="B450" s="221">
        <v>7</v>
      </c>
      <c r="C450" s="184">
        <v>45563</v>
      </c>
      <c r="D450" s="221"/>
      <c r="E450" s="221"/>
    </row>
    <row r="451" spans="1:5">
      <c r="A451" t="s">
        <v>1141</v>
      </c>
      <c r="B451" s="221">
        <v>0</v>
      </c>
      <c r="C451" s="184">
        <v>45561</v>
      </c>
      <c r="D451" s="221"/>
      <c r="E451" s="221"/>
    </row>
    <row r="452" spans="1:5">
      <c r="A452" t="s">
        <v>1142</v>
      </c>
      <c r="B452" s="221">
        <v>1</v>
      </c>
      <c r="C452" s="221"/>
      <c r="D452" s="221"/>
      <c r="E452" s="221"/>
    </row>
    <row r="453" spans="1:5">
      <c r="A453" t="s">
        <v>1143</v>
      </c>
      <c r="B453" s="221">
        <v>7</v>
      </c>
      <c r="C453" s="184">
        <v>45563</v>
      </c>
      <c r="D453" s="221"/>
      <c r="E453" s="221"/>
    </row>
    <row r="454" spans="1:5">
      <c r="A454" t="s">
        <v>1144</v>
      </c>
      <c r="B454" s="221">
        <v>7</v>
      </c>
      <c r="C454" s="184">
        <v>45563</v>
      </c>
      <c r="D454" s="221"/>
      <c r="E454" s="221"/>
    </row>
    <row r="455" spans="1:5">
      <c r="A455" t="s">
        <v>1145</v>
      </c>
      <c r="B455" s="221">
        <v>7</v>
      </c>
      <c r="C455" s="184">
        <v>45563</v>
      </c>
      <c r="D455" s="221"/>
      <c r="E455" s="221"/>
    </row>
    <row r="456" spans="1:5">
      <c r="A456" t="s">
        <v>1146</v>
      </c>
      <c r="B456" s="221">
        <v>1</v>
      </c>
      <c r="C456" s="221"/>
      <c r="D456" s="221"/>
      <c r="E456" s="221"/>
    </row>
    <row r="457" spans="1:5">
      <c r="A457" t="s">
        <v>1147</v>
      </c>
      <c r="B457" s="221">
        <v>0</v>
      </c>
      <c r="C457" s="221"/>
      <c r="D457" s="221"/>
      <c r="E457" s="221"/>
    </row>
    <row r="458" spans="1:5">
      <c r="A458" t="s">
        <v>1148</v>
      </c>
      <c r="B458" s="221">
        <v>1</v>
      </c>
      <c r="C458" s="221"/>
      <c r="D458" s="221"/>
      <c r="E458" s="221"/>
    </row>
    <row r="459" spans="1:5">
      <c r="A459" t="s">
        <v>1149</v>
      </c>
      <c r="B459" s="221">
        <v>1</v>
      </c>
      <c r="C459" s="221"/>
      <c r="D459" s="221"/>
      <c r="E459" s="221"/>
    </row>
    <row r="460" spans="1:5">
      <c r="A460" t="s">
        <v>1150</v>
      </c>
      <c r="B460" s="221">
        <v>1</v>
      </c>
      <c r="C460" s="221"/>
      <c r="D460" s="221"/>
      <c r="E460" s="221"/>
    </row>
    <row r="461" spans="1:5">
      <c r="A461" t="s">
        <v>1151</v>
      </c>
      <c r="B461" s="221">
        <v>1</v>
      </c>
      <c r="C461" s="221"/>
      <c r="D461" s="221"/>
      <c r="E461" s="221"/>
    </row>
    <row r="462" spans="1:5">
      <c r="A462" t="s">
        <v>1152</v>
      </c>
      <c r="B462" s="221">
        <v>1</v>
      </c>
      <c r="C462" s="221"/>
      <c r="D462" s="221"/>
      <c r="E462" s="221"/>
    </row>
    <row r="463" spans="1:5">
      <c r="A463" t="s">
        <v>1153</v>
      </c>
      <c r="B463" s="221">
        <v>1</v>
      </c>
      <c r="C463" s="221"/>
      <c r="D463" s="221"/>
      <c r="E463" s="221"/>
    </row>
    <row r="464" spans="1:5">
      <c r="A464" t="s">
        <v>1154</v>
      </c>
      <c r="B464" s="221">
        <v>1</v>
      </c>
      <c r="C464" s="221"/>
      <c r="D464" s="221"/>
      <c r="E464" s="221"/>
    </row>
    <row r="465" spans="1:5">
      <c r="A465" t="s">
        <v>1155</v>
      </c>
      <c r="B465" s="221">
        <v>1</v>
      </c>
      <c r="C465" s="221"/>
      <c r="D465" s="221"/>
      <c r="E465" s="221"/>
    </row>
    <row r="466" spans="1:5">
      <c r="A466" t="s">
        <v>1156</v>
      </c>
      <c r="B466" s="221">
        <v>1</v>
      </c>
      <c r="C466" s="221"/>
      <c r="D466" s="221"/>
      <c r="E466" s="221"/>
    </row>
    <row r="467" spans="1:5">
      <c r="A467" t="s">
        <v>1157</v>
      </c>
      <c r="B467" s="221">
        <v>1</v>
      </c>
      <c r="C467" s="221"/>
      <c r="D467" s="221"/>
      <c r="E467" s="221"/>
    </row>
    <row r="468" spans="1:5">
      <c r="A468" t="s">
        <v>1158</v>
      </c>
      <c r="B468" s="221">
        <v>1</v>
      </c>
      <c r="C468" s="221"/>
      <c r="D468" s="221"/>
      <c r="E468" s="221"/>
    </row>
    <row r="469" spans="1:5">
      <c r="A469" t="s">
        <v>1159</v>
      </c>
      <c r="B469" s="221">
        <v>1</v>
      </c>
      <c r="C469" s="221"/>
      <c r="D469" s="221"/>
      <c r="E469" s="221"/>
    </row>
    <row r="470" spans="1:5">
      <c r="A470" t="s">
        <v>1160</v>
      </c>
      <c r="B470" s="221">
        <v>1</v>
      </c>
      <c r="C470" s="221"/>
      <c r="D470" s="221"/>
      <c r="E470" s="221"/>
    </row>
    <row r="471" spans="1:5">
      <c r="A471" t="s">
        <v>1161</v>
      </c>
      <c r="B471" s="221">
        <v>1</v>
      </c>
      <c r="C471" s="221"/>
      <c r="D471" s="221"/>
      <c r="E471" s="221"/>
    </row>
    <row r="472" spans="1:5">
      <c r="A472" t="s">
        <v>1162</v>
      </c>
      <c r="B472" s="221">
        <v>0</v>
      </c>
      <c r="C472" s="221"/>
      <c r="D472" s="221"/>
      <c r="E472" s="221"/>
    </row>
    <row r="473" spans="1:5">
      <c r="A473" t="s">
        <v>1163</v>
      </c>
      <c r="B473" s="221">
        <v>1</v>
      </c>
      <c r="C473" s="184">
        <v>45512</v>
      </c>
      <c r="D473" s="184">
        <v>45526</v>
      </c>
      <c r="E473" s="221"/>
    </row>
    <row r="474" spans="1:5">
      <c r="A474" t="s">
        <v>1164</v>
      </c>
      <c r="B474" s="221">
        <v>1</v>
      </c>
      <c r="C474" s="221"/>
      <c r="D474" s="221"/>
      <c r="E474" s="221"/>
    </row>
    <row r="475" spans="1:5">
      <c r="A475" t="s">
        <v>1165</v>
      </c>
      <c r="B475" s="221">
        <v>1</v>
      </c>
      <c r="C475" s="221"/>
      <c r="D475" s="221"/>
      <c r="E475" s="221"/>
    </row>
    <row r="476" spans="1:5">
      <c r="A476" t="s">
        <v>1166</v>
      </c>
      <c r="B476" s="221">
        <v>1</v>
      </c>
      <c r="C476" s="221"/>
      <c r="D476" s="221"/>
      <c r="E476" s="221"/>
    </row>
    <row r="477" spans="1:5">
      <c r="A477" t="s">
        <v>1167</v>
      </c>
      <c r="B477" s="221">
        <v>0</v>
      </c>
      <c r="C477" s="221"/>
      <c r="D477" s="221"/>
      <c r="E477" s="221"/>
    </row>
    <row r="478" spans="1:5">
      <c r="A478" t="s">
        <v>1168</v>
      </c>
      <c r="B478" s="221">
        <v>0</v>
      </c>
      <c r="C478" s="221"/>
      <c r="D478" s="221"/>
      <c r="E478" s="221"/>
    </row>
    <row r="479" spans="1:5">
      <c r="A479" t="s">
        <v>1169</v>
      </c>
      <c r="B479" s="221">
        <v>1</v>
      </c>
      <c r="C479" s="221"/>
      <c r="D479" s="221"/>
      <c r="E479" s="221"/>
    </row>
    <row r="480" spans="1:5">
      <c r="A480" t="s">
        <v>1170</v>
      </c>
      <c r="B480" s="221">
        <v>0</v>
      </c>
      <c r="C480" s="221"/>
      <c r="D480" s="221"/>
      <c r="E480" s="221"/>
    </row>
    <row r="481" spans="1:5">
      <c r="A481" t="s">
        <v>1171</v>
      </c>
      <c r="B481" s="221">
        <v>1</v>
      </c>
      <c r="C481" s="221"/>
      <c r="D481" s="221"/>
      <c r="E481" s="221"/>
    </row>
    <row r="482" spans="1:5">
      <c r="A482" t="s">
        <v>1172</v>
      </c>
      <c r="B482" s="221">
        <v>1</v>
      </c>
      <c r="C482" s="221"/>
      <c r="D482" s="221"/>
      <c r="E482" s="221"/>
    </row>
    <row r="483" spans="1:5">
      <c r="A483" t="s">
        <v>1173</v>
      </c>
      <c r="B483" s="221">
        <v>1</v>
      </c>
      <c r="C483" s="221"/>
      <c r="D483" s="221"/>
      <c r="E483" s="221"/>
    </row>
    <row r="484" spans="1:5">
      <c r="A484" t="s">
        <v>1174</v>
      </c>
      <c r="B484" s="221">
        <v>1</v>
      </c>
      <c r="C484" s="221"/>
      <c r="D484" s="221"/>
      <c r="E484" s="221"/>
    </row>
    <row r="485" spans="1:5">
      <c r="A485" t="s">
        <v>1175</v>
      </c>
      <c r="B485" s="221">
        <v>1</v>
      </c>
      <c r="C485" s="221"/>
      <c r="D485" s="221"/>
      <c r="E485" s="221"/>
    </row>
    <row r="486" spans="1:5">
      <c r="A486" t="s">
        <v>1176</v>
      </c>
      <c r="B486" s="221">
        <v>1</v>
      </c>
      <c r="C486" s="221"/>
      <c r="D486" s="221"/>
      <c r="E486" s="221"/>
    </row>
    <row r="487" spans="1:5">
      <c r="A487" t="s">
        <v>1177</v>
      </c>
      <c r="B487" s="221">
        <v>1</v>
      </c>
      <c r="C487" s="221"/>
      <c r="D487" s="221"/>
      <c r="E487" s="221"/>
    </row>
    <row r="488" spans="1:5">
      <c r="A488" t="s">
        <v>1178</v>
      </c>
      <c r="B488" s="221">
        <v>1</v>
      </c>
      <c r="C488" s="221"/>
      <c r="D488" s="221"/>
      <c r="E488" s="221"/>
    </row>
    <row r="489" spans="1:5">
      <c r="A489" t="s">
        <v>1179</v>
      </c>
      <c r="B489" s="221">
        <v>1</v>
      </c>
      <c r="C489" s="221"/>
      <c r="D489" s="221"/>
      <c r="E489" s="221"/>
    </row>
    <row r="490" spans="1:5">
      <c r="A490" t="s">
        <v>1180</v>
      </c>
      <c r="B490" s="221">
        <v>7</v>
      </c>
      <c r="C490" s="184">
        <v>45562</v>
      </c>
      <c r="D490" s="184">
        <v>45607</v>
      </c>
      <c r="E490" s="221"/>
    </row>
    <row r="491" spans="1:5">
      <c r="A491" t="s">
        <v>1181</v>
      </c>
      <c r="B491" s="221">
        <v>7</v>
      </c>
      <c r="C491" s="184">
        <v>45562</v>
      </c>
      <c r="D491" s="184">
        <v>45607</v>
      </c>
      <c r="E491" s="221"/>
    </row>
    <row r="492" spans="1:5">
      <c r="A492" t="s">
        <v>1182</v>
      </c>
      <c r="B492" s="221">
        <v>1</v>
      </c>
      <c r="C492" s="221"/>
      <c r="D492" s="221"/>
      <c r="E492" s="221"/>
    </row>
    <row r="493" spans="1:5">
      <c r="A493" t="s">
        <v>1183</v>
      </c>
      <c r="B493" s="221">
        <v>1</v>
      </c>
      <c r="C493" s="221"/>
      <c r="D493" s="221"/>
      <c r="E493" s="221"/>
    </row>
    <row r="494" spans="1:5">
      <c r="A494" t="s">
        <v>1184</v>
      </c>
      <c r="B494" s="221">
        <v>1</v>
      </c>
      <c r="C494" s="221"/>
      <c r="D494" s="221"/>
      <c r="E494" s="221"/>
    </row>
    <row r="495" spans="1:5">
      <c r="A495" t="s">
        <v>1185</v>
      </c>
      <c r="B495" s="221">
        <v>7</v>
      </c>
      <c r="C495" s="184">
        <v>45562</v>
      </c>
      <c r="D495" s="184">
        <v>45607</v>
      </c>
      <c r="E495" s="221"/>
    </row>
    <row r="496" spans="1:5">
      <c r="A496" t="s">
        <v>1186</v>
      </c>
      <c r="B496" s="221">
        <v>1</v>
      </c>
      <c r="C496" s="221"/>
      <c r="D496" s="221"/>
      <c r="E496" s="221"/>
    </row>
    <row r="497" spans="1:5">
      <c r="A497" t="s">
        <v>1187</v>
      </c>
      <c r="B497" s="221">
        <v>7</v>
      </c>
      <c r="C497" s="184">
        <v>45562</v>
      </c>
      <c r="D497" s="184">
        <v>45607</v>
      </c>
      <c r="E497" s="221"/>
    </row>
    <row r="498" spans="1:5">
      <c r="A498" t="s">
        <v>1188</v>
      </c>
      <c r="B498" s="221">
        <v>7</v>
      </c>
      <c r="C498" s="184">
        <v>45562</v>
      </c>
      <c r="D498" s="184">
        <v>45607</v>
      </c>
      <c r="E498" s="221"/>
    </row>
    <row r="499" spans="1:5">
      <c r="A499" t="s">
        <v>1189</v>
      </c>
      <c r="B499" s="221">
        <v>1</v>
      </c>
      <c r="C499" s="221"/>
      <c r="D499" s="221"/>
      <c r="E499" s="221"/>
    </row>
    <row r="500" spans="1:5">
      <c r="A500" t="s">
        <v>1190</v>
      </c>
      <c r="B500" s="221">
        <v>1</v>
      </c>
      <c r="C500" s="221"/>
      <c r="D500" s="221"/>
      <c r="E500" s="221"/>
    </row>
    <row r="501" spans="1:5">
      <c r="A501" t="s">
        <v>1191</v>
      </c>
      <c r="B501" s="221">
        <v>1</v>
      </c>
      <c r="C501" s="221"/>
      <c r="D501" s="221"/>
      <c r="E501" s="221"/>
    </row>
    <row r="502" spans="1:5">
      <c r="A502" t="s">
        <v>1192</v>
      </c>
      <c r="B502" s="221">
        <v>7</v>
      </c>
      <c r="C502" s="184">
        <v>45562</v>
      </c>
      <c r="D502" s="184">
        <v>45607</v>
      </c>
      <c r="E502" s="221"/>
    </row>
    <row r="503" spans="1:5">
      <c r="A503" t="s">
        <v>1193</v>
      </c>
      <c r="B503" s="221">
        <v>1</v>
      </c>
      <c r="C503" s="221"/>
      <c r="D503" s="221"/>
      <c r="E503" s="221"/>
    </row>
    <row r="504" spans="1:5">
      <c r="A504" t="s">
        <v>1194</v>
      </c>
      <c r="B504" s="221">
        <v>1</v>
      </c>
      <c r="C504" s="221"/>
      <c r="D504" s="221"/>
      <c r="E504" s="221"/>
    </row>
    <row r="505" spans="1:5">
      <c r="A505" t="s">
        <v>1195</v>
      </c>
      <c r="B505" s="221">
        <v>1</v>
      </c>
      <c r="C505" s="221"/>
      <c r="D505" s="221"/>
      <c r="E505" s="221"/>
    </row>
    <row r="506" spans="1:5">
      <c r="A506" t="s">
        <v>1196</v>
      </c>
      <c r="B506" s="221">
        <v>7</v>
      </c>
      <c r="C506" s="184">
        <v>45562</v>
      </c>
      <c r="D506" s="184">
        <v>45607</v>
      </c>
      <c r="E506" s="221"/>
    </row>
    <row r="507" spans="1:5">
      <c r="A507" t="s">
        <v>1197</v>
      </c>
      <c r="B507" s="221">
        <v>1</v>
      </c>
      <c r="C507" s="221"/>
      <c r="D507" s="221"/>
      <c r="E507" s="221"/>
    </row>
    <row r="508" spans="1:5">
      <c r="A508" t="s">
        <v>1198</v>
      </c>
      <c r="B508" s="221">
        <v>1</v>
      </c>
      <c r="C508" s="221"/>
      <c r="D508" s="221"/>
      <c r="E508" s="221"/>
    </row>
    <row r="509" spans="1:5">
      <c r="A509" t="s">
        <v>1199</v>
      </c>
      <c r="B509" s="221">
        <v>1</v>
      </c>
      <c r="C509" s="221"/>
      <c r="D509" s="221"/>
      <c r="E509" s="221"/>
    </row>
    <row r="510" spans="1:5">
      <c r="A510" t="s">
        <v>1200</v>
      </c>
      <c r="B510" s="221">
        <v>7</v>
      </c>
      <c r="C510" s="184">
        <v>45562</v>
      </c>
      <c r="D510" s="184">
        <v>45607</v>
      </c>
      <c r="E510" s="221"/>
    </row>
    <row r="511" spans="1:5">
      <c r="A511" t="s">
        <v>1201</v>
      </c>
      <c r="B511" s="221">
        <v>7</v>
      </c>
      <c r="C511" s="184">
        <v>45562</v>
      </c>
      <c r="D511" s="184">
        <v>45607</v>
      </c>
      <c r="E511" s="221"/>
    </row>
    <row r="512" spans="1:5">
      <c r="A512" t="s">
        <v>1202</v>
      </c>
      <c r="B512" s="221">
        <v>1</v>
      </c>
      <c r="C512" s="221"/>
      <c r="D512" s="221"/>
      <c r="E512" s="221"/>
    </row>
    <row r="513" spans="1:5">
      <c r="A513" t="s">
        <v>1203</v>
      </c>
      <c r="B513" s="221">
        <v>7</v>
      </c>
      <c r="C513" s="184">
        <v>45562</v>
      </c>
      <c r="D513" s="184">
        <v>45607</v>
      </c>
      <c r="E513" s="221"/>
    </row>
    <row r="514" spans="1:5">
      <c r="A514" t="s">
        <v>1204</v>
      </c>
      <c r="B514" s="221">
        <v>7</v>
      </c>
      <c r="C514" s="184">
        <v>45562</v>
      </c>
      <c r="D514" s="184">
        <v>45607</v>
      </c>
      <c r="E514" s="221"/>
    </row>
    <row r="515" spans="1:5">
      <c r="A515" t="s">
        <v>1205</v>
      </c>
      <c r="B515" s="221">
        <v>7</v>
      </c>
      <c r="C515" s="184">
        <v>45562</v>
      </c>
      <c r="D515" s="184">
        <v>45607</v>
      </c>
      <c r="E515" s="221"/>
    </row>
    <row r="516" spans="1:5">
      <c r="A516" t="s">
        <v>1206</v>
      </c>
      <c r="B516" s="221">
        <v>7</v>
      </c>
      <c r="C516" s="184">
        <v>45562</v>
      </c>
      <c r="D516" s="184">
        <v>45607</v>
      </c>
      <c r="E516" s="221"/>
    </row>
    <row r="517" spans="1:5">
      <c r="A517" t="s">
        <v>1207</v>
      </c>
      <c r="B517" s="221">
        <v>1</v>
      </c>
      <c r="C517" s="221"/>
      <c r="D517" s="221"/>
      <c r="E517" s="221"/>
    </row>
    <row r="518" spans="1:5">
      <c r="A518" t="s">
        <v>1208</v>
      </c>
      <c r="B518" s="221">
        <v>1</v>
      </c>
      <c r="C518" s="221"/>
      <c r="D518" s="221"/>
      <c r="E518" s="221"/>
    </row>
    <row r="519" spans="1:5">
      <c r="A519" t="s">
        <v>1209</v>
      </c>
      <c r="B519" s="221">
        <v>7</v>
      </c>
      <c r="C519" s="184">
        <v>45562</v>
      </c>
      <c r="D519" s="184">
        <v>45607</v>
      </c>
      <c r="E519" s="221"/>
    </row>
    <row r="520" spans="1:5">
      <c r="A520" t="s">
        <v>1210</v>
      </c>
      <c r="B520" s="221">
        <v>7</v>
      </c>
      <c r="C520" s="184">
        <v>45562</v>
      </c>
      <c r="D520" s="184">
        <v>45607</v>
      </c>
      <c r="E520" s="221"/>
    </row>
    <row r="521" spans="1:5">
      <c r="A521" t="s">
        <v>1211</v>
      </c>
      <c r="B521" s="221">
        <v>1</v>
      </c>
      <c r="C521" s="221"/>
      <c r="D521" s="221"/>
      <c r="E521" s="221"/>
    </row>
    <row r="522" spans="1:5">
      <c r="A522" t="s">
        <v>1212</v>
      </c>
      <c r="B522" s="221">
        <v>7</v>
      </c>
      <c r="C522" s="184">
        <v>45562</v>
      </c>
      <c r="D522" s="184">
        <v>45607</v>
      </c>
      <c r="E522" s="221"/>
    </row>
    <row r="523" spans="1:5">
      <c r="A523" t="s">
        <v>1213</v>
      </c>
      <c r="B523" s="221">
        <v>7</v>
      </c>
      <c r="C523" s="184">
        <v>45562</v>
      </c>
      <c r="D523" s="184">
        <v>45607</v>
      </c>
      <c r="E523" s="221"/>
    </row>
    <row r="524" spans="1:5">
      <c r="A524" t="s">
        <v>1214</v>
      </c>
      <c r="B524" s="221">
        <v>1</v>
      </c>
      <c r="C524" s="221"/>
      <c r="D524" s="221"/>
      <c r="E524" s="221"/>
    </row>
    <row r="525" spans="1:5">
      <c r="A525" t="s">
        <v>1215</v>
      </c>
      <c r="B525" s="221">
        <v>1</v>
      </c>
      <c r="C525" s="221"/>
      <c r="D525" s="221"/>
      <c r="E525" s="221"/>
    </row>
    <row r="526" spans="1:5">
      <c r="A526" t="s">
        <v>1216</v>
      </c>
      <c r="B526" s="221">
        <v>1</v>
      </c>
      <c r="C526" s="221"/>
      <c r="D526" s="221"/>
      <c r="E526" s="221"/>
    </row>
    <row r="527" spans="1:5">
      <c r="A527" t="s">
        <v>1217</v>
      </c>
      <c r="B527" s="221">
        <v>1</v>
      </c>
      <c r="C527" s="221"/>
      <c r="D527" s="221"/>
      <c r="E527" s="221"/>
    </row>
    <row r="528" spans="1:5">
      <c r="A528" t="s">
        <v>1218</v>
      </c>
      <c r="B528" s="221">
        <v>1</v>
      </c>
      <c r="C528" s="221"/>
      <c r="D528" s="221"/>
      <c r="E528" s="221"/>
    </row>
    <row r="529" spans="1:5">
      <c r="A529" t="s">
        <v>1219</v>
      </c>
      <c r="B529" s="221">
        <v>1</v>
      </c>
      <c r="C529" s="221"/>
      <c r="D529" s="221"/>
      <c r="E529" s="221"/>
    </row>
    <row r="530" spans="1:5">
      <c r="A530" t="s">
        <v>1220</v>
      </c>
      <c r="B530" s="221">
        <v>1</v>
      </c>
      <c r="C530" s="221"/>
      <c r="D530" s="221"/>
      <c r="E530" s="221"/>
    </row>
    <row r="531" spans="1:5">
      <c r="A531" t="s">
        <v>1221</v>
      </c>
      <c r="B531" s="221">
        <v>1</v>
      </c>
      <c r="C531" s="221"/>
      <c r="D531" s="221"/>
      <c r="E531" s="221"/>
    </row>
    <row r="532" spans="1:5">
      <c r="A532" t="s">
        <v>1222</v>
      </c>
      <c r="B532" s="221">
        <v>1</v>
      </c>
      <c r="C532" s="221"/>
      <c r="D532" s="221"/>
      <c r="E532" s="221"/>
    </row>
    <row r="533" spans="1:5">
      <c r="A533" t="s">
        <v>1223</v>
      </c>
      <c r="B533" s="221">
        <v>1</v>
      </c>
      <c r="C533" s="221"/>
      <c r="D533" s="221"/>
      <c r="E533" s="221"/>
    </row>
    <row r="534" spans="1:5">
      <c r="A534" t="s">
        <v>1224</v>
      </c>
      <c r="B534" s="221">
        <v>7</v>
      </c>
      <c r="C534" s="184">
        <v>45562</v>
      </c>
      <c r="D534" s="184">
        <v>45607</v>
      </c>
      <c r="E534" s="221"/>
    </row>
    <row r="535" spans="1:5">
      <c r="A535" t="s">
        <v>1225</v>
      </c>
      <c r="B535" s="221">
        <v>1</v>
      </c>
      <c r="C535" s="221"/>
      <c r="D535" s="221"/>
      <c r="E535" s="221"/>
    </row>
    <row r="536" spans="1:5">
      <c r="A536" t="s">
        <v>1226</v>
      </c>
      <c r="B536" s="221">
        <v>1</v>
      </c>
      <c r="C536" s="221"/>
      <c r="D536" s="221"/>
      <c r="E536" s="221"/>
    </row>
    <row r="537" spans="1:5">
      <c r="A537" t="s">
        <v>1227</v>
      </c>
      <c r="B537" s="221">
        <v>1</v>
      </c>
      <c r="C537" s="221"/>
      <c r="D537" s="221"/>
      <c r="E537" s="221"/>
    </row>
    <row r="538" spans="1:5">
      <c r="A538" t="s">
        <v>1228</v>
      </c>
      <c r="B538" s="221">
        <v>7</v>
      </c>
      <c r="C538" s="184">
        <v>45562</v>
      </c>
      <c r="D538" s="184">
        <v>45607</v>
      </c>
      <c r="E538" s="221"/>
    </row>
    <row r="539" spans="1:5">
      <c r="A539" t="s">
        <v>1229</v>
      </c>
      <c r="B539" s="221">
        <v>7</v>
      </c>
      <c r="C539" s="184">
        <v>45562</v>
      </c>
      <c r="D539" s="184">
        <v>45607</v>
      </c>
      <c r="E539" s="221"/>
    </row>
    <row r="540" spans="1:5">
      <c r="A540" t="s">
        <v>1230</v>
      </c>
      <c r="B540" s="221">
        <v>1</v>
      </c>
      <c r="C540" s="221"/>
      <c r="D540" s="221"/>
      <c r="E540" s="221"/>
    </row>
    <row r="541" spans="1:5">
      <c r="A541" t="s">
        <v>1231</v>
      </c>
      <c r="B541" s="221">
        <v>1</v>
      </c>
      <c r="C541" s="221"/>
      <c r="D541" s="221"/>
      <c r="E541" s="221"/>
    </row>
    <row r="542" spans="1:5">
      <c r="A542" t="s">
        <v>1232</v>
      </c>
      <c r="B542" s="221">
        <v>1</v>
      </c>
      <c r="C542" s="221"/>
      <c r="D542" s="221"/>
      <c r="E542" s="221"/>
    </row>
    <row r="543" spans="1:5">
      <c r="A543" t="s">
        <v>1233</v>
      </c>
      <c r="B543" s="221">
        <v>1</v>
      </c>
      <c r="C543" s="221"/>
      <c r="D543" s="221"/>
      <c r="E543" s="221"/>
    </row>
    <row r="544" spans="1:5">
      <c r="A544" t="s">
        <v>1234</v>
      </c>
      <c r="B544" s="221">
        <v>7</v>
      </c>
      <c r="C544" s="184">
        <v>45562</v>
      </c>
      <c r="D544" s="184">
        <v>45607</v>
      </c>
      <c r="E544" s="221"/>
    </row>
    <row r="545" spans="1:5">
      <c r="A545" t="s">
        <v>1235</v>
      </c>
      <c r="B545" s="221">
        <v>1</v>
      </c>
      <c r="C545" s="221"/>
      <c r="D545" s="221"/>
      <c r="E545" s="221"/>
    </row>
    <row r="546" spans="1:5">
      <c r="A546" t="s">
        <v>1236</v>
      </c>
      <c r="B546" s="221">
        <v>1</v>
      </c>
      <c r="C546" s="221"/>
      <c r="D546" s="221"/>
      <c r="E546" s="221"/>
    </row>
    <row r="547" spans="1:5">
      <c r="A547" t="s">
        <v>1237</v>
      </c>
      <c r="B547" s="221">
        <v>1</v>
      </c>
      <c r="C547" s="221"/>
      <c r="D547" s="221"/>
      <c r="E547" s="221"/>
    </row>
    <row r="548" spans="1:5">
      <c r="A548" t="s">
        <v>1238</v>
      </c>
      <c r="B548" s="221">
        <v>7</v>
      </c>
      <c r="C548" s="184">
        <v>45562</v>
      </c>
      <c r="D548" s="184">
        <v>45607</v>
      </c>
      <c r="E548" s="221"/>
    </row>
    <row r="549" spans="1:5">
      <c r="A549" t="s">
        <v>1239</v>
      </c>
      <c r="B549" s="221">
        <v>1</v>
      </c>
      <c r="C549" s="221"/>
      <c r="D549" s="221"/>
      <c r="E549" s="221"/>
    </row>
    <row r="550" spans="1:5">
      <c r="A550" t="s">
        <v>1240</v>
      </c>
      <c r="B550" s="221">
        <v>1</v>
      </c>
      <c r="C550" s="221"/>
      <c r="D550" s="221"/>
      <c r="E550" s="221"/>
    </row>
    <row r="551" spans="1:5">
      <c r="A551" t="s">
        <v>1241</v>
      </c>
      <c r="B551" s="221">
        <v>1</v>
      </c>
      <c r="C551" s="221"/>
      <c r="D551" s="221"/>
      <c r="E551" s="221"/>
    </row>
    <row r="552" spans="1:5">
      <c r="A552" t="s">
        <v>1242</v>
      </c>
      <c r="B552" s="221">
        <v>1</v>
      </c>
      <c r="C552" s="221"/>
      <c r="D552" s="221"/>
      <c r="E552" s="221"/>
    </row>
    <row r="553" spans="1:5">
      <c r="A553" t="s">
        <v>1243</v>
      </c>
      <c r="B553" s="221">
        <v>1</v>
      </c>
      <c r="C553" s="221"/>
      <c r="D553" s="221"/>
      <c r="E553" s="221"/>
    </row>
    <row r="554" spans="1:5">
      <c r="A554" t="s">
        <v>1244</v>
      </c>
      <c r="B554" s="221">
        <v>1</v>
      </c>
      <c r="C554" s="221"/>
      <c r="D554" s="221"/>
      <c r="E554" s="221"/>
    </row>
    <row r="555" spans="1:5">
      <c r="A555" t="s">
        <v>1245</v>
      </c>
      <c r="B555" s="221">
        <v>1</v>
      </c>
      <c r="C555" s="221"/>
      <c r="D555" s="221"/>
      <c r="E555" s="221"/>
    </row>
    <row r="556" spans="1:5">
      <c r="A556" t="s">
        <v>1246</v>
      </c>
      <c r="B556" s="221">
        <v>1</v>
      </c>
      <c r="C556" s="221"/>
      <c r="D556" s="221"/>
      <c r="E556" s="221"/>
    </row>
    <row r="557" spans="1:5">
      <c r="A557" t="s">
        <v>1247</v>
      </c>
      <c r="B557" s="221">
        <v>1</v>
      </c>
      <c r="C557" s="221"/>
      <c r="D557" s="221"/>
      <c r="E557" s="221"/>
    </row>
    <row r="558" spans="1:5">
      <c r="A558" t="s">
        <v>1248</v>
      </c>
      <c r="B558" s="221">
        <v>1</v>
      </c>
      <c r="C558" s="221"/>
      <c r="D558" s="221"/>
      <c r="E558" s="221"/>
    </row>
    <row r="559" spans="1:5">
      <c r="A559" t="s">
        <v>1249</v>
      </c>
      <c r="B559" s="221">
        <v>1</v>
      </c>
      <c r="C559" s="221"/>
      <c r="D559" s="221"/>
      <c r="E559" s="221"/>
    </row>
    <row r="560" spans="1:5">
      <c r="A560" t="s">
        <v>1250</v>
      </c>
      <c r="B560" s="221">
        <v>1</v>
      </c>
      <c r="C560" s="221"/>
      <c r="D560" s="221"/>
      <c r="E560" s="221"/>
    </row>
    <row r="561" spans="1:5">
      <c r="A561" t="s">
        <v>1251</v>
      </c>
      <c r="B561" s="221">
        <v>1</v>
      </c>
      <c r="C561" s="221"/>
      <c r="D561" s="221"/>
      <c r="E561" s="221"/>
    </row>
    <row r="562" spans="1:5">
      <c r="A562" t="s">
        <v>1252</v>
      </c>
      <c r="B562" s="221">
        <v>1</v>
      </c>
      <c r="C562" s="221"/>
      <c r="D562" s="221"/>
      <c r="E562" s="221"/>
    </row>
    <row r="563" spans="1:5">
      <c r="A563" t="s">
        <v>1253</v>
      </c>
      <c r="B563" s="221">
        <v>1</v>
      </c>
      <c r="C563" s="221"/>
      <c r="D563" s="221"/>
      <c r="E563" s="221"/>
    </row>
    <row r="564" spans="1:5">
      <c r="A564" t="s">
        <v>1254</v>
      </c>
      <c r="B564" s="221">
        <v>1</v>
      </c>
      <c r="C564" s="221"/>
      <c r="D564" s="221"/>
      <c r="E564" s="221"/>
    </row>
    <row r="565" spans="1:5">
      <c r="A565" t="s">
        <v>1255</v>
      </c>
      <c r="B565" s="221">
        <v>1</v>
      </c>
      <c r="C565" s="221"/>
      <c r="D565" s="221"/>
      <c r="E565" s="221"/>
    </row>
    <row r="566" spans="1:5">
      <c r="A566" t="s">
        <v>1256</v>
      </c>
      <c r="B566" s="221">
        <v>1</v>
      </c>
      <c r="C566" s="221"/>
      <c r="D566" s="221"/>
      <c r="E566" s="221"/>
    </row>
    <row r="567" spans="1:5">
      <c r="A567" t="s">
        <v>1257</v>
      </c>
      <c r="B567" s="221">
        <v>0</v>
      </c>
      <c r="C567" s="221"/>
      <c r="D567" s="221"/>
      <c r="E567" s="221"/>
    </row>
    <row r="568" spans="1:5">
      <c r="A568" t="s">
        <v>1258</v>
      </c>
      <c r="B568" s="221">
        <v>1</v>
      </c>
      <c r="C568" s="221"/>
      <c r="D568" s="221"/>
      <c r="E568" s="221"/>
    </row>
    <row r="569" spans="1:5">
      <c r="A569" t="s">
        <v>1259</v>
      </c>
      <c r="B569" s="221">
        <v>1</v>
      </c>
      <c r="C569" s="221"/>
      <c r="D569" s="221"/>
      <c r="E569" s="221"/>
    </row>
    <row r="570" spans="1:5">
      <c r="A570" t="s">
        <v>1260</v>
      </c>
      <c r="B570" s="221">
        <v>1</v>
      </c>
      <c r="C570" s="184">
        <v>45491</v>
      </c>
      <c r="D570" s="184">
        <v>45495</v>
      </c>
      <c r="E570" s="184">
        <v>45495</v>
      </c>
    </row>
    <row r="571" spans="1:5">
      <c r="A571" t="s">
        <v>1261</v>
      </c>
      <c r="B571" s="221">
        <v>1</v>
      </c>
      <c r="C571" s="221"/>
      <c r="D571" s="221"/>
      <c r="E571" s="221"/>
    </row>
    <row r="572" spans="1:5">
      <c r="A572" t="s">
        <v>1262</v>
      </c>
      <c r="B572" s="221">
        <v>1</v>
      </c>
      <c r="C572" s="221"/>
      <c r="D572" s="221"/>
      <c r="E572" s="221"/>
    </row>
    <row r="573" spans="1:5">
      <c r="A573" t="s">
        <v>1263</v>
      </c>
      <c r="B573" s="221">
        <v>1</v>
      </c>
      <c r="C573" s="184">
        <v>45491</v>
      </c>
      <c r="D573" s="184">
        <v>45495</v>
      </c>
      <c r="E573" s="184">
        <v>45495</v>
      </c>
    </row>
    <row r="574" spans="1:5">
      <c r="A574" t="s">
        <v>1264</v>
      </c>
      <c r="B574" s="221">
        <v>1</v>
      </c>
      <c r="C574" s="221"/>
      <c r="D574" s="221"/>
      <c r="E574" s="221"/>
    </row>
    <row r="575" spans="1:5">
      <c r="A575" t="s">
        <v>1265</v>
      </c>
      <c r="B575" s="221">
        <v>1</v>
      </c>
      <c r="C575" s="221"/>
      <c r="D575" s="221"/>
      <c r="E575" s="221"/>
    </row>
    <row r="576" spans="1:5">
      <c r="A576" t="s">
        <v>1266</v>
      </c>
      <c r="B576" s="221">
        <v>1</v>
      </c>
      <c r="C576" s="221"/>
      <c r="D576" s="221"/>
      <c r="E576" s="221"/>
    </row>
    <row r="577" spans="1:5">
      <c r="A577" t="s">
        <v>1267</v>
      </c>
      <c r="B577" s="221">
        <v>1</v>
      </c>
      <c r="C577" s="221"/>
      <c r="D577" s="221"/>
      <c r="E577" s="221"/>
    </row>
    <row r="578" spans="1:5">
      <c r="A578" t="s">
        <v>1268</v>
      </c>
      <c r="B578" s="221">
        <v>1</v>
      </c>
      <c r="C578" s="221"/>
      <c r="D578" s="221"/>
      <c r="E578" s="221"/>
    </row>
    <row r="579" spans="1:5">
      <c r="A579" t="s">
        <v>1269</v>
      </c>
      <c r="B579" s="221">
        <v>1</v>
      </c>
      <c r="C579" s="221"/>
      <c r="D579" s="221"/>
      <c r="E579" s="221"/>
    </row>
    <row r="580" spans="1:5">
      <c r="A580" t="s">
        <v>1270</v>
      </c>
      <c r="B580" s="221">
        <v>1</v>
      </c>
      <c r="C580" s="221"/>
      <c r="D580" s="221"/>
      <c r="E580" s="221"/>
    </row>
    <row r="581" spans="1:5">
      <c r="A581" t="s">
        <v>1271</v>
      </c>
      <c r="B581" s="221">
        <v>1</v>
      </c>
      <c r="C581" s="221"/>
      <c r="D581" s="221"/>
      <c r="E581" s="221"/>
    </row>
    <row r="582" spans="1:5">
      <c r="A582" t="s">
        <v>1272</v>
      </c>
      <c r="B582" s="221">
        <v>1</v>
      </c>
      <c r="C582" s="221"/>
      <c r="D582" s="221"/>
      <c r="E582" s="221"/>
    </row>
    <row r="583" spans="1:5">
      <c r="A583" t="s">
        <v>1273</v>
      </c>
      <c r="B583" s="221">
        <v>0</v>
      </c>
      <c r="C583" s="221"/>
      <c r="D583" s="221"/>
      <c r="E583" s="221"/>
    </row>
    <row r="584" spans="1:5">
      <c r="A584" t="s">
        <v>1274</v>
      </c>
      <c r="B584" s="221">
        <v>1</v>
      </c>
      <c r="C584" s="221"/>
      <c r="D584" s="221"/>
      <c r="E584" s="221"/>
    </row>
    <row r="585" spans="1:5">
      <c r="A585" t="s">
        <v>1275</v>
      </c>
      <c r="B585" s="221">
        <v>1</v>
      </c>
      <c r="C585" s="221"/>
      <c r="D585" s="221"/>
      <c r="E585" s="221"/>
    </row>
    <row r="586" spans="1:5">
      <c r="A586" t="s">
        <v>1276</v>
      </c>
      <c r="B586" s="221">
        <v>1</v>
      </c>
      <c r="C586" s="221"/>
      <c r="D586" s="221"/>
      <c r="E586" s="221"/>
    </row>
    <row r="587" spans="1:5">
      <c r="A587" t="s">
        <v>1277</v>
      </c>
      <c r="B587" s="221">
        <v>1</v>
      </c>
      <c r="C587" s="221"/>
      <c r="D587" s="221"/>
      <c r="E587" s="221"/>
    </row>
    <row r="588" spans="1:5">
      <c r="A588" t="s">
        <v>1278</v>
      </c>
      <c r="B588" s="221">
        <v>1</v>
      </c>
      <c r="C588" s="221"/>
      <c r="D588" s="221"/>
      <c r="E588" s="221"/>
    </row>
    <row r="589" spans="1:5">
      <c r="A589" t="s">
        <v>1279</v>
      </c>
      <c r="B589" s="221">
        <v>1</v>
      </c>
      <c r="C589" s="221"/>
      <c r="D589" s="221"/>
      <c r="E589" s="221"/>
    </row>
    <row r="590" spans="1:5">
      <c r="A590" t="s">
        <v>1280</v>
      </c>
      <c r="B590" s="221">
        <v>1</v>
      </c>
      <c r="C590" s="221"/>
      <c r="D590" s="221"/>
      <c r="E590" s="221"/>
    </row>
    <row r="591" spans="1:5">
      <c r="A591" t="s">
        <v>1281</v>
      </c>
      <c r="B591" s="221">
        <v>1</v>
      </c>
      <c r="C591" s="221"/>
      <c r="D591" s="221"/>
      <c r="E591" s="221"/>
    </row>
    <row r="592" spans="1:5">
      <c r="A592" t="s">
        <v>1282</v>
      </c>
      <c r="B592" s="221">
        <v>1</v>
      </c>
      <c r="C592" s="221"/>
      <c r="D592" s="221"/>
      <c r="E592" s="221"/>
    </row>
    <row r="593" spans="1:5">
      <c r="A593" t="s">
        <v>1283</v>
      </c>
      <c r="B593" s="221">
        <v>1</v>
      </c>
      <c r="C593" s="221"/>
      <c r="D593" s="221"/>
      <c r="E593" s="221"/>
    </row>
    <row r="594" spans="1:5">
      <c r="A594" t="s">
        <v>1284</v>
      </c>
      <c r="B594" s="221">
        <v>1</v>
      </c>
      <c r="C594" s="221"/>
      <c r="D594" s="221"/>
      <c r="E594" s="221"/>
    </row>
    <row r="595" spans="1:5">
      <c r="A595" t="s">
        <v>1285</v>
      </c>
      <c r="B595" s="221">
        <v>1</v>
      </c>
      <c r="C595" s="221"/>
      <c r="D595" s="221"/>
      <c r="E595" s="221"/>
    </row>
    <row r="596" spans="1:5">
      <c r="A596" t="s">
        <v>1286</v>
      </c>
      <c r="B596" s="221">
        <v>1</v>
      </c>
      <c r="C596" s="221"/>
      <c r="D596" s="221"/>
      <c r="E596" s="221"/>
    </row>
    <row r="597" spans="1:5">
      <c r="A597" t="s">
        <v>1287</v>
      </c>
      <c r="B597" s="221">
        <v>1</v>
      </c>
      <c r="C597" s="221"/>
      <c r="D597" s="221"/>
      <c r="E597" s="221"/>
    </row>
    <row r="598" spans="1:5">
      <c r="A598" t="s">
        <v>1288</v>
      </c>
      <c r="B598" s="221">
        <v>0</v>
      </c>
      <c r="C598" s="221"/>
      <c r="D598" s="221"/>
      <c r="E598" s="221"/>
    </row>
    <row r="599" spans="1:5">
      <c r="A599" t="s">
        <v>1289</v>
      </c>
      <c r="B599" s="221">
        <v>1</v>
      </c>
      <c r="C599" s="221"/>
      <c r="D599" s="221"/>
      <c r="E599" s="221"/>
    </row>
    <row r="600" spans="1:5">
      <c r="A600" t="s">
        <v>1290</v>
      </c>
      <c r="B600" s="221">
        <v>1</v>
      </c>
      <c r="C600" s="221"/>
      <c r="D600" s="221"/>
      <c r="E600" s="221"/>
    </row>
    <row r="601" spans="1:5">
      <c r="A601" t="s">
        <v>1291</v>
      </c>
      <c r="B601" s="221">
        <v>1</v>
      </c>
      <c r="C601" s="221"/>
      <c r="D601" s="221"/>
      <c r="E601" s="221"/>
    </row>
    <row r="602" spans="1:5">
      <c r="A602" t="s">
        <v>1292</v>
      </c>
      <c r="B602" s="221">
        <v>0</v>
      </c>
      <c r="C602" s="221"/>
      <c r="D602" s="221"/>
      <c r="E602" s="221"/>
    </row>
    <row r="603" spans="1:5">
      <c r="A603" t="s">
        <v>1293</v>
      </c>
      <c r="B603" s="221">
        <v>1</v>
      </c>
      <c r="C603" s="221"/>
      <c r="D603" s="221"/>
      <c r="E603" s="221"/>
    </row>
    <row r="604" spans="1:5">
      <c r="A604" t="s">
        <v>1294</v>
      </c>
      <c r="B604" s="221">
        <v>1</v>
      </c>
      <c r="C604" s="221"/>
      <c r="D604" s="221"/>
      <c r="E604" s="221"/>
    </row>
    <row r="605" spans="1:5">
      <c r="A605" t="s">
        <v>1295</v>
      </c>
      <c r="B605" s="221">
        <v>0</v>
      </c>
      <c r="C605" s="221"/>
      <c r="D605" s="221"/>
      <c r="E605" s="221"/>
    </row>
    <row r="606" spans="1:5">
      <c r="A606" t="s">
        <v>1296</v>
      </c>
      <c r="B606" s="221">
        <v>1</v>
      </c>
      <c r="C606" s="221"/>
      <c r="D606" s="221"/>
      <c r="E606" s="221"/>
    </row>
    <row r="607" spans="1:5">
      <c r="A607" t="s">
        <v>1297</v>
      </c>
      <c r="B607" s="221">
        <v>1</v>
      </c>
      <c r="C607" s="221"/>
      <c r="D607" s="221"/>
      <c r="E607" s="221"/>
    </row>
    <row r="608" spans="1:5">
      <c r="A608" t="s">
        <v>1298</v>
      </c>
      <c r="B608" s="221">
        <v>1</v>
      </c>
      <c r="C608" s="221"/>
      <c r="D608" s="221"/>
      <c r="E608" s="221"/>
    </row>
    <row r="609" spans="1:5">
      <c r="A609" t="s">
        <v>1299</v>
      </c>
      <c r="B609" s="221">
        <v>1</v>
      </c>
      <c r="C609" s="221"/>
      <c r="D609" s="221"/>
      <c r="E609" s="221"/>
    </row>
    <row r="610" spans="1:5">
      <c r="A610" t="s">
        <v>1300</v>
      </c>
      <c r="B610" s="221">
        <v>1</v>
      </c>
      <c r="C610" s="221"/>
      <c r="D610" s="221"/>
      <c r="E610" s="221"/>
    </row>
    <row r="611" spans="1:5">
      <c r="A611" t="s">
        <v>1301</v>
      </c>
      <c r="B611" s="221">
        <v>1</v>
      </c>
      <c r="C611" s="221"/>
      <c r="D611" s="221"/>
      <c r="E611" s="221"/>
    </row>
    <row r="612" spans="1:5">
      <c r="A612" t="s">
        <v>1302</v>
      </c>
      <c r="B612" s="221">
        <v>1</v>
      </c>
      <c r="C612" s="221"/>
      <c r="D612" s="221"/>
      <c r="E612" s="221"/>
    </row>
    <row r="613" spans="1:5">
      <c r="A613" t="s">
        <v>1303</v>
      </c>
      <c r="B613" s="221">
        <v>1</v>
      </c>
      <c r="C613" s="221"/>
      <c r="D613" s="221"/>
      <c r="E613" s="221"/>
    </row>
    <row r="614" spans="1:5">
      <c r="A614" t="s">
        <v>1304</v>
      </c>
      <c r="B614" s="221">
        <v>1</v>
      </c>
      <c r="C614" s="221"/>
      <c r="D614" s="221"/>
      <c r="E614" s="221"/>
    </row>
    <row r="615" spans="1:5">
      <c r="A615" t="s">
        <v>1305</v>
      </c>
      <c r="B615" s="221">
        <v>1</v>
      </c>
      <c r="C615" s="221"/>
      <c r="D615" s="221"/>
      <c r="E615" s="221"/>
    </row>
    <row r="616" spans="1:5">
      <c r="A616" t="s">
        <v>1306</v>
      </c>
      <c r="B616" s="221">
        <v>1</v>
      </c>
      <c r="C616" s="221"/>
      <c r="D616" s="221"/>
      <c r="E616" s="221"/>
    </row>
    <row r="617" spans="1:5">
      <c r="A617" t="s">
        <v>1307</v>
      </c>
      <c r="B617" s="221">
        <v>8</v>
      </c>
      <c r="C617" s="184">
        <v>45583</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2.5" customWidth="1"/>
    <col min="5" max="5" width="38.296875" customWidth="1"/>
    <col min="6" max="6" width="11.5" customWidth="1"/>
    <col min="7" max="7" width="14.8984375" customWidth="1"/>
    <col min="8" max="8" width="37.19921875" customWidth="1"/>
    <col min="9" max="9" width="12.0976562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s="221">
        <v>3</v>
      </c>
      <c r="D11" s="221">
        <v>17</v>
      </c>
      <c r="E11" s="221"/>
      <c r="F11" s="221">
        <v>20</v>
      </c>
    </row>
    <row r="12" spans="2:12">
      <c r="B12" s="53" t="s">
        <v>131</v>
      </c>
      <c r="C12" s="221"/>
      <c r="D12" s="221">
        <v>50</v>
      </c>
      <c r="E12" s="221">
        <v>22</v>
      </c>
      <c r="F12" s="221">
        <v>72</v>
      </c>
    </row>
    <row r="13" spans="2:12">
      <c r="B13" s="53" t="s">
        <v>102</v>
      </c>
      <c r="C13" s="221">
        <v>2</v>
      </c>
      <c r="D13" s="221">
        <v>30</v>
      </c>
      <c r="E13" s="221"/>
      <c r="F13" s="221">
        <v>32</v>
      </c>
    </row>
    <row r="14" spans="2:12">
      <c r="B14" s="53" t="s">
        <v>96</v>
      </c>
      <c r="C14" s="221">
        <v>1</v>
      </c>
      <c r="D14" s="221">
        <v>14</v>
      </c>
      <c r="E14" s="221"/>
      <c r="F14" s="221">
        <v>15</v>
      </c>
    </row>
    <row r="15" spans="2:12">
      <c r="B15" s="53" t="s">
        <v>63</v>
      </c>
      <c r="C15" s="221">
        <v>4</v>
      </c>
      <c r="D15" s="221">
        <v>13</v>
      </c>
      <c r="E15" s="221"/>
      <c r="F15" s="221">
        <v>17</v>
      </c>
    </row>
    <row r="16" spans="2:12">
      <c r="B16" s="53" t="s">
        <v>44</v>
      </c>
      <c r="C16" s="221"/>
      <c r="D16" s="221"/>
      <c r="E16" s="221">
        <v>12</v>
      </c>
      <c r="F16" s="221">
        <v>12</v>
      </c>
    </row>
    <row r="17" spans="2:6">
      <c r="B17" s="53" t="s">
        <v>1307</v>
      </c>
      <c r="C17" s="221">
        <v>10</v>
      </c>
      <c r="D17" s="221">
        <v>124</v>
      </c>
      <c r="E17" s="221">
        <v>34</v>
      </c>
      <c r="F17" s="221">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s="221">
        <v>10</v>
      </c>
    </row>
    <row r="29" spans="2:6">
      <c r="B29" s="53" t="s">
        <v>626</v>
      </c>
      <c r="C29" s="221">
        <v>124</v>
      </c>
    </row>
    <row r="30" spans="2:6">
      <c r="B30" s="53" t="s">
        <v>631</v>
      </c>
      <c r="C30" s="221">
        <v>34</v>
      </c>
    </row>
    <row r="31" spans="2:6">
      <c r="B31" s="53" t="s">
        <v>1307</v>
      </c>
      <c r="C31" s="221">
        <v>168</v>
      </c>
    </row>
    <row r="42" spans="2:16" ht="22.2">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s="221">
        <v>2</v>
      </c>
      <c r="D50" s="221">
        <v>12</v>
      </c>
      <c r="E50" s="221">
        <v>2</v>
      </c>
      <c r="F50" s="221">
        <v>14</v>
      </c>
      <c r="G50" s="221">
        <v>30</v>
      </c>
    </row>
    <row r="51" spans="2:7">
      <c r="B51" s="53" t="s">
        <v>344</v>
      </c>
      <c r="C51" s="221">
        <v>1</v>
      </c>
      <c r="D51" s="221">
        <v>1</v>
      </c>
      <c r="E51" s="221"/>
      <c r="F51" s="221">
        <v>12</v>
      </c>
      <c r="G51" s="221">
        <v>14</v>
      </c>
    </row>
    <row r="52" spans="2:7">
      <c r="B52" s="53" t="s">
        <v>342</v>
      </c>
      <c r="C52" s="221"/>
      <c r="D52" s="221">
        <v>8</v>
      </c>
      <c r="E52" s="221"/>
      <c r="F52" s="221">
        <v>7</v>
      </c>
      <c r="G52" s="221">
        <v>15</v>
      </c>
    </row>
    <row r="53" spans="2:7">
      <c r="B53" s="53" t="s">
        <v>336</v>
      </c>
      <c r="C53" s="221"/>
      <c r="D53" s="221">
        <v>2</v>
      </c>
      <c r="E53" s="221"/>
      <c r="F53" s="221">
        <v>30</v>
      </c>
      <c r="G53" s="221">
        <v>32</v>
      </c>
    </row>
    <row r="54" spans="2:7">
      <c r="B54" s="53" t="s">
        <v>322</v>
      </c>
      <c r="C54" s="221"/>
      <c r="D54" s="221">
        <v>6</v>
      </c>
      <c r="E54" s="221"/>
      <c r="F54" s="221">
        <v>12</v>
      </c>
      <c r="G54" s="221">
        <v>18</v>
      </c>
    </row>
    <row r="55" spans="2:7">
      <c r="B55" s="53" t="s">
        <v>226</v>
      </c>
      <c r="C55" s="221"/>
      <c r="D55" s="221">
        <v>6</v>
      </c>
      <c r="E55" s="221"/>
      <c r="F55" s="221"/>
      <c r="G55" s="221">
        <v>6</v>
      </c>
    </row>
    <row r="56" spans="2:7">
      <c r="B56" s="53" t="s">
        <v>225</v>
      </c>
      <c r="C56" s="221"/>
      <c r="D56" s="221">
        <v>41</v>
      </c>
      <c r="E56" s="221"/>
      <c r="F56" s="221"/>
      <c r="G56" s="221">
        <v>41</v>
      </c>
    </row>
    <row r="57" spans="2:7">
      <c r="B57" s="53" t="s">
        <v>223</v>
      </c>
      <c r="C57" s="221">
        <v>3</v>
      </c>
      <c r="D57" s="221">
        <v>6</v>
      </c>
      <c r="E57" s="221"/>
      <c r="F57" s="221"/>
      <c r="G57" s="221">
        <v>9</v>
      </c>
    </row>
    <row r="58" spans="2:7">
      <c r="B58" s="53" t="s">
        <v>222</v>
      </c>
      <c r="C58" s="221"/>
      <c r="D58" s="221">
        <v>17</v>
      </c>
      <c r="E58" s="221"/>
      <c r="F58" s="221"/>
      <c r="G58" s="221">
        <v>17</v>
      </c>
    </row>
    <row r="59" spans="2:7">
      <c r="B59" s="53" t="s">
        <v>227</v>
      </c>
      <c r="C59" s="221"/>
      <c r="D59" s="221">
        <v>17</v>
      </c>
      <c r="E59" s="221"/>
      <c r="F59" s="221"/>
      <c r="G59" s="221">
        <v>17</v>
      </c>
    </row>
    <row r="60" spans="2:7">
      <c r="B60" s="53" t="s">
        <v>228</v>
      </c>
      <c r="C60" s="221">
        <v>7</v>
      </c>
      <c r="D60" s="221">
        <v>14</v>
      </c>
      <c r="E60" s="221"/>
      <c r="F60" s="221"/>
      <c r="G60" s="221">
        <v>21</v>
      </c>
    </row>
    <row r="61" spans="2:7">
      <c r="B61" s="53" t="s">
        <v>229</v>
      </c>
      <c r="C61" s="221">
        <v>1</v>
      </c>
      <c r="D61" s="221">
        <v>17</v>
      </c>
      <c r="E61" s="221"/>
      <c r="F61" s="221"/>
      <c r="G61" s="221">
        <v>18</v>
      </c>
    </row>
    <row r="62" spans="2:7">
      <c r="B62" s="53" t="s">
        <v>224</v>
      </c>
      <c r="C62" s="221"/>
      <c r="D62" s="221">
        <v>7</v>
      </c>
      <c r="E62" s="221"/>
      <c r="F62" s="221"/>
      <c r="G62" s="221">
        <v>7</v>
      </c>
    </row>
    <row r="63" spans="2:7">
      <c r="B63" s="53" t="s">
        <v>1307</v>
      </c>
      <c r="C63" s="221">
        <v>14</v>
      </c>
      <c r="D63" s="221">
        <v>154</v>
      </c>
      <c r="E63" s="221">
        <v>2</v>
      </c>
      <c r="F63" s="221">
        <v>75</v>
      </c>
      <c r="G63" s="221">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s="221">
        <v>14</v>
      </c>
    </row>
    <row r="74" spans="2:3">
      <c r="B74" s="53" t="s">
        <v>626</v>
      </c>
      <c r="C74" s="221">
        <v>154</v>
      </c>
    </row>
    <row r="75" spans="2:3">
      <c r="B75" s="53" t="s">
        <v>629</v>
      </c>
      <c r="C75" s="221">
        <v>2</v>
      </c>
    </row>
    <row r="76" spans="2:3">
      <c r="B76" s="53" t="s">
        <v>631</v>
      </c>
      <c r="C76" s="221">
        <v>75</v>
      </c>
    </row>
    <row r="77" spans="2:3">
      <c r="B77" s="53" t="s">
        <v>1307</v>
      </c>
      <c r="C77" s="221">
        <v>245</v>
      </c>
    </row>
    <row r="87" spans="2:16" ht="22.2">
      <c r="B87" s="131" t="s">
        <v>656</v>
      </c>
      <c r="C87" s="12"/>
      <c r="D87" s="12"/>
      <c r="E87" s="12"/>
      <c r="F87" s="12"/>
      <c r="G87" s="12"/>
      <c r="H87" s="12"/>
      <c r="I87" s="12"/>
      <c r="J87" s="12"/>
      <c r="K87" s="12"/>
      <c r="L87" s="12"/>
      <c r="M87" s="12"/>
      <c r="N87" s="12"/>
      <c r="O87" s="12"/>
      <c r="P87" s="12"/>
    </row>
    <row r="88" spans="2:16" ht="22.2">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631</v>
      </c>
      <c r="I95" t="s">
        <v>33</v>
      </c>
      <c r="J95" t="s">
        <v>1307</v>
      </c>
    </row>
    <row r="96" spans="2:16">
      <c r="B96" s="53" t="s">
        <v>391</v>
      </c>
      <c r="C96" s="221">
        <v>20</v>
      </c>
      <c r="D96" s="221">
        <v>1</v>
      </c>
      <c r="E96" s="221"/>
      <c r="F96" s="221"/>
      <c r="G96" s="221">
        <v>8</v>
      </c>
      <c r="H96" s="221"/>
      <c r="I96" s="221">
        <v>5</v>
      </c>
      <c r="J96" s="221">
        <v>34</v>
      </c>
    </row>
    <row r="97" spans="2:10">
      <c r="B97" s="53" t="s">
        <v>347</v>
      </c>
      <c r="C97" s="221">
        <v>11</v>
      </c>
      <c r="D97" s="221">
        <v>1</v>
      </c>
      <c r="E97" s="221">
        <v>9</v>
      </c>
      <c r="F97" s="221">
        <v>20</v>
      </c>
      <c r="G97" s="221"/>
      <c r="H97" s="221">
        <v>2</v>
      </c>
      <c r="I97" s="221"/>
      <c r="J97" s="221">
        <v>43</v>
      </c>
    </row>
    <row r="98" spans="2:10">
      <c r="B98" s="53" t="s">
        <v>380</v>
      </c>
      <c r="C98" s="221">
        <v>1</v>
      </c>
      <c r="D98" s="221">
        <v>1</v>
      </c>
      <c r="E98" s="221">
        <v>10</v>
      </c>
      <c r="F98" s="221"/>
      <c r="G98" s="221">
        <v>6</v>
      </c>
      <c r="H98" s="221">
        <v>2</v>
      </c>
      <c r="I98" s="221"/>
      <c r="J98" s="221">
        <v>20</v>
      </c>
    </row>
    <row r="99" spans="2:10">
      <c r="B99" s="53" t="s">
        <v>451</v>
      </c>
      <c r="C99" s="221">
        <v>5</v>
      </c>
      <c r="D99" s="221"/>
      <c r="E99" s="221"/>
      <c r="F99" s="221"/>
      <c r="G99" s="221"/>
      <c r="H99" s="221"/>
      <c r="I99" s="221"/>
      <c r="J99" s="221">
        <v>5</v>
      </c>
    </row>
    <row r="100" spans="2:10">
      <c r="B100" s="53" t="s">
        <v>453</v>
      </c>
      <c r="C100" s="221">
        <v>5</v>
      </c>
      <c r="D100" s="221"/>
      <c r="E100" s="221"/>
      <c r="F100" s="221"/>
      <c r="G100" s="221"/>
      <c r="H100" s="221"/>
      <c r="I100" s="221"/>
      <c r="J100" s="221">
        <v>5</v>
      </c>
    </row>
    <row r="101" spans="2:10">
      <c r="B101" s="53" t="s">
        <v>401</v>
      </c>
      <c r="C101" s="221"/>
      <c r="D101" s="221"/>
      <c r="E101" s="221"/>
      <c r="F101" s="221"/>
      <c r="G101" s="221">
        <v>10</v>
      </c>
      <c r="H101" s="221"/>
      <c r="I101" s="221"/>
      <c r="J101" s="221">
        <v>10</v>
      </c>
    </row>
    <row r="102" spans="2:10">
      <c r="B102" s="53" t="s">
        <v>404</v>
      </c>
      <c r="C102" s="221">
        <v>9</v>
      </c>
      <c r="D102" s="221"/>
      <c r="E102" s="221"/>
      <c r="F102" s="221"/>
      <c r="G102" s="221"/>
      <c r="H102" s="221"/>
      <c r="I102" s="221"/>
      <c r="J102" s="221">
        <v>9</v>
      </c>
    </row>
    <row r="103" spans="2:10">
      <c r="B103" s="53" t="s">
        <v>1307</v>
      </c>
      <c r="C103" s="221">
        <v>51</v>
      </c>
      <c r="D103" s="221">
        <v>3</v>
      </c>
      <c r="E103" s="221">
        <v>19</v>
      </c>
      <c r="F103" s="221">
        <v>20</v>
      </c>
      <c r="G103" s="221">
        <v>24</v>
      </c>
      <c r="H103" s="221">
        <v>4</v>
      </c>
      <c r="I103" s="221">
        <v>5</v>
      </c>
      <c r="J103" s="221">
        <v>126</v>
      </c>
    </row>
    <row r="108" spans="2:10">
      <c r="B108" s="53"/>
    </row>
    <row r="109" spans="2:10">
      <c r="B109" s="53"/>
    </row>
    <row r="111" spans="2:10">
      <c r="B111" s="52" t="s">
        <v>13</v>
      </c>
      <c r="C111" t="s" vm="3">
        <v>31</v>
      </c>
    </row>
    <row r="112" spans="2:10">
      <c r="B112" s="52" t="s">
        <v>14</v>
      </c>
      <c r="C112" t="s" vm="7">
        <v>31</v>
      </c>
    </row>
    <row r="113" spans="2:3">
      <c r="B113" s="52" t="s">
        <v>15</v>
      </c>
      <c r="C113" t="s" vm="5">
        <v>47</v>
      </c>
    </row>
    <row r="115" spans="2:3">
      <c r="B115" s="52" t="s">
        <v>1312</v>
      </c>
      <c r="C115" t="s">
        <v>1310</v>
      </c>
    </row>
    <row r="116" spans="2:3">
      <c r="B116" s="53" t="s">
        <v>626</v>
      </c>
      <c r="C116" s="221">
        <v>51</v>
      </c>
    </row>
    <row r="117" spans="2:3">
      <c r="B117" s="53" t="s">
        <v>628</v>
      </c>
      <c r="C117" s="221">
        <v>24</v>
      </c>
    </row>
    <row r="118" spans="2:3">
      <c r="B118" s="53" t="s">
        <v>631</v>
      </c>
      <c r="C118" s="221">
        <v>4</v>
      </c>
    </row>
    <row r="119" spans="2:3">
      <c r="B119" s="53" t="s">
        <v>627</v>
      </c>
      <c r="C119" s="221">
        <v>20</v>
      </c>
    </row>
    <row r="120" spans="2:3">
      <c r="B120" s="53" t="s">
        <v>33</v>
      </c>
      <c r="C120" s="221">
        <v>5</v>
      </c>
    </row>
    <row r="121" spans="2:3">
      <c r="B121" s="53" t="s">
        <v>2030</v>
      </c>
      <c r="C121" s="221">
        <v>3</v>
      </c>
    </row>
    <row r="122" spans="2:3">
      <c r="B122" s="53" t="s">
        <v>2031</v>
      </c>
      <c r="C122" s="221">
        <v>19</v>
      </c>
    </row>
    <row r="123" spans="2:3">
      <c r="B123" s="53" t="s">
        <v>1307</v>
      </c>
      <c r="C123" s="221">
        <v>126</v>
      </c>
    </row>
    <row r="124" spans="2:3">
      <c r="B124" s="53"/>
    </row>
    <row r="125" spans="2:3">
      <c r="B125" s="53"/>
    </row>
    <row r="129" spans="2:16" ht="22.2">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s="221">
        <v>23</v>
      </c>
      <c r="D137" s="221">
        <v>26</v>
      </c>
      <c r="E137" s="221">
        <v>1</v>
      </c>
      <c r="F137" s="221">
        <v>50</v>
      </c>
    </row>
    <row r="138" spans="2:16">
      <c r="B138" s="53" t="s">
        <v>1307</v>
      </c>
      <c r="C138" s="221">
        <v>23</v>
      </c>
      <c r="D138" s="221">
        <v>26</v>
      </c>
      <c r="E138" s="221">
        <v>1</v>
      </c>
      <c r="F138" s="221">
        <v>50</v>
      </c>
    </row>
    <row r="141" spans="2:16">
      <c r="B141" s="52" t="s">
        <v>13</v>
      </c>
      <c r="C141" t="s" vm="2">
        <v>36</v>
      </c>
    </row>
    <row r="142" spans="2:16">
      <c r="B142" s="52" t="s">
        <v>15</v>
      </c>
      <c r="C142" t="s" vm="1">
        <v>47</v>
      </c>
    </row>
    <row r="144" spans="2:16">
      <c r="B144" s="52" t="s">
        <v>1312</v>
      </c>
      <c r="C144" t="s">
        <v>1310</v>
      </c>
    </row>
    <row r="145" spans="2:3">
      <c r="B145" s="53" t="s">
        <v>626</v>
      </c>
      <c r="C145" s="221">
        <v>23</v>
      </c>
    </row>
    <row r="146" spans="2:3">
      <c r="B146" s="53" t="s">
        <v>2030</v>
      </c>
      <c r="C146" s="221">
        <v>26</v>
      </c>
    </row>
    <row r="147" spans="2:3">
      <c r="B147" s="53" t="s">
        <v>627</v>
      </c>
      <c r="C147" s="221">
        <v>1</v>
      </c>
    </row>
    <row r="148" spans="2:3">
      <c r="B148" s="53" t="s">
        <v>1307</v>
      </c>
      <c r="C148" s="221">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zoomScale="60" zoomScaleNormal="60" workbookViewId="0">
      <selection activeCell="T1283" sqref="T128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50000000000003"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50000000000003"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599999999999994"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599999999999994"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2"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50000000000003"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599999999999994"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599999999999994"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50000000000003"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2"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2"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2"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2"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2"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2"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2"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2"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2"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2"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2"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2"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2"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2"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2"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599999999999994"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599999999999994"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599999999999994"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599999999999994"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599999999999994"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2"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2"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2"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2"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2"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2"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2"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2"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2"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95"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599999999999994"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599999999999994"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599999999999994"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599999999999994"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599999999999994"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599999999999994"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9999999999999"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9999999999999"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9999999999999"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2"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2"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2"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599999999999994"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2"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50000000000003" hidden="1" customHeight="1">
      <c r="B1152" s="40" t="s">
        <v>31</v>
      </c>
      <c r="C1152" s="40" t="s">
        <v>31</v>
      </c>
      <c r="D1152" s="37" t="s">
        <v>349</v>
      </c>
      <c r="E1152" s="115" t="s">
        <v>1437</v>
      </c>
      <c r="F1152" s="41" t="s">
        <v>347</v>
      </c>
      <c r="G1152" s="39" t="s">
        <v>348</v>
      </c>
      <c r="H1152" s="64" t="str">
        <f>Table1[[#This Row],[Tabela]]&amp;Table1[[#This Row],[Campo]]</f>
        <v>lt003_entitynace_esg</v>
      </c>
      <c r="I1152" s="3" t="s">
        <v>631</v>
      </c>
      <c r="J1152" s="47">
        <f>VLOOKUP(Table1[[#This Row],[Status]],Auxiliar!$B$16:$C$24,2,0)</f>
        <v>7</v>
      </c>
      <c r="K1152" s="47" t="s">
        <v>1332</v>
      </c>
      <c r="L1152" s="48" t="s">
        <v>1339</v>
      </c>
      <c r="M1152" s="22" t="s">
        <v>1340</v>
      </c>
      <c r="N1152" s="50">
        <v>45581</v>
      </c>
      <c r="O1152" s="22">
        <f>INDEX(Auxiliar!$D$5:$F$13,MATCH(Table1[[#This Row],[Tipologia_Testes]],Auxiliar!$B$5:$B$13,0),MATCH(Table1[[#This Row],[Complexidade]],Auxiliar!$D$4:$F$4,0))</f>
        <v>2</v>
      </c>
      <c r="P1152" s="49" t="s">
        <v>1438</v>
      </c>
      <c r="Q1152" s="118"/>
      <c r="R1152" s="159">
        <v>45583</v>
      </c>
      <c r="S1152" s="159"/>
      <c r="T1152" s="159">
        <v>45583</v>
      </c>
      <c r="U1152" s="159"/>
      <c r="V1152" s="159"/>
      <c r="W1152" s="3">
        <f>VLOOKUP(Table1[[#This Row],[Status]],Auxiliar!$B$16:$D$24,3,0)*Table1[[#This Row],[Estimação (horas)]]</f>
        <v>0.5</v>
      </c>
      <c r="X1152" s="118"/>
    </row>
    <row r="1153" spans="2:24" ht="34.950000000000003" hidden="1" customHeight="1">
      <c r="B1153" s="40" t="s">
        <v>31</v>
      </c>
      <c r="C1153" s="40" t="s">
        <v>31</v>
      </c>
      <c r="D1153" s="37" t="s">
        <v>349</v>
      </c>
      <c r="E1153" s="115" t="s">
        <v>1437</v>
      </c>
      <c r="F1153" s="41" t="s">
        <v>347</v>
      </c>
      <c r="G1153" s="39" t="s">
        <v>348</v>
      </c>
      <c r="H1153" s="64" t="str">
        <f>Table1[[#This Row],[Tabela]]&amp;Table1[[#This Row],[Campo]]</f>
        <v>lt003_entitynace_esg</v>
      </c>
      <c r="I1153" s="3" t="s">
        <v>631</v>
      </c>
      <c r="J1153" s="47">
        <f>VLOOKUP(Table1[[#This Row],[Status]],Auxiliar!$B$16:$C$24,2,0)</f>
        <v>7</v>
      </c>
      <c r="K1153" s="47" t="s">
        <v>1333</v>
      </c>
      <c r="L1153" s="48" t="s">
        <v>1339</v>
      </c>
      <c r="M1153" s="22" t="s">
        <v>1340</v>
      </c>
      <c r="N1153" s="50">
        <v>45581</v>
      </c>
      <c r="O1153" s="22">
        <f>INDEX(Auxiliar!$D$5:$F$13,MATCH(Table1[[#This Row],[Tipologia_Testes]],Auxiliar!$B$5:$B$13,0),MATCH(Table1[[#This Row],[Complexidade]],Auxiliar!$D$4:$F$4,0))</f>
        <v>2</v>
      </c>
      <c r="P1153" s="49" t="s">
        <v>1438</v>
      </c>
      <c r="Q1153" s="118"/>
      <c r="R1153" s="159">
        <v>45583</v>
      </c>
      <c r="S1153" s="159"/>
      <c r="T1153" s="159">
        <v>45583</v>
      </c>
      <c r="U1153" s="159"/>
      <c r="V1153" s="159"/>
      <c r="W1153" s="3">
        <f>VLOOKUP(Table1[[#This Row],[Status]],Auxiliar!$B$16:$D$24,3,0)*Table1[[#This Row],[Estimação (horas)]]</f>
        <v>0.5</v>
      </c>
      <c r="X1153" s="118"/>
    </row>
    <row r="1154" spans="2:24" ht="34.950000000000003" hidden="1" customHeight="1">
      <c r="B1154" s="40" t="s">
        <v>31</v>
      </c>
      <c r="C1154" s="40" t="s">
        <v>31</v>
      </c>
      <c r="D1154" s="37" t="s">
        <v>349</v>
      </c>
      <c r="E1154" s="115" t="s">
        <v>1437</v>
      </c>
      <c r="F1154" s="41" t="s">
        <v>347</v>
      </c>
      <c r="G1154" s="39" t="s">
        <v>348</v>
      </c>
      <c r="H1154" s="64" t="str">
        <f>Table1[[#This Row],[Tabela]]&amp;Table1[[#This Row],[Campo]]</f>
        <v>lt003_entitynace_esg</v>
      </c>
      <c r="I1154" s="3" t="s">
        <v>631</v>
      </c>
      <c r="J1154" s="47">
        <f>VLOOKUP(Table1[[#This Row],[Status]],Auxiliar!$B$16:$C$24,2,0)</f>
        <v>7</v>
      </c>
      <c r="K1154" s="47" t="s">
        <v>1336</v>
      </c>
      <c r="L1154" s="48" t="s">
        <v>1339</v>
      </c>
      <c r="M1154" s="22" t="s">
        <v>1340</v>
      </c>
      <c r="N1154" s="50">
        <v>45581</v>
      </c>
      <c r="O1154" s="22">
        <f>INDEX(Auxiliar!$D$5:$F$13,MATCH(Table1[[#This Row],[Tipologia_Testes]],Auxiliar!$B$5:$B$13,0),MATCH(Table1[[#This Row],[Complexidade]],Auxiliar!$D$4:$F$4,0))</f>
        <v>0.1</v>
      </c>
      <c r="P1154" s="49" t="s">
        <v>1438</v>
      </c>
      <c r="Q1154" s="118"/>
      <c r="R1154" s="159">
        <v>45583</v>
      </c>
      <c r="S1154" s="159"/>
      <c r="T1154" s="159">
        <v>45583</v>
      </c>
      <c r="U1154" s="159"/>
      <c r="V1154" s="159"/>
      <c r="W1154" s="3">
        <f>VLOOKUP(Table1[[#This Row],[Status]],Auxiliar!$B$16:$D$24,3,0)*Table1[[#This Row],[Estimação (horas)]]</f>
        <v>2.5000000000000001E-2</v>
      </c>
      <c r="X1154" s="118"/>
    </row>
    <row r="1155" spans="2:24" ht="34.950000000000003"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50000000000003"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50000000000003"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50000000000003"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50000000000003"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50000000000003"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50000000000003"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50000000000003"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50000000000003"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50000000000003"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50000000000003"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50000000000003"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50000000000003"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50000000000003"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50000000000003"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50000000000003"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50000000000003"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50000000000003"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50000000000003"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50000000000003"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50000000000003"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5" hidden="1" customHeight="1">
      <c r="B1221" s="42" t="s">
        <v>31</v>
      </c>
      <c r="C1221" s="42" t="s">
        <v>31</v>
      </c>
      <c r="D1221" s="43" t="s">
        <v>404</v>
      </c>
      <c r="E1221" s="115" t="s">
        <v>45</v>
      </c>
      <c r="F1221" s="41" t="s">
        <v>347</v>
      </c>
      <c r="G1221" s="39" t="s">
        <v>372</v>
      </c>
      <c r="H1221" s="64" t="str">
        <f>Table1[[#This Row],[Tabela]]&amp;Table1[[#This Row],[Campo]]</f>
        <v>lt003_entityesg_sbsctr</v>
      </c>
      <c r="I1221" s="3" t="s">
        <v>631</v>
      </c>
      <c r="J1221" s="47">
        <f>VLOOKUP(Table1[[#This Row],[Status]],Auxiliar!$B$16:$C$24,2,0)</f>
        <v>7</v>
      </c>
      <c r="K1221" s="47" t="s">
        <v>1332</v>
      </c>
      <c r="L1221" s="48" t="s">
        <v>1339</v>
      </c>
      <c r="M1221" s="22" t="s">
        <v>1340</v>
      </c>
      <c r="N1221" s="50">
        <v>45581</v>
      </c>
      <c r="O1221" s="22">
        <f>INDEX(Auxiliar!$D$5:$F$13,MATCH(Table1[[#This Row],[Tipologia_Testes]],Auxiliar!$B$5:$B$13,0),MATCH(Table1[[#This Row],[Complexidade]],Auxiliar!$D$4:$F$4,0))</f>
        <v>2</v>
      </c>
      <c r="P1221" s="45" t="s">
        <v>1438</v>
      </c>
      <c r="Q1221" s="118"/>
      <c r="R1221" s="159">
        <v>45583</v>
      </c>
      <c r="S1221" s="159"/>
      <c r="T1221" s="159">
        <v>45583</v>
      </c>
      <c r="U1221" s="159"/>
      <c r="V1221" s="159"/>
      <c r="W1221" s="3">
        <f>VLOOKUP(Table1[[#This Row],[Status]],Auxiliar!$B$16:$D$24,3,0)*Table1[[#This Row],[Estimação (horas)]]</f>
        <v>0.5</v>
      </c>
      <c r="X1221" s="118"/>
    </row>
    <row r="1222" spans="2:24" ht="17.55" hidden="1" customHeight="1">
      <c r="B1222" s="40" t="s">
        <v>31</v>
      </c>
      <c r="C1222" s="40" t="s">
        <v>31</v>
      </c>
      <c r="D1222" s="40" t="s">
        <v>404</v>
      </c>
      <c r="E1222" s="40" t="s">
        <v>45</v>
      </c>
      <c r="F1222" s="40" t="s">
        <v>347</v>
      </c>
      <c r="G1222" s="40" t="s">
        <v>372</v>
      </c>
      <c r="H1222" s="63" t="str">
        <f>Table1[[#This Row],[Tabela]]&amp;Table1[[#This Row],[Campo]]</f>
        <v>lt003_entityesg_sbsctr</v>
      </c>
      <c r="I1222" s="3" t="s">
        <v>631</v>
      </c>
      <c r="J1222" s="47">
        <f>VLOOKUP(Table1[[#This Row],[Status]],Auxiliar!$B$16:$C$24,2,0)</f>
        <v>7</v>
      </c>
      <c r="K1222" s="47" t="s">
        <v>1333</v>
      </c>
      <c r="L1222" s="48" t="s">
        <v>1339</v>
      </c>
      <c r="M1222" s="22" t="s">
        <v>1340</v>
      </c>
      <c r="N1222" s="50">
        <v>45581</v>
      </c>
      <c r="O1222" s="22">
        <f>INDEX(Auxiliar!$D$5:$F$13,MATCH(Table1[[#This Row],[Tipologia_Testes]],Auxiliar!$B$5:$B$13,0),MATCH(Table1[[#This Row],[Complexidade]],Auxiliar!$D$4:$F$4,0))</f>
        <v>2</v>
      </c>
      <c r="P1222" s="45" t="s">
        <v>1438</v>
      </c>
      <c r="Q1222" s="118"/>
      <c r="R1222" s="159">
        <v>45583</v>
      </c>
      <c r="S1222" s="159"/>
      <c r="T1222" s="159">
        <v>45583</v>
      </c>
      <c r="U1222" s="159"/>
      <c r="V1222" s="159"/>
      <c r="W1222" s="3">
        <f>VLOOKUP(Table1[[#This Row],[Status]],Auxiliar!$B$16:$D$24,3,0)*Table1[[#This Row],[Estimação (horas)]]</f>
        <v>0.5</v>
      </c>
      <c r="X1222" s="118"/>
    </row>
    <row r="1223" spans="2:24" ht="17.55" hidden="1" customHeight="1">
      <c r="B1223" s="40" t="s">
        <v>31</v>
      </c>
      <c r="C1223" s="40" t="s">
        <v>31</v>
      </c>
      <c r="D1223" s="40" t="s">
        <v>404</v>
      </c>
      <c r="E1223" s="40" t="s">
        <v>45</v>
      </c>
      <c r="F1223" s="40" t="s">
        <v>347</v>
      </c>
      <c r="G1223" s="40" t="s">
        <v>372</v>
      </c>
      <c r="H1223" s="63" t="str">
        <f>Table1[[#This Row],[Tabela]]&amp;Table1[[#This Row],[Campo]]</f>
        <v>lt003_entityesg_sbsctr</v>
      </c>
      <c r="I1223" s="3" t="s">
        <v>631</v>
      </c>
      <c r="J1223" s="47">
        <f>VLOOKUP(Table1[[#This Row],[Status]],Auxiliar!$B$16:$C$24,2,0)</f>
        <v>7</v>
      </c>
      <c r="K1223" s="47" t="s">
        <v>1336</v>
      </c>
      <c r="L1223" s="48" t="s">
        <v>1339</v>
      </c>
      <c r="M1223" s="22" t="s">
        <v>1340</v>
      </c>
      <c r="N1223" s="50">
        <v>45581</v>
      </c>
      <c r="O1223" s="22">
        <f>INDEX(Auxiliar!$D$5:$F$13,MATCH(Table1[[#This Row],[Tipologia_Testes]],Auxiliar!$B$5:$B$13,0),MATCH(Table1[[#This Row],[Complexidade]],Auxiliar!$D$4:$F$4,0))</f>
        <v>0.1</v>
      </c>
      <c r="P1223" s="45" t="s">
        <v>1438</v>
      </c>
      <c r="Q1223" s="118"/>
      <c r="R1223" s="159">
        <v>45583</v>
      </c>
      <c r="S1223" s="159"/>
      <c r="T1223" s="159">
        <v>45583</v>
      </c>
      <c r="U1223" s="159"/>
      <c r="V1223" s="159"/>
      <c r="W1223" s="3">
        <f>VLOOKUP(Table1[[#This Row],[Status]],Auxiliar!$B$16:$D$24,3,0)*Table1[[#This Row],[Estimação (horas)]]</f>
        <v>2.5000000000000001E-2</v>
      </c>
      <c r="X1223" s="118"/>
    </row>
    <row r="1224" spans="2:24" ht="34.950000000000003"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50000000000003"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50000000000003"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50000000000003"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50000000000003"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50000000000003"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50000000000003"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50000000000003"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5" hidden="1" customHeight="1">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55" hidden="1" customHeight="1">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55" hidden="1" customHeight="1">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55" hidden="1" customHeight="1">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55" hidden="1" customHeight="1">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55" hidden="1" customHeight="1">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55" hidden="1" customHeight="1">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55" hidden="1" customHeight="1">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55" hidden="1" customHeight="1">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55" hidden="1" customHeight="1">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55" hidden="1" customHeight="1">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55" hidden="1" customHeight="1">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2" hidden="1" customHeight="1">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55" hidden="1" customHeight="1">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55" hidden="1" customHeight="1">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2" hidden="1" customHeight="1">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55" hidden="1" customHeight="1">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55" hidden="1" customHeight="1">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2"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5" hidden="1"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55" hidden="1"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55" hidden="1"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55" hidden="1"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55" hidden="1"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55" hidden="1"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5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50000000000003" customHeight="1">
      <c r="B1278" s="42" t="s">
        <v>31</v>
      </c>
      <c r="C1278" s="42" t="s">
        <v>31</v>
      </c>
      <c r="D1278" s="37" t="s">
        <v>322</v>
      </c>
      <c r="E1278" s="41" t="s">
        <v>292</v>
      </c>
      <c r="F1278" s="41" t="s">
        <v>380</v>
      </c>
      <c r="G1278" s="39" t="s">
        <v>369</v>
      </c>
      <c r="H1278" s="64" t="str">
        <f>Table1[[#This Row],[Tabela]]&amp;Table1[[#This Row],[Campo]]</f>
        <v>lt004_protectionflg_act_physcl_rsk</v>
      </c>
      <c r="I1278" s="3" t="s">
        <v>631</v>
      </c>
      <c r="J1278" s="47">
        <f>VLOOKUP(Table1[[#This Row],[Status]],Auxiliar!$B$16:$C$24,2,0)</f>
        <v>7</v>
      </c>
      <c r="K1278" s="47" t="s">
        <v>1332</v>
      </c>
      <c r="L1278" s="48" t="s">
        <v>1339</v>
      </c>
      <c r="M1278" s="22" t="s">
        <v>1340</v>
      </c>
      <c r="N1278" s="50">
        <v>45581</v>
      </c>
      <c r="O1278" s="22">
        <f>INDEX(Auxiliar!$D$5:$F$13,MATCH(Table1[[#This Row],[Tipologia_Testes]],Auxiliar!$B$5:$B$13,0),MATCH(Table1[[#This Row],[Complexidade]],Auxiliar!$D$4:$F$4,0))</f>
        <v>2</v>
      </c>
      <c r="P1278" s="45" t="s">
        <v>1444</v>
      </c>
      <c r="Q1278" s="118"/>
      <c r="R1278" s="159">
        <v>45583</v>
      </c>
      <c r="S1278" s="159"/>
      <c r="T1278" s="159">
        <v>45583</v>
      </c>
      <c r="U1278" s="159"/>
      <c r="V1278" s="159"/>
      <c r="W1278" s="3">
        <f>VLOOKUP(Table1[[#This Row],[Status]],Auxiliar!$B$16:$D$24,3,0)*Table1[[#This Row],[Estimação (horas)]]</f>
        <v>0.5</v>
      </c>
      <c r="X1278" s="118"/>
    </row>
    <row r="1279" spans="2:24" ht="17.55" customHeight="1">
      <c r="B1279" s="40" t="s">
        <v>31</v>
      </c>
      <c r="C1279" s="40" t="s">
        <v>31</v>
      </c>
      <c r="D1279" s="40" t="s">
        <v>322</v>
      </c>
      <c r="E1279" s="40" t="s">
        <v>292</v>
      </c>
      <c r="F1279" s="40" t="s">
        <v>380</v>
      </c>
      <c r="G1279" s="40" t="s">
        <v>369</v>
      </c>
      <c r="H1279" s="63" t="str">
        <f>Table1[[#This Row],[Tabela]]&amp;Table1[[#This Row],[Campo]]</f>
        <v>lt004_protectionflg_act_physcl_rsk</v>
      </c>
      <c r="I1279" s="3" t="s">
        <v>631</v>
      </c>
      <c r="J1279" s="47">
        <f>VLOOKUP(Table1[[#This Row],[Status]],Auxiliar!$B$16:$C$24,2,0)</f>
        <v>7</v>
      </c>
      <c r="K1279" s="47" t="s">
        <v>1333</v>
      </c>
      <c r="L1279" s="48" t="s">
        <v>1339</v>
      </c>
      <c r="M1279" s="22" t="s">
        <v>1340</v>
      </c>
      <c r="N1279" s="50">
        <v>45581</v>
      </c>
      <c r="O1279" s="22">
        <f>INDEX(Auxiliar!$D$5:$F$13,MATCH(Table1[[#This Row],[Tipologia_Testes]],Auxiliar!$B$5:$B$13,0),MATCH(Table1[[#This Row],[Complexidade]],Auxiliar!$D$4:$F$4,0))</f>
        <v>2</v>
      </c>
      <c r="P1279" s="45" t="s">
        <v>1444</v>
      </c>
      <c r="Q1279" s="118"/>
      <c r="R1279" s="159">
        <v>45583</v>
      </c>
      <c r="S1279" s="159"/>
      <c r="T1279" s="159">
        <v>45583</v>
      </c>
      <c r="U1279" s="159"/>
      <c r="V1279" s="159"/>
      <c r="W1279" s="3">
        <f>VLOOKUP(Table1[[#This Row],[Status]],Auxiliar!$B$16:$D$24,3,0)*Table1[[#This Row],[Estimação (horas)]]</f>
        <v>0.5</v>
      </c>
      <c r="X1279" s="118"/>
    </row>
    <row r="1280" spans="2:24" ht="17.55" customHeight="1">
      <c r="B1280" s="40" t="s">
        <v>31</v>
      </c>
      <c r="C1280" s="40" t="s">
        <v>31</v>
      </c>
      <c r="D1280" s="40" t="s">
        <v>322</v>
      </c>
      <c r="E1280" s="40" t="s">
        <v>292</v>
      </c>
      <c r="F1280" s="40" t="s">
        <v>380</v>
      </c>
      <c r="G1280" s="40" t="s">
        <v>369</v>
      </c>
      <c r="H1280" s="63" t="str">
        <f>Table1[[#This Row],[Tabela]]&amp;Table1[[#This Row],[Campo]]</f>
        <v>lt004_protectionflg_act_physcl_rsk</v>
      </c>
      <c r="I1280" s="3" t="s">
        <v>631</v>
      </c>
      <c r="J1280" s="47">
        <f>VLOOKUP(Table1[[#This Row],[Status]],Auxiliar!$B$16:$C$24,2,0)</f>
        <v>7</v>
      </c>
      <c r="K1280" s="47" t="s">
        <v>1336</v>
      </c>
      <c r="L1280" s="48" t="s">
        <v>1339</v>
      </c>
      <c r="M1280" s="22" t="s">
        <v>1340</v>
      </c>
      <c r="N1280" s="50">
        <v>45581</v>
      </c>
      <c r="O1280" s="22">
        <f>INDEX(Auxiliar!$D$5:$F$13,MATCH(Table1[[#This Row],[Tipologia_Testes]],Auxiliar!$B$5:$B$13,0),MATCH(Table1[[#This Row],[Complexidade]],Auxiliar!$D$4:$F$4,0))</f>
        <v>0.1</v>
      </c>
      <c r="P1280" s="45" t="s">
        <v>1444</v>
      </c>
      <c r="Q1280" s="118"/>
      <c r="R1280" s="159">
        <v>45583</v>
      </c>
      <c r="S1280" s="159"/>
      <c r="T1280" s="159">
        <v>45583</v>
      </c>
      <c r="U1280" s="159"/>
      <c r="V1280" s="159"/>
      <c r="W1280" s="3">
        <f>VLOOKUP(Table1[[#This Row],[Status]],Auxiliar!$B$16:$D$24,3,0)*Table1[[#This Row],[Estimação (horas)]]</f>
        <v>2.5000000000000001E-2</v>
      </c>
      <c r="X1280" s="118"/>
    </row>
    <row r="1281" spans="2:24" ht="34.950000000000003" customHeight="1">
      <c r="B1281" s="42" t="s">
        <v>31</v>
      </c>
      <c r="C1281" s="42" t="s">
        <v>31</v>
      </c>
      <c r="D1281" s="37" t="s">
        <v>322</v>
      </c>
      <c r="E1281" s="41" t="s">
        <v>293</v>
      </c>
      <c r="F1281" s="41" t="s">
        <v>380</v>
      </c>
      <c r="G1281" s="39" t="s">
        <v>370</v>
      </c>
      <c r="H1281" s="64" t="str">
        <f>Table1[[#This Row],[Tabela]]&amp;Table1[[#This Row],[Campo]]</f>
        <v>lt004_protectionflg_chrnc_physcl_rsk</v>
      </c>
      <c r="I1281" s="3" t="s">
        <v>631</v>
      </c>
      <c r="J1281" s="47">
        <f>VLOOKUP(Table1[[#This Row],[Status]],Auxiliar!$B$16:$C$24,2,0)</f>
        <v>7</v>
      </c>
      <c r="K1281" s="47" t="s">
        <v>1332</v>
      </c>
      <c r="L1281" s="48" t="s">
        <v>1339</v>
      </c>
      <c r="M1281" s="22" t="s">
        <v>1340</v>
      </c>
      <c r="N1281" s="50">
        <v>45581</v>
      </c>
      <c r="O1281" s="22">
        <f>INDEX(Auxiliar!$D$5:$F$13,MATCH(Table1[[#This Row],[Tipologia_Testes]],Auxiliar!$B$5:$B$13,0),MATCH(Table1[[#This Row],[Complexidade]],Auxiliar!$D$4:$F$4,0))</f>
        <v>2</v>
      </c>
      <c r="P1281" s="45" t="s">
        <v>1444</v>
      </c>
      <c r="Q1281" s="118"/>
      <c r="R1281" s="159">
        <v>45583</v>
      </c>
      <c r="S1281" s="159"/>
      <c r="T1281" s="159">
        <v>45583</v>
      </c>
      <c r="U1281" s="159"/>
      <c r="V1281" s="159"/>
      <c r="W1281" s="3">
        <f>VLOOKUP(Table1[[#This Row],[Status]],Auxiliar!$B$16:$D$24,3,0)*Table1[[#This Row],[Estimação (horas)]]</f>
        <v>0.5</v>
      </c>
      <c r="X1281" s="118"/>
    </row>
    <row r="1282" spans="2:24" ht="17.55" customHeight="1">
      <c r="B1282" s="40" t="s">
        <v>31</v>
      </c>
      <c r="C1282" s="40" t="s">
        <v>31</v>
      </c>
      <c r="D1282" s="40" t="s">
        <v>322</v>
      </c>
      <c r="E1282" s="40" t="s">
        <v>293</v>
      </c>
      <c r="F1282" s="40" t="s">
        <v>380</v>
      </c>
      <c r="G1282" s="40" t="s">
        <v>370</v>
      </c>
      <c r="H1282" s="63" t="str">
        <f>Table1[[#This Row],[Tabela]]&amp;Table1[[#This Row],[Campo]]</f>
        <v>lt004_protectionflg_chrnc_physcl_rsk</v>
      </c>
      <c r="I1282" s="3" t="s">
        <v>631</v>
      </c>
      <c r="J1282" s="47">
        <f>VLOOKUP(Table1[[#This Row],[Status]],Auxiliar!$B$16:$C$24,2,0)</f>
        <v>7</v>
      </c>
      <c r="K1282" s="47" t="s">
        <v>1333</v>
      </c>
      <c r="L1282" s="48" t="s">
        <v>1339</v>
      </c>
      <c r="M1282" s="22" t="s">
        <v>1340</v>
      </c>
      <c r="N1282" s="50">
        <v>45581</v>
      </c>
      <c r="O1282" s="22">
        <f>INDEX(Auxiliar!$D$5:$F$13,MATCH(Table1[[#This Row],[Tipologia_Testes]],Auxiliar!$B$5:$B$13,0),MATCH(Table1[[#This Row],[Complexidade]],Auxiliar!$D$4:$F$4,0))</f>
        <v>2</v>
      </c>
      <c r="P1282" s="45" t="s">
        <v>1444</v>
      </c>
      <c r="Q1282" s="118"/>
      <c r="R1282" s="159">
        <v>45583</v>
      </c>
      <c r="S1282" s="159"/>
      <c r="T1282" s="159">
        <v>45583</v>
      </c>
      <c r="U1282" s="159"/>
      <c r="V1282" s="159"/>
      <c r="W1282" s="3">
        <f>VLOOKUP(Table1[[#This Row],[Status]],Auxiliar!$B$16:$D$24,3,0)*Table1[[#This Row],[Estimação (horas)]]</f>
        <v>0.5</v>
      </c>
      <c r="X1282" s="118"/>
    </row>
    <row r="1283" spans="2:24" ht="17.55" customHeight="1">
      <c r="B1283" s="40" t="s">
        <v>31</v>
      </c>
      <c r="C1283" s="40" t="s">
        <v>31</v>
      </c>
      <c r="D1283" s="40" t="s">
        <v>322</v>
      </c>
      <c r="E1283" s="40" t="s">
        <v>293</v>
      </c>
      <c r="F1283" s="40" t="s">
        <v>380</v>
      </c>
      <c r="G1283" s="40" t="s">
        <v>370</v>
      </c>
      <c r="H1283" s="63" t="str">
        <f>Table1[[#This Row],[Tabela]]&amp;Table1[[#This Row],[Campo]]</f>
        <v>lt004_protectionflg_chrnc_physcl_rsk</v>
      </c>
      <c r="I1283" s="3" t="s">
        <v>631</v>
      </c>
      <c r="J1283" s="47">
        <f>VLOOKUP(Table1[[#This Row],[Status]],Auxiliar!$B$16:$C$24,2,0)</f>
        <v>7</v>
      </c>
      <c r="K1283" s="47" t="s">
        <v>1336</v>
      </c>
      <c r="L1283" s="48" t="s">
        <v>1339</v>
      </c>
      <c r="M1283" s="22" t="s">
        <v>1340</v>
      </c>
      <c r="N1283" s="50">
        <v>45581</v>
      </c>
      <c r="O1283" s="22">
        <f>INDEX(Auxiliar!$D$5:$F$13,MATCH(Table1[[#This Row],[Tipologia_Testes]],Auxiliar!$B$5:$B$13,0),MATCH(Table1[[#This Row],[Complexidade]],Auxiliar!$D$4:$F$4,0))</f>
        <v>0.1</v>
      </c>
      <c r="P1283" s="45" t="s">
        <v>1444</v>
      </c>
      <c r="Q1283" s="118"/>
      <c r="R1283" s="159">
        <v>45583</v>
      </c>
      <c r="S1283" s="159"/>
      <c r="T1283" s="159">
        <v>45583</v>
      </c>
      <c r="U1283" s="159"/>
      <c r="V1283" s="159"/>
      <c r="W1283" s="3">
        <f>VLOOKUP(Table1[[#This Row],[Status]],Auxiliar!$B$16:$D$24,3,0)*Table1[[#This Row],[Estimação (horas)]]</f>
        <v>2.5000000000000001E-2</v>
      </c>
      <c r="X1283" s="118"/>
    </row>
    <row r="1284" spans="2:24" ht="34.950000000000003"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50000000000003"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50000000000003"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50000000000003"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50000000000003"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50000000000003"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50000000000003"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5" hidden="1"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45581</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5" hidden="1"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45581</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5" hidden="1"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45581</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5" hidden="1"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45581</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5" hidden="1"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45581</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5" hidden="1"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45581</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5" hidden="1"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45581</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5" hidden="1"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45581</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5" hidden="1"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45581</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5" hidden="1"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45581</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5" hidden="1"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45581</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5" hidden="1"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45581</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5" hidden="1"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45581</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5" hidden="1"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45581</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5" hidden="1"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45581</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5" hidden="1"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45581</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5" hidden="1"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45581</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5" hidden="1"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45581</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5" hidden="1"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45581</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5" hidden="1"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45581</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5" hidden="1"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45581</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5" hidden="1"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45581</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5" hidden="1"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45581</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5" hidden="1"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45581</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5" hidden="1"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45581</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5" hidden="1"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45581</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5" hidden="1"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45581</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I1197:I1199 I1308:I1310 I1417:I1423 I1353:I1379 I1152:I1154 I1218:I1283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2013</v>
      </c>
    </row>
    <row r="3" spans="2:10" ht="17.399999999999999">
      <c r="B3" s="18" t="s">
        <v>2014</v>
      </c>
      <c r="D3" t="s">
        <v>1318</v>
      </c>
    </row>
    <row r="4" spans="2:10" ht="17.399999999999999">
      <c r="B4" s="55" t="s">
        <v>2015</v>
      </c>
      <c r="C4" s="55" t="s">
        <v>2016</v>
      </c>
      <c r="D4" s="54" t="s">
        <v>1340</v>
      </c>
      <c r="E4" s="54" t="s">
        <v>1350</v>
      </c>
      <c r="F4" s="54" t="s">
        <v>1331</v>
      </c>
      <c r="H4" s="32" t="s">
        <v>1340</v>
      </c>
      <c r="I4" s="32" t="s">
        <v>1350</v>
      </c>
      <c r="J4" s="32" t="s">
        <v>1331</v>
      </c>
    </row>
    <row r="5" spans="2:10" ht="34.799999999999997">
      <c r="B5" s="3" t="s">
        <v>1329</v>
      </c>
      <c r="C5" s="5" t="s">
        <v>2017</v>
      </c>
      <c r="D5">
        <v>8</v>
      </c>
      <c r="E5">
        <v>8</v>
      </c>
      <c r="F5">
        <v>8</v>
      </c>
      <c r="H5" s="32">
        <v>1</v>
      </c>
      <c r="I5" s="32">
        <v>3</v>
      </c>
      <c r="J5" s="32">
        <v>8</v>
      </c>
    </row>
    <row r="6" spans="2:10" ht="34.799999999999997">
      <c r="B6" s="3" t="s">
        <v>1332</v>
      </c>
      <c r="C6" s="5" t="s">
        <v>2018</v>
      </c>
      <c r="D6">
        <v>2</v>
      </c>
      <c r="E6">
        <v>4</v>
      </c>
      <c r="F6">
        <v>8</v>
      </c>
      <c r="H6" s="32">
        <v>1</v>
      </c>
      <c r="I6" s="32">
        <v>3</v>
      </c>
      <c r="J6" s="32">
        <v>4</v>
      </c>
    </row>
    <row r="7" spans="2:10" ht="17.399999999999999">
      <c r="B7" s="3" t="s">
        <v>1333</v>
      </c>
      <c r="C7" s="5" t="s">
        <v>2019</v>
      </c>
      <c r="D7">
        <v>2</v>
      </c>
      <c r="E7">
        <v>4</v>
      </c>
      <c r="F7">
        <v>8</v>
      </c>
      <c r="H7" s="32">
        <v>1</v>
      </c>
      <c r="I7" s="32">
        <v>1</v>
      </c>
      <c r="J7" s="32">
        <v>2</v>
      </c>
    </row>
    <row r="8" spans="2:10" ht="17.399999999999999">
      <c r="B8" s="29" t="s">
        <v>1334</v>
      </c>
      <c r="C8" s="5" t="s">
        <v>2020</v>
      </c>
      <c r="D8">
        <v>2</v>
      </c>
      <c r="E8">
        <v>4</v>
      </c>
      <c r="F8">
        <v>8</v>
      </c>
      <c r="H8" s="32">
        <v>2</v>
      </c>
      <c r="I8" s="32">
        <v>4</v>
      </c>
      <c r="J8" s="32">
        <v>4</v>
      </c>
    </row>
    <row r="9" spans="2:10" ht="17.399999999999999">
      <c r="B9" s="30" t="s">
        <v>1338</v>
      </c>
      <c r="C9" s="5" t="s">
        <v>2021</v>
      </c>
      <c r="D9">
        <v>1</v>
      </c>
      <c r="E9">
        <v>1</v>
      </c>
      <c r="F9">
        <v>1</v>
      </c>
      <c r="H9" s="32"/>
      <c r="I9" s="32"/>
      <c r="J9" s="32"/>
    </row>
    <row r="10" spans="2:10" ht="52.2">
      <c r="B10" s="3" t="s">
        <v>1336</v>
      </c>
      <c r="C10" s="5" t="s">
        <v>2022</v>
      </c>
      <c r="D10">
        <v>0.1</v>
      </c>
      <c r="E10">
        <v>0.1</v>
      </c>
      <c r="F10">
        <v>0.1</v>
      </c>
      <c r="H10" s="32">
        <v>0.1</v>
      </c>
      <c r="I10" s="32">
        <v>0.5</v>
      </c>
      <c r="J10" s="32">
        <v>0.5</v>
      </c>
    </row>
    <row r="11" spans="2:10" ht="17.399999999999999">
      <c r="B11" s="30" t="s">
        <v>1337</v>
      </c>
      <c r="C11" s="5" t="s">
        <v>2023</v>
      </c>
      <c r="D11">
        <v>1</v>
      </c>
      <c r="E11">
        <v>2</v>
      </c>
      <c r="F11">
        <v>2</v>
      </c>
      <c r="H11" s="32"/>
      <c r="I11" s="32"/>
      <c r="J11" s="32"/>
    </row>
    <row r="12" spans="2:10" ht="17.399999999999999">
      <c r="B12" s="30" t="s">
        <v>1396</v>
      </c>
      <c r="C12" s="5" t="s">
        <v>2024</v>
      </c>
      <c r="D12">
        <v>0.5</v>
      </c>
      <c r="E12">
        <v>0.5</v>
      </c>
      <c r="F12">
        <v>0.5</v>
      </c>
      <c r="H12" s="32">
        <v>0.5</v>
      </c>
      <c r="I12" s="32">
        <v>0.5</v>
      </c>
      <c r="J12" s="32">
        <v>0.5</v>
      </c>
    </row>
    <row r="13" spans="2:10" ht="34.799999999999997">
      <c r="B13" s="35" t="s">
        <v>1359</v>
      </c>
      <c r="C13" s="5" t="s">
        <v>2025</v>
      </c>
      <c r="D13">
        <v>0.5</v>
      </c>
      <c r="E13">
        <v>0.5</v>
      </c>
      <c r="F13">
        <v>0.5</v>
      </c>
      <c r="H13" s="32">
        <v>0.5</v>
      </c>
      <c r="I13" s="32">
        <v>0.5</v>
      </c>
      <c r="J13" s="32">
        <v>0.5</v>
      </c>
    </row>
    <row r="14" spans="2:10" ht="17.399999999999999">
      <c r="B14" s="36"/>
      <c r="C14" s="28"/>
    </row>
    <row r="15" spans="2:10">
      <c r="B15" s="13" t="s">
        <v>18</v>
      </c>
    </row>
    <row r="16" spans="2:10" ht="17.399999999999999">
      <c r="B16" s="19" t="s">
        <v>626</v>
      </c>
      <c r="C16">
        <f>_xlfn.NUMBERVALUE(LEFT(B16,1))</f>
        <v>1</v>
      </c>
      <c r="D16" s="100">
        <v>1</v>
      </c>
    </row>
    <row r="17" spans="1:4" ht="17.399999999999999">
      <c r="A17" t="s">
        <v>2026</v>
      </c>
      <c r="B17" s="19" t="s">
        <v>627</v>
      </c>
      <c r="C17">
        <v>4</v>
      </c>
      <c r="D17" s="100">
        <v>0.25</v>
      </c>
    </row>
    <row r="18" spans="1:4" ht="17.399999999999999">
      <c r="B18" s="25" t="s">
        <v>33</v>
      </c>
      <c r="C18">
        <v>8</v>
      </c>
      <c r="D18" s="100">
        <v>0</v>
      </c>
    </row>
    <row r="19" spans="1:4" ht="17.399999999999999">
      <c r="B19" s="1" t="s">
        <v>2030</v>
      </c>
      <c r="C19">
        <f t="shared" ref="C19:C24" si="0">_xlfn.NUMBERVALUE(LEFT(B19,1))</f>
        <v>2</v>
      </c>
      <c r="D19" s="100">
        <v>0.5</v>
      </c>
    </row>
    <row r="20" spans="1:4" ht="17.399999999999999">
      <c r="B20" s="1" t="s">
        <v>2031</v>
      </c>
      <c r="C20">
        <v>3</v>
      </c>
      <c r="D20" s="100">
        <v>0.5</v>
      </c>
    </row>
    <row r="21" spans="1:4" ht="17.399999999999999">
      <c r="A21" t="s">
        <v>2027</v>
      </c>
      <c r="B21" s="26" t="s">
        <v>628</v>
      </c>
      <c r="C21">
        <v>5</v>
      </c>
      <c r="D21" s="100">
        <v>0.25</v>
      </c>
    </row>
    <row r="22" spans="1:4" ht="17.399999999999999">
      <c r="A22" t="s">
        <v>2028</v>
      </c>
      <c r="B22" s="20" t="s">
        <v>629</v>
      </c>
      <c r="C22">
        <v>6</v>
      </c>
      <c r="D22" s="100">
        <v>0.25</v>
      </c>
    </row>
    <row r="23" spans="1:4" ht="17.399999999999999">
      <c r="A23" t="s">
        <v>2028</v>
      </c>
      <c r="B23" s="20" t="s">
        <v>631</v>
      </c>
      <c r="C23">
        <v>7</v>
      </c>
      <c r="D23" s="100">
        <v>0.25</v>
      </c>
    </row>
    <row r="24" spans="1:4" ht="17.399999999999999">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dcmitype/"/>
    <ds:schemaRef ds:uri="0683c779-04fc-4b63-89c9-6c25ffa1c0a4"/>
    <ds:schemaRef ds:uri="6ea7b29d-57ec-408d-9ea9-cf73b04f66d5"/>
    <ds:schemaRef ds:uri="http://purl.org/dc/elements/1.1/"/>
    <ds:schemaRef ds:uri="http://purl.org/dc/terms/"/>
    <ds:schemaRef ds:uri="http://schemas.microsoft.com/sharepoint/v3"/>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52DCDE1-1DAB-4315-82D3-E9D1C6B855C7}"/>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2024-10-16T18:24:51Z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