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301" r:id="rId12"/>
    <pivotCache cacheId="302" r:id="rId13"/>
    <pivotCache cacheId="303" r:id="rId14"/>
    <pivotCache cacheId="304" r:id="rId15"/>
    <pivotCache cacheId="305" r:id="rId16"/>
    <pivotCache cacheId="306" r:id="rId17"/>
    <pivotCache cacheId="30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Q212"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P126" i="21" l="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Q213" i="21" s="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177" i="21"/>
  <c r="Q177" i="21" s="1"/>
  <c r="L176" i="21"/>
  <c r="P186" i="21"/>
  <c r="Q186" i="21" s="1"/>
  <c r="L185" i="21"/>
  <c r="P142" i="21"/>
  <c r="Q142" i="21" s="1"/>
  <c r="L141" i="21"/>
  <c r="P20" i="21"/>
  <c r="L19" i="21"/>
  <c r="P208" i="21"/>
  <c r="Q208" i="21" s="1"/>
  <c r="L207" i="21"/>
  <c r="P95" i="21"/>
  <c r="L80" i="21"/>
  <c r="P81" i="21"/>
  <c r="Q81" i="21" s="1"/>
  <c r="M19" i="21"/>
  <c r="P18" i="21"/>
  <c r="Q18" i="21" s="1"/>
  <c r="L17" i="21"/>
  <c r="P156" i="21"/>
  <c r="Q156" i="21" s="1"/>
  <c r="L155" i="21"/>
  <c r="P82" i="21"/>
  <c r="Q82" i="21" s="1"/>
  <c r="P116" i="21"/>
  <c r="Q116"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115" i="21"/>
  <c r="Q115" i="21" s="1"/>
  <c r="P28" i="21"/>
  <c r="Q28" i="21" s="1"/>
  <c r="P163" i="21"/>
  <c r="Q163" i="21" s="1"/>
  <c r="P148" i="21"/>
  <c r="Q148" i="21" s="1"/>
  <c r="P117" i="21"/>
  <c r="Q117" i="21" s="1"/>
  <c r="P161" i="21"/>
  <c r="Q161" i="21" s="1"/>
  <c r="P180" i="21"/>
  <c r="Q180" i="21" s="1"/>
  <c r="P150" i="21"/>
  <c r="Q150" i="21" s="1"/>
  <c r="P141" i="21"/>
  <c r="Q141" i="21" s="1"/>
  <c r="P137" i="21"/>
  <c r="Q137" i="21" s="1"/>
  <c r="P155" i="21"/>
  <c r="Q155" i="21" s="1"/>
  <c r="P185" i="21"/>
  <c r="Q185" i="21" s="1"/>
  <c r="P80" i="21"/>
  <c r="Q80" i="21" s="1"/>
  <c r="P216" i="21"/>
  <c r="Q216" i="21" s="1"/>
  <c r="P192" i="21"/>
  <c r="Q192" i="21" s="1"/>
  <c r="CD12" i="20"/>
  <c r="CD9" i="20"/>
  <c r="CE13" i="20"/>
  <c r="P130" i="21" l="1"/>
  <c r="Q44" i="21"/>
  <c r="Q86" i="21"/>
  <c r="CF13" i="20"/>
  <c r="CE12" i="20"/>
  <c r="CE9" i="20"/>
  <c r="Q130" i="21" l="1"/>
  <c r="Q19" i="21"/>
  <c r="CG13" i="20"/>
  <c r="CF12" i="20"/>
  <c r="CF9" i="20"/>
  <c r="CG9" i="20" l="1"/>
  <c r="CH13" i="20"/>
  <c r="CG12" i="20"/>
  <c r="CI13" i="20" l="1"/>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<sst xmlns="http://schemas.openxmlformats.org/spreadsheetml/2006/main" count="28625" uniqueCount="2056">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</sst>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9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592989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593001620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59300347221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5930054398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59300717592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59300902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593010995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30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3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3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3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30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3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3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8" tableBorderDxfId="177">
  <autoFilter ref="B6:N574">
    <filterColumn colId="1">
      <filters>
        <filter val="Pilar III"/>
      </filters>
    </filterColumn>
    <filterColumn colId="5">
      <filters>
        <filter val="6. Em implementação (re-especificação)"/>
      </filters>
    </filterColumn>
  </autoFilter>
  <tableColumns count="13">
    <tableColumn id="1" name="Âmbito" dataDxfId="176"/>
    <tableColumn id="2" name="Sub-âmbito" dataDxfId="175"/>
    <tableColumn id="3" name="Tipo de teste" dataDxfId="174"/>
    <tableColumn id="4" name="Tabela" dataDxfId="173"/>
    <tableColumn id="5" name="Campo" dataDxfId="172"/>
    <tableColumn id="6" name="Status Atual" dataDxfId="171"/>
    <tableColumn id="7" name="Status Anterior" dataDxfId="170"/>
    <tableColumn id="8" name="Observações" dataDxfId="169"/>
    <tableColumn id="9" name="Data de Pedido correção/esclarecimento" dataDxfId="168">
      <calculatedColumnFormula>IF(VLOOKUP(A7,'Aux - pivots1'!$A:$E,3,0)=0, "",VLOOKUP(A7,'Aux - pivots1'!$A:$E,3,0))</calculatedColumnFormula>
    </tableColumn>
    <tableColumn id="10" name="Data de correção prevista" dataDxfId="167">
      <calculatedColumnFormula>IF(VLOOKUP(A7,'Aux - pivots1'!$A:$E,4,0)=0, "",VLOOKUP(A7,'Aux - pivots1'!$A:$E,4,0))</calculatedColumnFormula>
    </tableColumn>
    <tableColumn id="11" name="Data de correção efetiva" dataDxfId="166">
      <calculatedColumnFormula>IF(VLOOKUP(A7,'Aux - pivots1'!$A:$E,5,0)=0, "",VLOOKUP(A7,'Aux - pivots1'!$A:$E,5,0))</calculatedColumnFormula>
    </tableColumn>
    <tableColumn id="12" name="Data Prevista de Re-especificação" dataDxfId="165"/>
    <tableColumn id="13" name="Data Prevista de Teste" dataDxfId="16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4" dataDxfId="62" totalsRowDxfId="60" headerRowBorderDxfId="63" tableBorderDxfId="61" totalsRowBorderDxfId="59">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58" totalsRowDxfId="57"/>
    <tableColumn id="12" name="Sub-âmbito" dataDxfId="56" totalsRowDxfId="55"/>
    <tableColumn id="2" name="Origem" dataDxfId="54" totalsRowDxfId="53"/>
    <tableColumn id="18" name="Campo Origem" dataDxfId="52" totalsRowDxfId="51"/>
    <tableColumn id="5" name="Tabela" dataDxfId="50" totalsRowDxfId="49"/>
    <tableColumn id="3" name="Campo" dataDxfId="48" totalsRowDxfId="47"/>
    <tableColumn id="20" name="concat" dataDxfId="46" totalsRowDxfId="45">
      <calculatedColumnFormula>Table1[[#This Row],[Tabela]]&amp;Table1[[#This Row],[Campo]]</calculatedColumnFormula>
    </tableColumn>
    <tableColumn id="4" name="Status" dataDxfId="44" totalsRowDxfId="43"/>
    <tableColumn id="19" name="Status2" dataDxfId="42">
      <calculatedColumnFormula>VLOOKUP(Table1[[#This Row],[Status]],Auxiliar!$B$16:$C$24,2,0)</calculatedColumnFormula>
    </tableColumn>
    <tableColumn id="6" name="Tipologia_Testes" dataDxfId="41" totalsRowDxfId="40"/>
    <tableColumn id="10" name="Necessidade de re-especificação? (campo)" dataDxfId="39" totalsRowDxfId="38"/>
    <tableColumn id="9" name="Complexidade" dataDxfId="37" totalsRowDxfId="36"/>
    <tableColumn id="17" name="Data de Alteração Status" dataDxfId="35" totalsRowDxfId="34"/>
    <tableColumn id="8" name="Estimação (horas)" totalsRowFunction="custom" dataDxfId="33" totalsRowDxfId="32">
      <calculatedColumnFormula>INDEX(Auxiliar!$D$5:$F$11,MATCH(Table1[[#This Row],[Tipologia_Testes]],Auxiliar!$B$5:$B$11,0),MATCH(Table1[[#This Row],[Complexidade]],Auxiliar!$D$4:$F$4,0))</calculatedColumnFormula>
      <totalsRowFormula>SUMIF(Table1[Estimação (horas)],"&gt;0")</totalsRowFormula>
    </tableColumn>
    <tableColumn id="7" name="Notas" dataDxfId="31" totalsRowDxfId="30"/>
    <tableColumn id="11" name="Owner" dataDxfId="29" totalsRowDxfId="28"/>
    <tableColumn id="21" name="Data alteração especificação" dataDxfId="27" totalsRowDxfId="26"/>
    <tableColumn id="13" name="Data de inicio testes" dataDxfId="25" totalsRowDxfId="24"/>
    <tableColumn id="14" name="Data de incidência / pedido esclarecimento" dataDxfId="23" totalsRowDxfId="22"/>
    <tableColumn id="15" name="Data de correção/resposta prevista" dataDxfId="21" totalsRowDxfId="20"/>
    <tableColumn id="22" name="Data de correção/resposta efetiva" dataDxfId="19" totalsRowDxfId="18"/>
    <tableColumn id="23" name="Horas efetivas" dataDxfId="17" totalsRowDxfId="16">
      <calculatedColumnFormula>VLOOKUP(Table1[[#This Row],[Status]],Auxiliar!$B$16:$D$24,3,0)*Table1[[#This Row],[Estimação (horas)]]</calculatedColumnFormula>
    </tableColumn>
    <tableColumn id="16" name="Query" dataDxfId="15" totalsRowDxfId="1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7" priority="11" operator="notEqual">
      <formula>0</formula>
    </cfRule>
  </conditionalFormatting>
  <conditionalFormatting sqref="L21:L23">
    <cfRule type="cellIs" dxfId="196" priority="3" operator="notEqual">
      <formula>0</formula>
    </cfRule>
  </conditionalFormatting>
  <conditionalFormatting sqref="L577:L579">
    <cfRule type="cellIs" dxfId="195" priority="2" operator="notEqual">
      <formula>0</formula>
    </cfRule>
  </conditionalFormatting>
  <conditionalFormatting sqref="L582:L636">
    <cfRule type="cellIs" dxfId="194" priority="1" operator="notEqual">
      <formula>0</formula>
    </cfRule>
  </conditionalFormatting>
  <conditionalFormatting sqref="M5:M6 N6:FK6">
    <cfRule type="cellIs" dxfId="193" priority="12" operator="notEqual">
      <formula>0</formula>
    </cfRule>
  </conditionalFormatting>
  <conditionalFormatting sqref="M15:FK18 M21:FK23 M577:FK579 M636:FK636">
    <cfRule type="cellIs" dxfId="192" priority="10" operator="greaterThan">
      <formula>0</formula>
    </cfRule>
  </conditionalFormatting>
  <conditionalFormatting sqref="M26:FK27">
    <cfRule type="cellIs" dxfId="191" priority="9" operator="greaterThan">
      <formula>0</formula>
    </cfRule>
  </conditionalFormatting>
  <conditionalFormatting sqref="M42:FK42">
    <cfRule type="cellIs" dxfId="190" priority="8" operator="greaterThan">
      <formula>0</formula>
    </cfRule>
  </conditionalFormatting>
  <conditionalFormatting sqref="M198:FK198">
    <cfRule type="cellIs" dxfId="189" priority="7" operator="greaterThan">
      <formula>0</formula>
    </cfRule>
  </conditionalFormatting>
  <conditionalFormatting sqref="M362:FK362">
    <cfRule type="cellIs" dxfId="188" priority="6" operator="greaterThan">
      <formula>0</formula>
    </cfRule>
  </conditionalFormatting>
  <conditionalFormatting sqref="M447:FK447">
    <cfRule type="cellIs" dxfId="187" priority="5" operator="greaterThan">
      <formula>0</formula>
    </cfRule>
  </conditionalFormatting>
  <conditionalFormatting sqref="M582:FK583">
    <cfRule type="cellIs" dxfId="18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opLeftCell="A40" zoomScale="70" zoomScaleNormal="70" workbookViewId="0">
      <selection activeCell="U44" sqref="U44"/>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2032</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42" t="s">
        <v>2054</v>
      </c>
      <c r="C8" s="343"/>
      <c r="D8" s="343"/>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c r="AG8" s="344"/>
      <c r="AH8" s="117"/>
    </row>
    <row r="9" spans="1:34" ht="17.7" customHeight="1">
      <c r="A9" s="117"/>
      <c r="B9" s="345"/>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7"/>
      <c r="AH9" s="117"/>
    </row>
    <row r="10" spans="1:34" ht="17.7" customHeight="1">
      <c r="A10" s="117"/>
      <c r="B10" s="345"/>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7"/>
      <c r="AH10" s="117"/>
    </row>
    <row r="11" spans="1:34" ht="17.7" customHeight="1">
      <c r="A11" s="117"/>
      <c r="B11" s="348"/>
      <c r="C11" s="349"/>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5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60" t="s">
        <v>2052</v>
      </c>
      <c r="Y18" s="361"/>
      <c r="Z18" s="361"/>
      <c r="AA18" s="361"/>
      <c r="AB18" s="361"/>
      <c r="AC18" s="361"/>
      <c r="AD18" s="361"/>
      <c r="AE18" s="361"/>
      <c r="AF18" s="362"/>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63"/>
      <c r="Y19" s="364"/>
      <c r="Z19" s="364"/>
      <c r="AA19" s="364"/>
      <c r="AB19" s="364"/>
      <c r="AC19" s="364"/>
      <c r="AD19" s="364"/>
      <c r="AE19" s="364"/>
      <c r="AF19" s="365"/>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63"/>
      <c r="Y20" s="364"/>
      <c r="Z20" s="364"/>
      <c r="AA20" s="364"/>
      <c r="AB20" s="364"/>
      <c r="AC20" s="364"/>
      <c r="AD20" s="364"/>
      <c r="AE20" s="364"/>
      <c r="AF20" s="365"/>
      <c r="AG20" s="164"/>
      <c r="AH20" s="117"/>
    </row>
    <row r="21" spans="1:34">
      <c r="A21" s="117"/>
      <c r="B21" s="122"/>
      <c r="D21" s="341" t="str">
        <f>"# "&amp;U27</f>
        <v># 169</v>
      </c>
      <c r="E21" s="341"/>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63"/>
      <c r="Y21" s="364"/>
      <c r="Z21" s="364"/>
      <c r="AA21" s="364"/>
      <c r="AB21" s="364"/>
      <c r="AC21" s="364"/>
      <c r="AD21" s="364"/>
      <c r="AE21" s="364"/>
      <c r="AF21" s="365"/>
      <c r="AG21" s="164"/>
      <c r="AH21" s="117"/>
    </row>
    <row r="22" spans="1:34" ht="17.7" customHeight="1">
      <c r="A22" s="117"/>
      <c r="B22" s="122"/>
      <c r="D22" s="341"/>
      <c r="E22" s="341"/>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63"/>
      <c r="Y22" s="364"/>
      <c r="Z22" s="364"/>
      <c r="AA22" s="364"/>
      <c r="AB22" s="364"/>
      <c r="AC22" s="364"/>
      <c r="AD22" s="364"/>
      <c r="AE22" s="364"/>
      <c r="AF22" s="365"/>
      <c r="AG22" s="164"/>
      <c r="AH22" s="117"/>
    </row>
    <row r="23" spans="1:34" ht="17.7" customHeight="1">
      <c r="A23" s="117"/>
      <c r="B23" s="122"/>
      <c r="D23" s="341"/>
      <c r="E23" s="341"/>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63"/>
      <c r="Y23" s="364"/>
      <c r="Z23" s="364"/>
      <c r="AA23" s="364"/>
      <c r="AB23" s="364"/>
      <c r="AC23" s="364"/>
      <c r="AD23" s="364"/>
      <c r="AE23" s="364"/>
      <c r="AF23" s="365"/>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63"/>
      <c r="Y24" s="364"/>
      <c r="Z24" s="364"/>
      <c r="AA24" s="364"/>
      <c r="AB24" s="364"/>
      <c r="AC24" s="364"/>
      <c r="AD24" s="364"/>
      <c r="AE24" s="364"/>
      <c r="AF24" s="365"/>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63"/>
      <c r="Y25" s="364"/>
      <c r="Z25" s="364"/>
      <c r="AA25" s="364"/>
      <c r="AB25" s="364"/>
      <c r="AC25" s="364"/>
      <c r="AD25" s="364"/>
      <c r="AE25" s="364"/>
      <c r="AF25" s="365"/>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63"/>
      <c r="Y26" s="364"/>
      <c r="Z26" s="364"/>
      <c r="AA26" s="364"/>
      <c r="AB26" s="364"/>
      <c r="AC26" s="364"/>
      <c r="AD26" s="364"/>
      <c r="AE26" s="364"/>
      <c r="AF26" s="365"/>
      <c r="AG26" s="164"/>
      <c r="AH26" s="117"/>
    </row>
    <row r="27" spans="1:34">
      <c r="A27" s="117"/>
      <c r="B27" s="122"/>
      <c r="T27" s="128">
        <f>SUM(T18:T26)</f>
        <v>169</v>
      </c>
      <c r="U27" s="128">
        <f>SUM(U18:U26)</f>
        <v>169</v>
      </c>
      <c r="X27" s="363"/>
      <c r="Y27" s="364"/>
      <c r="Z27" s="364"/>
      <c r="AA27" s="364"/>
      <c r="AB27" s="364"/>
      <c r="AC27" s="364"/>
      <c r="AD27" s="364"/>
      <c r="AE27" s="364"/>
      <c r="AF27" s="365"/>
      <c r="AG27" s="164"/>
      <c r="AH27" s="117"/>
    </row>
    <row r="28" spans="1:34">
      <c r="A28" s="117"/>
      <c r="B28" s="122"/>
      <c r="G28" s="130" t="s">
        <v>620</v>
      </c>
      <c r="H28" s="131"/>
      <c r="I28" s="131"/>
      <c r="J28" s="131"/>
      <c r="K28" s="131"/>
      <c r="L28" s="131"/>
      <c r="M28" s="131"/>
      <c r="P28" s="130" t="s">
        <v>621</v>
      </c>
      <c r="Q28" s="131"/>
      <c r="R28" s="131"/>
      <c r="S28" s="131"/>
      <c r="T28" s="131"/>
      <c r="U28" s="131"/>
      <c r="V28" s="131"/>
      <c r="X28" s="363"/>
      <c r="Y28" s="364"/>
      <c r="Z28" s="364"/>
      <c r="AA28" s="364"/>
      <c r="AB28" s="364"/>
      <c r="AC28" s="364"/>
      <c r="AD28" s="364"/>
      <c r="AE28" s="364"/>
      <c r="AF28" s="365"/>
      <c r="AG28" s="164"/>
      <c r="AH28" s="117"/>
    </row>
    <row r="29" spans="1:34">
      <c r="A29" s="117"/>
      <c r="B29" s="122"/>
      <c r="F29" s="160" t="s">
        <v>622</v>
      </c>
      <c r="G29" s="26" t="s">
        <v>623</v>
      </c>
      <c r="L29" s="166" t="s">
        <v>2014</v>
      </c>
      <c r="O29" s="160" t="s">
        <v>622</v>
      </c>
      <c r="P29" s="26" t="s">
        <v>625</v>
      </c>
      <c r="T29" s="162" t="s">
        <v>624</v>
      </c>
      <c r="X29" s="363"/>
      <c r="Y29" s="364"/>
      <c r="Z29" s="364"/>
      <c r="AA29" s="364"/>
      <c r="AB29" s="364"/>
      <c r="AC29" s="364"/>
      <c r="AD29" s="364"/>
      <c r="AE29" s="364"/>
      <c r="AF29" s="365"/>
      <c r="AG29" s="164"/>
      <c r="AH29" s="117"/>
    </row>
    <row r="30" spans="1:34">
      <c r="A30" s="117"/>
      <c r="B30" s="122"/>
      <c r="F30" s="160" t="s">
        <v>622</v>
      </c>
      <c r="G30" s="26" t="s">
        <v>626</v>
      </c>
      <c r="L30" s="162" t="s">
        <v>624</v>
      </c>
      <c r="O30" s="160" t="s">
        <v>622</v>
      </c>
      <c r="P30" s="26" t="s">
        <v>627</v>
      </c>
      <c r="T30" s="162" t="s">
        <v>624</v>
      </c>
      <c r="X30" s="363"/>
      <c r="Y30" s="364"/>
      <c r="Z30" s="364"/>
      <c r="AA30" s="364"/>
      <c r="AB30" s="364"/>
      <c r="AC30" s="364"/>
      <c r="AD30" s="364"/>
      <c r="AE30" s="364"/>
      <c r="AF30" s="365"/>
      <c r="AG30" s="164"/>
      <c r="AH30" s="117"/>
    </row>
    <row r="31" spans="1:34">
      <c r="A31" s="117"/>
      <c r="B31" s="122"/>
      <c r="F31" s="160" t="s">
        <v>622</v>
      </c>
      <c r="G31" s="26" t="s">
        <v>628</v>
      </c>
      <c r="L31" s="162" t="s">
        <v>624</v>
      </c>
      <c r="O31" s="160" t="s">
        <v>622</v>
      </c>
      <c r="P31" s="26" t="s">
        <v>629</v>
      </c>
      <c r="T31" s="165" t="s">
        <v>630</v>
      </c>
      <c r="X31" s="363"/>
      <c r="Y31" s="364"/>
      <c r="Z31" s="364"/>
      <c r="AA31" s="364"/>
      <c r="AB31" s="364"/>
      <c r="AC31" s="364"/>
      <c r="AD31" s="364"/>
      <c r="AE31" s="364"/>
      <c r="AF31" s="365"/>
      <c r="AG31" s="164"/>
      <c r="AH31" s="117"/>
    </row>
    <row r="32" spans="1:34">
      <c r="A32" s="117"/>
      <c r="B32" s="122"/>
      <c r="F32" s="160" t="s">
        <v>622</v>
      </c>
      <c r="G32" s="26" t="s">
        <v>631</v>
      </c>
      <c r="L32" s="162" t="s">
        <v>624</v>
      </c>
      <c r="O32" s="160"/>
      <c r="T32" s="165"/>
      <c r="X32" s="363"/>
      <c r="Y32" s="364"/>
      <c r="Z32" s="364"/>
      <c r="AA32" s="364"/>
      <c r="AB32" s="364"/>
      <c r="AC32" s="364"/>
      <c r="AD32" s="364"/>
      <c r="AE32" s="364"/>
      <c r="AF32" s="365"/>
      <c r="AG32" s="164"/>
      <c r="AH32" s="117"/>
    </row>
    <row r="33" spans="1:34">
      <c r="A33" s="117"/>
      <c r="B33" s="122"/>
      <c r="F33" s="160" t="s">
        <v>622</v>
      </c>
      <c r="G33" s="26" t="s">
        <v>632</v>
      </c>
      <c r="L33" s="166" t="s">
        <v>633</v>
      </c>
      <c r="O33" s="160"/>
      <c r="T33" s="165"/>
      <c r="X33" s="363"/>
      <c r="Y33" s="364"/>
      <c r="Z33" s="364"/>
      <c r="AA33" s="364"/>
      <c r="AB33" s="364"/>
      <c r="AC33" s="364"/>
      <c r="AD33" s="364"/>
      <c r="AE33" s="364"/>
      <c r="AF33" s="365"/>
      <c r="AG33" s="164"/>
      <c r="AH33" s="117"/>
    </row>
    <row r="34" spans="1:34">
      <c r="A34" s="117"/>
      <c r="B34" s="122"/>
      <c r="F34" s="160" t="s">
        <v>622</v>
      </c>
      <c r="G34" s="26" t="s">
        <v>634</v>
      </c>
      <c r="L34" s="166" t="s">
        <v>633</v>
      </c>
      <c r="O34" s="160"/>
      <c r="T34" s="162"/>
      <c r="X34" s="363"/>
      <c r="Y34" s="364"/>
      <c r="Z34" s="364"/>
      <c r="AA34" s="364"/>
      <c r="AB34" s="364"/>
      <c r="AC34" s="364"/>
      <c r="AD34" s="364"/>
      <c r="AE34" s="364"/>
      <c r="AF34" s="365"/>
      <c r="AG34" s="164"/>
      <c r="AH34" s="117"/>
    </row>
    <row r="35" spans="1:34">
      <c r="A35" s="117"/>
      <c r="B35" s="122"/>
      <c r="O35" s="160"/>
      <c r="X35" s="366"/>
      <c r="Y35" s="367"/>
      <c r="Z35" s="367"/>
      <c r="AA35" s="367"/>
      <c r="AB35" s="367"/>
      <c r="AC35" s="367"/>
      <c r="AD35" s="367"/>
      <c r="AE35" s="367"/>
      <c r="AF35" s="368"/>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51" t="s">
        <v>2053</v>
      </c>
      <c r="Y44" s="352"/>
      <c r="Z44" s="352"/>
      <c r="AA44" s="352"/>
      <c r="AB44" s="352"/>
      <c r="AC44" s="352"/>
      <c r="AD44" s="352"/>
      <c r="AE44" s="352"/>
      <c r="AF44" s="353"/>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4"/>
      <c r="Y45" s="355"/>
      <c r="Z45" s="355"/>
      <c r="AA45" s="355"/>
      <c r="AB45" s="355"/>
      <c r="AC45" s="355"/>
      <c r="AD45" s="355"/>
      <c r="AE45" s="355"/>
      <c r="AF45" s="356"/>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26">
        <f t="shared" si="2"/>
        <v>6</v>
      </c>
      <c r="W46" s="157"/>
      <c r="X46" s="354"/>
      <c r="Y46" s="355"/>
      <c r="Z46" s="355"/>
      <c r="AA46" s="355"/>
      <c r="AB46" s="355"/>
      <c r="AC46" s="355"/>
      <c r="AD46" s="355"/>
      <c r="AE46" s="355"/>
      <c r="AF46" s="356"/>
      <c r="AG46" s="158"/>
      <c r="AH46" s="117"/>
    </row>
    <row r="47" spans="1:34">
      <c r="A47" s="117"/>
      <c r="B47" s="122"/>
      <c r="D47" s="341" t="str">
        <f>"# "&amp;U53</f>
        <v># 245</v>
      </c>
      <c r="E47" s="341"/>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4"/>
      <c r="Y47" s="355"/>
      <c r="Z47" s="355"/>
      <c r="AA47" s="355"/>
      <c r="AB47" s="355"/>
      <c r="AC47" s="355"/>
      <c r="AD47" s="355"/>
      <c r="AE47" s="355"/>
      <c r="AF47" s="356"/>
      <c r="AG47" s="158"/>
      <c r="AH47" s="117"/>
    </row>
    <row r="48" spans="1:34" ht="17.7" customHeight="1">
      <c r="A48" s="117"/>
      <c r="B48" s="122"/>
      <c r="D48" s="341"/>
      <c r="E48" s="341"/>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4"/>
      <c r="Y48" s="355"/>
      <c r="Z48" s="355"/>
      <c r="AA48" s="355"/>
      <c r="AB48" s="355"/>
      <c r="AC48" s="355"/>
      <c r="AD48" s="355"/>
      <c r="AE48" s="355"/>
      <c r="AF48" s="356"/>
      <c r="AG48" s="158"/>
      <c r="AH48" s="117"/>
    </row>
    <row r="49" spans="1:34" ht="17.7" customHeight="1">
      <c r="A49" s="117"/>
      <c r="B49" s="122"/>
      <c r="D49" s="341"/>
      <c r="E49" s="341"/>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4"/>
      <c r="Y49" s="355"/>
      <c r="Z49" s="355"/>
      <c r="AA49" s="355"/>
      <c r="AB49" s="355"/>
      <c r="AC49" s="355"/>
      <c r="AD49" s="355"/>
      <c r="AE49" s="355"/>
      <c r="AF49" s="356"/>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54"/>
      <c r="Y50" s="355"/>
      <c r="Z50" s="355"/>
      <c r="AA50" s="355"/>
      <c r="AB50" s="355"/>
      <c r="AC50" s="355"/>
      <c r="AD50" s="355"/>
      <c r="AE50" s="355"/>
      <c r="AF50" s="356"/>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54"/>
      <c r="Y51" s="355"/>
      <c r="Z51" s="355"/>
      <c r="AA51" s="355"/>
      <c r="AB51" s="355"/>
      <c r="AC51" s="355"/>
      <c r="AD51" s="355"/>
      <c r="AE51" s="355"/>
      <c r="AF51" s="356"/>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4"/>
      <c r="Y52" s="355"/>
      <c r="Z52" s="355"/>
      <c r="AA52" s="355"/>
      <c r="AB52" s="355"/>
      <c r="AC52" s="355"/>
      <c r="AD52" s="355"/>
      <c r="AE52" s="355"/>
      <c r="AF52" s="356"/>
      <c r="AG52" s="158"/>
      <c r="AH52" s="117"/>
    </row>
    <row r="53" spans="1:34">
      <c r="A53" s="117"/>
      <c r="B53" s="122"/>
      <c r="T53" s="128">
        <f>SUM(T44:T52)</f>
        <v>245</v>
      </c>
      <c r="U53" s="128">
        <f>SUM(U44:U52)</f>
        <v>245</v>
      </c>
      <c r="X53" s="354"/>
      <c r="Y53" s="355"/>
      <c r="Z53" s="355"/>
      <c r="AA53" s="355"/>
      <c r="AB53" s="355"/>
      <c r="AC53" s="355"/>
      <c r="AD53" s="355"/>
      <c r="AE53" s="355"/>
      <c r="AF53" s="356"/>
      <c r="AG53" s="158"/>
      <c r="AH53" s="117"/>
    </row>
    <row r="54" spans="1:34">
      <c r="A54" s="117"/>
      <c r="B54" s="122"/>
      <c r="X54" s="354"/>
      <c r="Y54" s="355"/>
      <c r="Z54" s="355"/>
      <c r="AA54" s="355"/>
      <c r="AB54" s="355"/>
      <c r="AC54" s="355"/>
      <c r="AD54" s="355"/>
      <c r="AE54" s="355"/>
      <c r="AF54" s="356"/>
      <c r="AG54" s="158"/>
      <c r="AH54" s="117"/>
    </row>
    <row r="55" spans="1:34">
      <c r="A55" s="117"/>
      <c r="B55" s="122"/>
      <c r="P55" s="130" t="s">
        <v>637</v>
      </c>
      <c r="Q55" s="131"/>
      <c r="R55" s="131"/>
      <c r="S55" s="131"/>
      <c r="T55" s="131"/>
      <c r="U55" s="131"/>
      <c r="V55" s="131"/>
      <c r="X55" s="354"/>
      <c r="Y55" s="355"/>
      <c r="Z55" s="355"/>
      <c r="AA55" s="355"/>
      <c r="AB55" s="355"/>
      <c r="AC55" s="355"/>
      <c r="AD55" s="355"/>
      <c r="AE55" s="355"/>
      <c r="AF55" s="356"/>
      <c r="AG55" s="158"/>
      <c r="AH55" s="117"/>
    </row>
    <row r="56" spans="1:34">
      <c r="A56" s="117"/>
      <c r="B56" s="122"/>
      <c r="O56" s="160" t="s">
        <v>622</v>
      </c>
      <c r="P56" s="26" t="s">
        <v>217</v>
      </c>
      <c r="T56" s="162" t="s">
        <v>624</v>
      </c>
      <c r="X56" s="354"/>
      <c r="Y56" s="355"/>
      <c r="Z56" s="355"/>
      <c r="AA56" s="355"/>
      <c r="AB56" s="355"/>
      <c r="AC56" s="355"/>
      <c r="AD56" s="355"/>
      <c r="AE56" s="355"/>
      <c r="AF56" s="356"/>
      <c r="AG56" s="158"/>
      <c r="AH56" s="117"/>
    </row>
    <row r="57" spans="1:34">
      <c r="A57" s="117"/>
      <c r="B57" s="122"/>
      <c r="O57" s="160" t="s">
        <v>622</v>
      </c>
      <c r="P57" s="26" t="s">
        <v>216</v>
      </c>
      <c r="T57" s="162" t="s">
        <v>624</v>
      </c>
      <c r="X57" s="354"/>
      <c r="Y57" s="355"/>
      <c r="Z57" s="355"/>
      <c r="AA57" s="355"/>
      <c r="AB57" s="355"/>
      <c r="AC57" s="355"/>
      <c r="AD57" s="355"/>
      <c r="AE57" s="355"/>
      <c r="AF57" s="356"/>
      <c r="AG57" s="158"/>
      <c r="AH57" s="117"/>
    </row>
    <row r="58" spans="1:34">
      <c r="A58" s="117"/>
      <c r="B58" s="122"/>
      <c r="O58" s="160" t="s">
        <v>622</v>
      </c>
      <c r="P58" s="26" t="s">
        <v>214</v>
      </c>
      <c r="T58" s="162" t="s">
        <v>624</v>
      </c>
      <c r="X58" s="354"/>
      <c r="Y58" s="355"/>
      <c r="Z58" s="355"/>
      <c r="AA58" s="355"/>
      <c r="AB58" s="355"/>
      <c r="AC58" s="355"/>
      <c r="AD58" s="355"/>
      <c r="AE58" s="355"/>
      <c r="AF58" s="356"/>
      <c r="AG58" s="158"/>
      <c r="AH58" s="117"/>
    </row>
    <row r="59" spans="1:34">
      <c r="A59" s="117"/>
      <c r="B59" s="122"/>
      <c r="O59" s="160" t="s">
        <v>622</v>
      </c>
      <c r="P59" s="26" t="s">
        <v>213</v>
      </c>
      <c r="T59" s="162" t="s">
        <v>624</v>
      </c>
      <c r="X59" s="354"/>
      <c r="Y59" s="355"/>
      <c r="Z59" s="355"/>
      <c r="AA59" s="355"/>
      <c r="AB59" s="355"/>
      <c r="AC59" s="355"/>
      <c r="AD59" s="355"/>
      <c r="AE59" s="355"/>
      <c r="AF59" s="356"/>
      <c r="AG59" s="158"/>
      <c r="AH59" s="117"/>
    </row>
    <row r="60" spans="1:34">
      <c r="A60" s="117"/>
      <c r="B60" s="122"/>
      <c r="O60" s="160" t="s">
        <v>622</v>
      </c>
      <c r="P60" s="26" t="s">
        <v>218</v>
      </c>
      <c r="T60" s="162" t="s">
        <v>624</v>
      </c>
      <c r="X60" s="354"/>
      <c r="Y60" s="355"/>
      <c r="Z60" s="355"/>
      <c r="AA60" s="355"/>
      <c r="AB60" s="355"/>
      <c r="AC60" s="355"/>
      <c r="AD60" s="355"/>
      <c r="AE60" s="355"/>
      <c r="AF60" s="356"/>
      <c r="AG60" s="158"/>
      <c r="AH60" s="117"/>
    </row>
    <row r="61" spans="1:34">
      <c r="A61" s="117"/>
      <c r="B61" s="122"/>
      <c r="O61" s="160" t="s">
        <v>622</v>
      </c>
      <c r="P61" s="26" t="s">
        <v>219</v>
      </c>
      <c r="T61" s="162" t="s">
        <v>624</v>
      </c>
      <c r="X61" s="354"/>
      <c r="Y61" s="355"/>
      <c r="Z61" s="355"/>
      <c r="AA61" s="355"/>
      <c r="AB61" s="355"/>
      <c r="AC61" s="355"/>
      <c r="AD61" s="355"/>
      <c r="AE61" s="355"/>
      <c r="AF61" s="356"/>
      <c r="AG61" s="158"/>
      <c r="AH61" s="117"/>
    </row>
    <row r="62" spans="1:34">
      <c r="A62" s="117"/>
      <c r="B62" s="122"/>
      <c r="O62" s="160" t="s">
        <v>622</v>
      </c>
      <c r="P62" s="26" t="s">
        <v>220</v>
      </c>
      <c r="T62" s="162" t="s">
        <v>624</v>
      </c>
      <c r="X62" s="354"/>
      <c r="Y62" s="355"/>
      <c r="Z62" s="355"/>
      <c r="AA62" s="355"/>
      <c r="AB62" s="355"/>
      <c r="AC62" s="355"/>
      <c r="AD62" s="355"/>
      <c r="AE62" s="355"/>
      <c r="AF62" s="356"/>
      <c r="AG62" s="158"/>
      <c r="AH62" s="117"/>
    </row>
    <row r="63" spans="1:34">
      <c r="A63" s="117"/>
      <c r="B63" s="122"/>
      <c r="O63" s="160" t="s">
        <v>622</v>
      </c>
      <c r="P63" s="26" t="s">
        <v>215</v>
      </c>
      <c r="T63" s="162" t="s">
        <v>624</v>
      </c>
      <c r="X63" s="354"/>
      <c r="Y63" s="355"/>
      <c r="Z63" s="355"/>
      <c r="AA63" s="355"/>
      <c r="AB63" s="355"/>
      <c r="AC63" s="355"/>
      <c r="AD63" s="355"/>
      <c r="AE63" s="355"/>
      <c r="AF63" s="356"/>
      <c r="AG63" s="158"/>
      <c r="AH63" s="117"/>
    </row>
    <row r="64" spans="1:34">
      <c r="A64" s="117"/>
      <c r="B64" s="122"/>
      <c r="O64" s="160" t="s">
        <v>622</v>
      </c>
      <c r="P64" s="26" t="s">
        <v>182</v>
      </c>
      <c r="T64" s="255" t="s">
        <v>2013</v>
      </c>
      <c r="X64" s="354"/>
      <c r="Y64" s="355"/>
      <c r="Z64" s="355"/>
      <c r="AA64" s="355"/>
      <c r="AB64" s="355"/>
      <c r="AC64" s="355"/>
      <c r="AD64" s="355"/>
      <c r="AE64" s="355"/>
      <c r="AF64" s="356"/>
      <c r="AG64" s="158"/>
      <c r="AH64" s="117"/>
    </row>
    <row r="65" spans="1:34">
      <c r="A65" s="117"/>
      <c r="B65" s="122"/>
      <c r="O65" s="160" t="s">
        <v>622</v>
      </c>
      <c r="P65" s="178" t="s">
        <v>639</v>
      </c>
      <c r="T65" s="166" t="s">
        <v>640</v>
      </c>
      <c r="X65" s="354"/>
      <c r="Y65" s="355"/>
      <c r="Z65" s="355"/>
      <c r="AA65" s="355"/>
      <c r="AB65" s="355"/>
      <c r="AC65" s="355"/>
      <c r="AD65" s="355"/>
      <c r="AE65" s="355"/>
      <c r="AF65" s="356"/>
      <c r="AG65" s="158"/>
      <c r="AH65" s="117"/>
    </row>
    <row r="66" spans="1:34">
      <c r="A66" s="117"/>
      <c r="B66" s="122"/>
      <c r="P66" s="159"/>
      <c r="X66" s="354"/>
      <c r="Y66" s="355"/>
      <c r="Z66" s="355"/>
      <c r="AA66" s="355"/>
      <c r="AB66" s="355"/>
      <c r="AC66" s="355"/>
      <c r="AD66" s="355"/>
      <c r="AE66" s="355"/>
      <c r="AF66" s="356"/>
      <c r="AG66" s="158"/>
      <c r="AH66" s="117"/>
    </row>
    <row r="67" spans="1:34">
      <c r="A67" s="117"/>
      <c r="B67" s="122"/>
      <c r="P67" s="130" t="s">
        <v>641</v>
      </c>
      <c r="Q67" s="131"/>
      <c r="R67" s="131"/>
      <c r="S67" s="131"/>
      <c r="T67" s="131"/>
      <c r="U67" s="131"/>
      <c r="V67" s="131"/>
      <c r="X67" s="354"/>
      <c r="Y67" s="355"/>
      <c r="Z67" s="355"/>
      <c r="AA67" s="355"/>
      <c r="AB67" s="355"/>
      <c r="AC67" s="355"/>
      <c r="AD67" s="355"/>
      <c r="AE67" s="355"/>
      <c r="AF67" s="356"/>
      <c r="AG67" s="158"/>
      <c r="AH67" s="117"/>
    </row>
    <row r="68" spans="1:34">
      <c r="A68" s="117"/>
      <c r="B68" s="122"/>
      <c r="O68" s="160" t="s">
        <v>622</v>
      </c>
      <c r="P68" s="26" t="s">
        <v>642</v>
      </c>
      <c r="T68" s="162" t="s">
        <v>624</v>
      </c>
      <c r="X68" s="354"/>
      <c r="Y68" s="355"/>
      <c r="Z68" s="355"/>
      <c r="AA68" s="355"/>
      <c r="AB68" s="355"/>
      <c r="AC68" s="355"/>
      <c r="AD68" s="355"/>
      <c r="AE68" s="355"/>
      <c r="AF68" s="356"/>
      <c r="AG68" s="158"/>
      <c r="AH68" s="117"/>
    </row>
    <row r="69" spans="1:34">
      <c r="A69" s="117"/>
      <c r="B69" s="122"/>
      <c r="O69" s="160" t="s">
        <v>622</v>
      </c>
      <c r="P69" s="26" t="s">
        <v>312</v>
      </c>
      <c r="T69" s="162" t="s">
        <v>643</v>
      </c>
      <c r="X69" s="354"/>
      <c r="Y69" s="355"/>
      <c r="Z69" s="355"/>
      <c r="AA69" s="355"/>
      <c r="AB69" s="355"/>
      <c r="AC69" s="355"/>
      <c r="AD69" s="355"/>
      <c r="AE69" s="355"/>
      <c r="AF69" s="356"/>
      <c r="AG69" s="158"/>
      <c r="AH69" s="117"/>
    </row>
    <row r="70" spans="1:34">
      <c r="A70" s="117"/>
      <c r="B70" s="122"/>
      <c r="O70" s="160" t="s">
        <v>622</v>
      </c>
      <c r="P70" s="26" t="s">
        <v>326</v>
      </c>
      <c r="T70" s="162" t="s">
        <v>624</v>
      </c>
      <c r="X70" s="354"/>
      <c r="Y70" s="355"/>
      <c r="Z70" s="355"/>
      <c r="AA70" s="355"/>
      <c r="AB70" s="355"/>
      <c r="AC70" s="355"/>
      <c r="AD70" s="355"/>
      <c r="AE70" s="355"/>
      <c r="AF70" s="356"/>
      <c r="AG70" s="158"/>
      <c r="AH70" s="117"/>
    </row>
    <row r="71" spans="1:34">
      <c r="A71" s="117"/>
      <c r="B71" s="122"/>
      <c r="O71" s="160" t="s">
        <v>622</v>
      </c>
      <c r="P71" s="26" t="s">
        <v>334</v>
      </c>
      <c r="T71" s="166" t="s">
        <v>638</v>
      </c>
      <c r="X71" s="354"/>
      <c r="Y71" s="355"/>
      <c r="Z71" s="355"/>
      <c r="AA71" s="355"/>
      <c r="AB71" s="355"/>
      <c r="AC71" s="355"/>
      <c r="AD71" s="355"/>
      <c r="AE71" s="355"/>
      <c r="AF71" s="356"/>
      <c r="AG71" s="158"/>
      <c r="AH71" s="117"/>
    </row>
    <row r="72" spans="1:34">
      <c r="A72" s="117"/>
      <c r="B72" s="122"/>
      <c r="O72" s="160"/>
      <c r="T72" s="161"/>
      <c r="X72" s="357"/>
      <c r="Y72" s="358"/>
      <c r="Z72" s="358"/>
      <c r="AA72" s="358"/>
      <c r="AB72" s="358"/>
      <c r="AC72" s="358"/>
      <c r="AD72" s="358"/>
      <c r="AE72" s="358"/>
      <c r="AF72" s="359"/>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9" t="s">
        <v>2055</v>
      </c>
      <c r="Y79" s="370"/>
      <c r="Z79" s="370"/>
      <c r="AA79" s="370"/>
      <c r="AB79" s="370"/>
      <c r="AC79" s="370"/>
      <c r="AD79" s="370"/>
      <c r="AE79" s="370"/>
      <c r="AF79" s="370"/>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85</v>
      </c>
      <c r="V80" s="26">
        <f t="shared" ref="V80:V87" si="4">U80-T80</f>
        <v>31</v>
      </c>
      <c r="X80" s="370"/>
      <c r="Y80" s="370"/>
      <c r="Z80" s="370"/>
      <c r="AA80" s="370"/>
      <c r="AB80" s="370"/>
      <c r="AC80" s="370"/>
      <c r="AD80" s="370"/>
      <c r="AE80" s="370"/>
      <c r="AF80" s="370"/>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32</v>
      </c>
      <c r="V81" s="26">
        <f t="shared" si="4"/>
        <v>-26</v>
      </c>
      <c r="X81" s="370"/>
      <c r="Y81" s="370"/>
      <c r="Z81" s="370"/>
      <c r="AA81" s="370"/>
      <c r="AB81" s="370"/>
      <c r="AC81" s="370"/>
      <c r="AD81" s="370"/>
      <c r="AE81" s="370"/>
      <c r="AF81" s="370"/>
      <c r="AG81" s="163"/>
      <c r="AH81" s="117"/>
    </row>
    <row r="82" spans="1:34" ht="17.7" customHeight="1">
      <c r="A82" s="117"/>
      <c r="B82" s="122"/>
      <c r="D82" s="341" t="str">
        <f>"# "&amp;U88</f>
        <v># 135</v>
      </c>
      <c r="E82" s="341"/>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70"/>
      <c r="Y82" s="370"/>
      <c r="Z82" s="370"/>
      <c r="AA82" s="370"/>
      <c r="AB82" s="370"/>
      <c r="AC82" s="370"/>
      <c r="AD82" s="370"/>
      <c r="AE82" s="370"/>
      <c r="AF82" s="370"/>
      <c r="AG82" s="163"/>
      <c r="AH82" s="117"/>
    </row>
    <row r="83" spans="1:34" ht="17.7" customHeight="1">
      <c r="A83" s="117"/>
      <c r="B83" s="122"/>
      <c r="D83" s="341"/>
      <c r="E83" s="341"/>
      <c r="P83" s="26" t="s">
        <v>615</v>
      </c>
      <c r="T83" s="26">
        <f>COUNTIFS(Table4[Status Anterior],'1. Status Resumo'!$P83,Table4[Sub-âmbito],'1. Status Resumo'!$G$75,Table4[Tipo de teste],"2. Campo")</f>
        <v>8</v>
      </c>
      <c r="U83" s="26">
        <f>COUNTIFS(Table4[Status Atual],'1. Status Resumo'!$P83,Table4[Sub-âmbito],'1. Status Resumo'!$G$75,Table4[Tipo de teste],"2. Campo")</f>
        <v>6</v>
      </c>
      <c r="V83" s="26">
        <f t="shared" si="4"/>
        <v>-2</v>
      </c>
      <c r="X83" s="370"/>
      <c r="Y83" s="370"/>
      <c r="Z83" s="370"/>
      <c r="AA83" s="370"/>
      <c r="AB83" s="370"/>
      <c r="AC83" s="370"/>
      <c r="AD83" s="370"/>
      <c r="AE83" s="370"/>
      <c r="AF83" s="370"/>
      <c r="AG83" s="163"/>
      <c r="AH83" s="117"/>
    </row>
    <row r="84" spans="1:34" ht="17.7" customHeight="1">
      <c r="A84" s="117"/>
      <c r="B84" s="122"/>
      <c r="D84" s="341"/>
      <c r="E84" s="341"/>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70"/>
      <c r="Y84" s="370"/>
      <c r="Z84" s="370"/>
      <c r="AA84" s="370"/>
      <c r="AB84" s="370"/>
      <c r="AC84" s="370"/>
      <c r="AD84" s="370"/>
      <c r="AE84" s="370"/>
      <c r="AF84" s="370"/>
      <c r="AG84" s="163"/>
      <c r="AH84" s="117"/>
    </row>
    <row r="85" spans="1:34">
      <c r="A85" s="117"/>
      <c r="B85" s="122"/>
      <c r="D85" s="341"/>
      <c r="E85" s="341"/>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70"/>
      <c r="Y85" s="370"/>
      <c r="Z85" s="370"/>
      <c r="AA85" s="370"/>
      <c r="AB85" s="370"/>
      <c r="AC85" s="370"/>
      <c r="AD85" s="370"/>
      <c r="AE85" s="370"/>
      <c r="AF85" s="370"/>
      <c r="AG85" s="163"/>
      <c r="AH85" s="117"/>
    </row>
    <row r="86" spans="1:34">
      <c r="A86" s="117"/>
      <c r="B86" s="122"/>
      <c r="D86" s="341"/>
      <c r="E86" s="341"/>
      <c r="P86" s="26" t="s">
        <v>619</v>
      </c>
      <c r="T86" s="26">
        <f>COUNTIFS(Table4[Status Anterior],'1. Status Resumo'!$P86,Table4[Sub-âmbito],'1. Status Resumo'!$G$75,Table4[Tipo de teste],"2. Campo")</f>
        <v>12</v>
      </c>
      <c r="U86" s="26">
        <f>COUNTIFS(Table4[Status Atual],'1. Status Resumo'!$P86,Table4[Sub-âmbito],'1. Status Resumo'!$G$75,Table4[Tipo de teste],"2. Campo")</f>
        <v>9</v>
      </c>
      <c r="V86" s="26">
        <f>U86-T86</f>
        <v>-3</v>
      </c>
      <c r="X86" s="370"/>
      <c r="Y86" s="370"/>
      <c r="Z86" s="370"/>
      <c r="AA86" s="370"/>
      <c r="AB86" s="370"/>
      <c r="AC86" s="370"/>
      <c r="AD86" s="370"/>
      <c r="AE86" s="370"/>
      <c r="AF86" s="370"/>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70"/>
      <c r="Y87" s="370"/>
      <c r="Z87" s="370"/>
      <c r="AA87" s="370"/>
      <c r="AB87" s="370"/>
      <c r="AC87" s="370"/>
      <c r="AD87" s="370"/>
      <c r="AE87" s="370"/>
      <c r="AF87" s="370"/>
      <c r="AG87" s="163"/>
      <c r="AH87" s="117"/>
    </row>
    <row r="88" spans="1:34">
      <c r="A88" s="117"/>
      <c r="B88" s="122"/>
      <c r="T88" s="128">
        <f>SUM(T79:T87)</f>
        <v>135</v>
      </c>
      <c r="U88" s="128">
        <f>SUM(U79:U87)</f>
        <v>135</v>
      </c>
      <c r="X88" s="370"/>
      <c r="Y88" s="370"/>
      <c r="Z88" s="370"/>
      <c r="AA88" s="370"/>
      <c r="AB88" s="370"/>
      <c r="AC88" s="370"/>
      <c r="AD88" s="370"/>
      <c r="AE88" s="370"/>
      <c r="AF88" s="370"/>
      <c r="AG88" s="163"/>
      <c r="AH88" s="117"/>
    </row>
    <row r="89" spans="1:34">
      <c r="A89" s="117"/>
      <c r="B89" s="122"/>
      <c r="T89" s="128"/>
      <c r="U89" s="128"/>
      <c r="X89" s="370"/>
      <c r="Y89" s="370"/>
      <c r="Z89" s="370"/>
      <c r="AA89" s="370"/>
      <c r="AB89" s="370"/>
      <c r="AC89" s="370"/>
      <c r="AD89" s="370"/>
      <c r="AE89" s="370"/>
      <c r="AF89" s="370"/>
      <c r="AG89" s="163"/>
      <c r="AH89" s="117"/>
    </row>
    <row r="90" spans="1:34">
      <c r="A90" s="117"/>
      <c r="B90" s="122"/>
      <c r="P90" s="130" t="s">
        <v>620</v>
      </c>
      <c r="Q90" s="131"/>
      <c r="R90" s="131"/>
      <c r="S90" s="131"/>
      <c r="T90" s="131"/>
      <c r="U90" s="131"/>
      <c r="V90" s="131"/>
      <c r="X90" s="370"/>
      <c r="Y90" s="370"/>
      <c r="Z90" s="370"/>
      <c r="AA90" s="370"/>
      <c r="AB90" s="370"/>
      <c r="AC90" s="370"/>
      <c r="AD90" s="370"/>
      <c r="AE90" s="370"/>
      <c r="AF90" s="370"/>
      <c r="AG90" s="163"/>
      <c r="AH90" s="117"/>
    </row>
    <row r="91" spans="1:34">
      <c r="A91" s="117"/>
      <c r="B91" s="122"/>
      <c r="O91" s="160" t="s">
        <v>622</v>
      </c>
      <c r="P91" s="26" t="s">
        <v>380</v>
      </c>
      <c r="T91" s="207" t="s">
        <v>1930</v>
      </c>
      <c r="X91" s="370"/>
      <c r="Y91" s="370"/>
      <c r="Z91" s="370"/>
      <c r="AA91" s="370"/>
      <c r="AB91" s="370"/>
      <c r="AC91" s="370"/>
      <c r="AD91" s="370"/>
      <c r="AE91" s="370"/>
      <c r="AF91" s="370"/>
      <c r="AG91" s="163"/>
      <c r="AH91" s="117"/>
    </row>
    <row r="92" spans="1:34">
      <c r="A92" s="117"/>
      <c r="B92" s="122"/>
      <c r="O92" s="160" t="s">
        <v>622</v>
      </c>
      <c r="P92" s="26" t="s">
        <v>336</v>
      </c>
      <c r="T92" s="207" t="s">
        <v>1930</v>
      </c>
      <c r="X92" s="370"/>
      <c r="Y92" s="370"/>
      <c r="Z92" s="370"/>
      <c r="AA92" s="370"/>
      <c r="AB92" s="370"/>
      <c r="AC92" s="370"/>
      <c r="AD92" s="370"/>
      <c r="AE92" s="370"/>
      <c r="AF92" s="370"/>
      <c r="AG92" s="163"/>
      <c r="AH92" s="117"/>
    </row>
    <row r="93" spans="1:34">
      <c r="A93" s="117"/>
      <c r="B93" s="122"/>
      <c r="O93" s="160" t="s">
        <v>622</v>
      </c>
      <c r="P93" s="26" t="s">
        <v>369</v>
      </c>
      <c r="T93" s="207" t="s">
        <v>1930</v>
      </c>
      <c r="X93" s="370"/>
      <c r="Y93" s="370"/>
      <c r="Z93" s="370"/>
      <c r="AA93" s="370"/>
      <c r="AB93" s="370"/>
      <c r="AC93" s="370"/>
      <c r="AD93" s="370"/>
      <c r="AE93" s="370"/>
      <c r="AF93" s="370"/>
      <c r="AG93" s="163"/>
      <c r="AH93" s="117"/>
    </row>
    <row r="94" spans="1:34">
      <c r="A94" s="117"/>
      <c r="B94" s="122"/>
      <c r="O94" s="160" t="s">
        <v>622</v>
      </c>
      <c r="P94" s="26" t="s">
        <v>440</v>
      </c>
      <c r="T94" s="162" t="s">
        <v>624</v>
      </c>
      <c r="X94" s="370"/>
      <c r="Y94" s="370"/>
      <c r="Z94" s="370"/>
      <c r="AA94" s="370"/>
      <c r="AB94" s="370"/>
      <c r="AC94" s="370"/>
      <c r="AD94" s="370"/>
      <c r="AE94" s="370"/>
      <c r="AF94" s="370"/>
      <c r="AG94" s="163"/>
      <c r="AH94" s="117"/>
    </row>
    <row r="95" spans="1:34">
      <c r="A95" s="117"/>
      <c r="B95" s="122"/>
      <c r="O95" s="160" t="s">
        <v>622</v>
      </c>
      <c r="P95" s="26" t="s">
        <v>442</v>
      </c>
      <c r="T95" s="162" t="s">
        <v>624</v>
      </c>
      <c r="X95" s="370"/>
      <c r="Y95" s="370"/>
      <c r="Z95" s="370"/>
      <c r="AA95" s="370"/>
      <c r="AB95" s="370"/>
      <c r="AC95" s="370"/>
      <c r="AD95" s="370"/>
      <c r="AE95" s="370"/>
      <c r="AF95" s="370"/>
      <c r="AG95" s="163"/>
      <c r="AH95" s="117"/>
    </row>
    <row r="96" spans="1:34">
      <c r="A96" s="117"/>
      <c r="B96" s="122"/>
      <c r="O96" s="160" t="s">
        <v>622</v>
      </c>
      <c r="P96" s="26" t="s">
        <v>1955</v>
      </c>
      <c r="T96" s="207" t="s">
        <v>1930</v>
      </c>
      <c r="X96" s="370"/>
      <c r="Y96" s="370"/>
      <c r="Z96" s="370"/>
      <c r="AA96" s="370"/>
      <c r="AB96" s="370"/>
      <c r="AC96" s="370"/>
      <c r="AD96" s="370"/>
      <c r="AE96" s="370"/>
      <c r="AF96" s="370"/>
      <c r="AG96" s="163"/>
      <c r="AH96" s="117"/>
    </row>
    <row r="97" spans="1:34">
      <c r="A97" s="117"/>
      <c r="B97" s="122"/>
      <c r="O97" s="160" t="s">
        <v>622</v>
      </c>
      <c r="P97" s="26" t="s">
        <v>1956</v>
      </c>
      <c r="T97" s="162" t="s">
        <v>624</v>
      </c>
      <c r="X97" s="370"/>
      <c r="Y97" s="370"/>
      <c r="Z97" s="370"/>
      <c r="AA97" s="370"/>
      <c r="AB97" s="370"/>
      <c r="AC97" s="370"/>
      <c r="AD97" s="370"/>
      <c r="AE97" s="370"/>
      <c r="AF97" s="370"/>
      <c r="AG97" s="163"/>
      <c r="AH97" s="117"/>
    </row>
    <row r="98" spans="1:34">
      <c r="A98" s="117"/>
      <c r="B98" s="122"/>
      <c r="O98" s="160" t="s">
        <v>622</v>
      </c>
      <c r="P98" s="26" t="s">
        <v>393</v>
      </c>
      <c r="T98" s="162" t="s">
        <v>624</v>
      </c>
      <c r="X98" s="370"/>
      <c r="Y98" s="370"/>
      <c r="Z98" s="370"/>
      <c r="AA98" s="370"/>
      <c r="AB98" s="370"/>
      <c r="AC98" s="370"/>
      <c r="AD98" s="370"/>
      <c r="AE98" s="370"/>
      <c r="AF98" s="370"/>
      <c r="AG98" s="163"/>
      <c r="AH98" s="117"/>
    </row>
    <row r="99" spans="1:34">
      <c r="A99" s="117"/>
      <c r="B99" s="122"/>
      <c r="O99" s="160"/>
      <c r="T99" s="162"/>
      <c r="X99" s="370"/>
      <c r="Y99" s="370"/>
      <c r="Z99" s="370"/>
      <c r="AA99" s="370"/>
      <c r="AB99" s="370"/>
      <c r="AC99" s="370"/>
      <c r="AD99" s="370"/>
      <c r="AE99" s="370"/>
      <c r="AF99" s="370"/>
      <c r="AG99" s="163"/>
      <c r="AH99" s="117"/>
    </row>
    <row r="100" spans="1:34">
      <c r="A100" s="117"/>
      <c r="B100" s="122"/>
      <c r="X100" s="370"/>
      <c r="Y100" s="370"/>
      <c r="Z100" s="370"/>
      <c r="AA100" s="370"/>
      <c r="AB100" s="370"/>
      <c r="AC100" s="370"/>
      <c r="AD100" s="370"/>
      <c r="AE100" s="370"/>
      <c r="AF100" s="370"/>
      <c r="AG100" s="163"/>
      <c r="AH100" s="117"/>
    </row>
    <row r="101" spans="1:34">
      <c r="A101" s="117"/>
      <c r="B101" s="122"/>
      <c r="O101" s="160"/>
      <c r="T101" s="162"/>
      <c r="AG101" s="123"/>
      <c r="AH101" s="117"/>
    </row>
    <row r="102" spans="1:34">
      <c r="A102" s="117"/>
      <c r="B102" s="124"/>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6"/>
      <c r="AH102" s="117"/>
    </row>
    <row r="103" spans="1:34">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spans="1:34" ht="22.2" hidden="1"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4.95" hidden="1"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17.7" hidden="1"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17.7" hidden="1"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17.7"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17.7"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s="205" customForma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s="205" customFormat="1" hidden="1"/>
    <row r="134" spans="1:34" s="205" customFormat="1" hidden="1"/>
    <row r="135" spans="1:34" s="205" customFormat="1" hidden="1"/>
    <row r="136" spans="1:34" s="205"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587" sqref="E58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2.1 Em Teste</v>
      </c>
      <c r="H454" s="136" t="s">
        <v>619</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23"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23"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23"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619</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row>
    <row r="476" spans="1:14" ht="16.2" hidden="1" customHeight="1">
      <c r="A476" s="30" t="str">
        <f t="shared" si="10"/>
        <v>lt007_instr_activityenvrnmntl_objctv</v>
      </c>
      <c r="B476" s="142" t="s">
        <v>26</v>
      </c>
      <c r="C476" s="138" t="s">
        <v>26</v>
      </c>
      <c r="D476" s="134" t="s">
        <v>40</v>
      </c>
      <c r="E476" s="137" t="s">
        <v>1955</v>
      </c>
      <c r="F476" s="137" t="s">
        <v>383</v>
      </c>
      <c r="G476" s="136" t="str">
        <f>VLOOKUP(A476,Plano_V3!$A$26:$G$592,7,0)</f>
        <v>2.1 Em Teste</v>
      </c>
      <c r="H476" s="136" t="s">
        <v>619</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row>
    <row r="477" spans="1:14" ht="16.2" hidden="1" customHeight="1">
      <c r="A477" s="30" t="str">
        <f t="shared" si="10"/>
        <v>lt007_instr_activitytyp_actvty</v>
      </c>
      <c r="B477" s="142" t="s">
        <v>26</v>
      </c>
      <c r="C477" s="138" t="s">
        <v>26</v>
      </c>
      <c r="D477" s="134" t="s">
        <v>40</v>
      </c>
      <c r="E477" s="137" t="s">
        <v>1955</v>
      </c>
      <c r="F477" s="137" t="s">
        <v>384</v>
      </c>
      <c r="G477" s="136" t="str">
        <f>VLOOKUP(A477,Plano_V3!$A$26:$G$592,7,0)</f>
        <v>2.1 Em Teste</v>
      </c>
      <c r="H477" s="136" t="s">
        <v>619</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1955</v>
      </c>
      <c r="F526" s="137" t="s">
        <v>419</v>
      </c>
      <c r="G526" s="136" t="str">
        <f>VLOOKUP(A526,Plano_V3!$A$26:$G$592,7,0)</f>
        <v>2.1 Em Teste</v>
      </c>
      <c r="H526" s="136" t="s">
        <v>619</v>
      </c>
      <c r="I526" s="143" t="s">
        <v>1935</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row>
    <row r="527" spans="1:14" ht="16.2" hidden="1" customHeight="1">
      <c r="A527" s="30" t="str">
        <f t="shared" si="10"/>
        <v>lt007_instr_activitysstnbl_ctgry</v>
      </c>
      <c r="B527" s="142" t="s">
        <v>26</v>
      </c>
      <c r="C527" s="138" t="s">
        <v>26</v>
      </c>
      <c r="D527" s="134" t="s">
        <v>40</v>
      </c>
      <c r="E527" s="137" t="s">
        <v>1955</v>
      </c>
      <c r="F527" s="137" t="s">
        <v>420</v>
      </c>
      <c r="G527" s="136" t="str">
        <f>VLOOKUP(A527,Plano_V3!$A$26:$G$592,7,0)</f>
        <v>2.1 Em Teste</v>
      </c>
      <c r="H527" s="136" t="s">
        <v>619</v>
      </c>
      <c r="I527" s="143" t="s">
        <v>1935</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23"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23"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619</v>
      </c>
      <c r="I547" s="143" t="s">
        <v>1937</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row>
    <row r="548" spans="1:14" ht="16.2" hidden="1">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23" t="s">
        <v>439</v>
      </c>
      <c r="G549" s="136" t="str">
        <f>VLOOKUP(A549,Plano_V3!$A$26:$G$592,7,0)</f>
        <v>2.1 Em Teste</v>
      </c>
      <c r="H549" s="136" t="s">
        <v>619</v>
      </c>
      <c r="I549" s="143" t="s">
        <v>664</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2.1 Em Teste</v>
      </c>
      <c r="H561" s="136" t="s">
        <v>619</v>
      </c>
      <c r="I561" s="143" t="s">
        <v>1939</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2.1 Em Teste</v>
      </c>
      <c r="H562" s="136" t="s">
        <v>619</v>
      </c>
      <c r="I562" s="143" t="s">
        <v>1939</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2.1 Em Teste</v>
      </c>
      <c r="H563" s="136" t="s">
        <v>619</v>
      </c>
      <c r="I563" s="143" t="s">
        <v>1939</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2.1 Em Teste</v>
      </c>
      <c r="H564" s="136" t="s">
        <v>619</v>
      </c>
      <c r="I564" s="143" t="s">
        <v>1939</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1955</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1955</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1955</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1955</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63" priority="23" operator="lessThan">
      <formula>0</formula>
    </cfRule>
    <cfRule type="cellIs" dxfId="162" priority="24" operator="greaterThanOrEqual">
      <formula>0</formula>
    </cfRule>
  </conditionalFormatting>
  <conditionalFormatting sqref="O24:O592">
    <cfRule type="cellIs" dxfId="161" priority="1" operator="lessThan">
      <formula>0</formula>
    </cfRule>
    <cfRule type="cellIs" dxfId="160" priority="2" operator="greaterThanOrEqual">
      <formula>0</formula>
    </cfRule>
  </conditionalFormatting>
  <conditionalFormatting sqref="Q15:Q17">
    <cfRule type="cellIs" dxfId="159" priority="50" operator="notEqual">
      <formula>0</formula>
    </cfRule>
  </conditionalFormatting>
  <conditionalFormatting sqref="Q20:Q22">
    <cfRule type="cellIs" dxfId="158" priority="42" operator="notEqual">
      <formula>0</formula>
    </cfRule>
  </conditionalFormatting>
  <conditionalFormatting sqref="Q25:Q456">
    <cfRule type="cellIs" dxfId="157" priority="5" operator="notEqual">
      <formula>0</formula>
    </cfRule>
  </conditionalFormatting>
  <conditionalFormatting sqref="R5:R6 S6:ES6">
    <cfRule type="cellIs" dxfId="156" priority="51" operator="notEqual">
      <formula>0</formula>
    </cfRule>
  </conditionalFormatting>
  <conditionalFormatting sqref="R15:ES17 R20:ES22 R25:ES25">
    <cfRule type="cellIs" dxfId="155" priority="49" operator="greaterThan">
      <formula>0</formula>
    </cfRule>
  </conditionalFormatting>
  <conditionalFormatting sqref="R40:ES40">
    <cfRule type="cellIs" dxfId="154" priority="47" operator="greaterThan">
      <formula>0</formula>
    </cfRule>
  </conditionalFormatting>
  <conditionalFormatting sqref="R204:ES204">
    <cfRule type="cellIs" dxfId="153" priority="46" operator="greaterThan">
      <formula>0</formula>
    </cfRule>
  </conditionalFormatting>
  <conditionalFormatting sqref="R371:ES371">
    <cfRule type="cellIs" dxfId="152" priority="45" operator="greaterThan">
      <formula>0</formula>
    </cfRule>
  </conditionalFormatting>
  <conditionalFormatting sqref="R456:ES456">
    <cfRule type="cellIs" dxfId="15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34">
        <v>7</v>
      </c>
      <c r="C4" s="175">
        <v>45510</v>
      </c>
      <c r="D4" s="175">
        <v>45624</v>
      </c>
      <c r="E4" s="334"/>
    </row>
    <row r="5" spans="1:5">
      <c r="A5" t="s">
        <v>680</v>
      </c>
      <c r="B5" s="334">
        <v>7</v>
      </c>
      <c r="C5" s="175">
        <v>45510</v>
      </c>
      <c r="D5" s="175">
        <v>45624</v>
      </c>
      <c r="E5" s="334"/>
    </row>
    <row r="6" spans="1:5">
      <c r="A6" t="s">
        <v>681</v>
      </c>
      <c r="B6" s="334">
        <v>7</v>
      </c>
      <c r="C6" s="175">
        <v>45510</v>
      </c>
      <c r="D6" s="175">
        <v>45624</v>
      </c>
      <c r="E6" s="334"/>
    </row>
    <row r="7" spans="1:5">
      <c r="A7" t="s">
        <v>682</v>
      </c>
      <c r="B7" s="334">
        <v>7</v>
      </c>
      <c r="C7" s="175">
        <v>45510</v>
      </c>
      <c r="D7" s="175">
        <v>45624</v>
      </c>
      <c r="E7" s="334"/>
    </row>
    <row r="8" spans="1:5">
      <c r="A8" t="s">
        <v>683</v>
      </c>
      <c r="B8" s="334">
        <v>7</v>
      </c>
      <c r="C8" s="175">
        <v>45510</v>
      </c>
      <c r="D8" s="175">
        <v>45624</v>
      </c>
      <c r="E8" s="334"/>
    </row>
    <row r="9" spans="1:5">
      <c r="A9" t="s">
        <v>684</v>
      </c>
      <c r="B9" s="334">
        <v>7</v>
      </c>
      <c r="C9" s="175">
        <v>45510</v>
      </c>
      <c r="D9" s="175">
        <v>45624</v>
      </c>
      <c r="E9" s="334"/>
    </row>
    <row r="10" spans="1:5">
      <c r="A10" t="s">
        <v>685</v>
      </c>
      <c r="B10" s="334">
        <v>7</v>
      </c>
      <c r="C10" s="175">
        <v>45510</v>
      </c>
      <c r="D10" s="175">
        <v>45624</v>
      </c>
      <c r="E10" s="334"/>
    </row>
    <row r="11" spans="1:5">
      <c r="A11" t="s">
        <v>686</v>
      </c>
      <c r="B11" s="334">
        <v>7</v>
      </c>
      <c r="C11" s="175">
        <v>45510</v>
      </c>
      <c r="D11" s="175">
        <v>45624</v>
      </c>
      <c r="E11" s="334"/>
    </row>
    <row r="12" spans="1:5">
      <c r="A12" t="s">
        <v>687</v>
      </c>
      <c r="B12" s="334">
        <v>7</v>
      </c>
      <c r="C12" s="175">
        <v>45510</v>
      </c>
      <c r="D12" s="175">
        <v>45624</v>
      </c>
      <c r="E12" s="334"/>
    </row>
    <row r="13" spans="1:5">
      <c r="A13" t="s">
        <v>688</v>
      </c>
      <c r="B13" s="334">
        <v>7</v>
      </c>
      <c r="C13" s="175">
        <v>45510</v>
      </c>
      <c r="D13" s="175">
        <v>45624</v>
      </c>
      <c r="E13" s="334"/>
    </row>
    <row r="14" spans="1:5">
      <c r="A14" t="s">
        <v>689</v>
      </c>
      <c r="B14" s="334">
        <v>7</v>
      </c>
      <c r="C14" s="175">
        <v>45510</v>
      </c>
      <c r="D14" s="175">
        <v>45624</v>
      </c>
      <c r="E14" s="334"/>
    </row>
    <row r="15" spans="1:5">
      <c r="A15" t="s">
        <v>690</v>
      </c>
      <c r="B15" s="334">
        <v>7</v>
      </c>
      <c r="C15" s="175">
        <v>45510</v>
      </c>
      <c r="D15" s="175">
        <v>45624</v>
      </c>
      <c r="E15" s="334"/>
    </row>
    <row r="16" spans="1:5">
      <c r="A16" t="s">
        <v>691</v>
      </c>
      <c r="B16" s="334">
        <v>7</v>
      </c>
      <c r="C16" s="175">
        <v>45510</v>
      </c>
      <c r="D16" s="175">
        <v>45624</v>
      </c>
      <c r="E16" s="334"/>
    </row>
    <row r="17" spans="1:5">
      <c r="A17" t="s">
        <v>692</v>
      </c>
      <c r="B17" s="334">
        <v>1</v>
      </c>
      <c r="C17" s="334"/>
      <c r="D17" s="334"/>
      <c r="E17" s="334"/>
    </row>
    <row r="18" spans="1:5">
      <c r="A18" t="s">
        <v>693</v>
      </c>
      <c r="B18" s="334">
        <v>1</v>
      </c>
      <c r="C18" s="334"/>
      <c r="D18" s="334"/>
      <c r="E18" s="334"/>
    </row>
    <row r="19" spans="1:5">
      <c r="A19" t="s">
        <v>694</v>
      </c>
      <c r="B19" s="334">
        <v>1</v>
      </c>
      <c r="C19" s="334"/>
      <c r="D19" s="334"/>
      <c r="E19" s="334"/>
    </row>
    <row r="20" spans="1:5">
      <c r="A20" t="s">
        <v>695</v>
      </c>
      <c r="B20" s="334">
        <v>1</v>
      </c>
      <c r="C20" s="334"/>
      <c r="D20" s="334"/>
      <c r="E20" s="334"/>
    </row>
    <row r="21" spans="1:5">
      <c r="A21" t="s">
        <v>696</v>
      </c>
      <c r="B21" s="334">
        <v>1</v>
      </c>
      <c r="C21" s="334"/>
      <c r="D21" s="334"/>
      <c r="E21" s="334"/>
    </row>
    <row r="22" spans="1:5">
      <c r="A22" t="s">
        <v>697</v>
      </c>
      <c r="B22" s="334">
        <v>1</v>
      </c>
      <c r="C22" s="334"/>
      <c r="D22" s="334"/>
      <c r="E22" s="334"/>
    </row>
    <row r="23" spans="1:5">
      <c r="A23" t="s">
        <v>698</v>
      </c>
      <c r="B23" s="334">
        <v>1</v>
      </c>
      <c r="C23" s="334"/>
      <c r="D23" s="334"/>
      <c r="E23" s="334"/>
    </row>
    <row r="24" spans="1:5">
      <c r="A24" t="s">
        <v>699</v>
      </c>
      <c r="B24" s="334">
        <v>1</v>
      </c>
      <c r="C24" s="334"/>
      <c r="D24" s="334"/>
      <c r="E24" s="334"/>
    </row>
    <row r="25" spans="1:5">
      <c r="A25" t="s">
        <v>700</v>
      </c>
      <c r="B25" s="334">
        <v>6</v>
      </c>
      <c r="C25" s="175">
        <v>45618</v>
      </c>
      <c r="D25" s="334"/>
      <c r="E25" s="334"/>
    </row>
    <row r="26" spans="1:5">
      <c r="A26" t="s">
        <v>701</v>
      </c>
      <c r="B26" s="334">
        <v>6</v>
      </c>
      <c r="C26" s="175">
        <v>45618</v>
      </c>
      <c r="D26" s="334"/>
      <c r="E26" s="334"/>
    </row>
    <row r="27" spans="1:5">
      <c r="A27" t="s">
        <v>702</v>
      </c>
      <c r="B27" s="334">
        <v>1</v>
      </c>
      <c r="C27" s="334"/>
      <c r="D27" s="334"/>
      <c r="E27" s="334"/>
    </row>
    <row r="28" spans="1:5">
      <c r="A28" t="s">
        <v>703</v>
      </c>
      <c r="B28" s="334">
        <v>6</v>
      </c>
      <c r="C28" s="175">
        <v>45618</v>
      </c>
      <c r="D28" s="334"/>
      <c r="E28" s="334"/>
    </row>
    <row r="29" spans="1:5">
      <c r="A29" t="s">
        <v>704</v>
      </c>
      <c r="B29" s="334">
        <v>1</v>
      </c>
      <c r="C29" s="334"/>
      <c r="D29" s="334"/>
      <c r="E29" s="334"/>
    </row>
    <row r="30" spans="1:5">
      <c r="A30" t="s">
        <v>705</v>
      </c>
      <c r="B30" s="334">
        <v>1</v>
      </c>
      <c r="C30" s="334"/>
      <c r="D30" s="334"/>
      <c r="E30" s="334"/>
    </row>
    <row r="31" spans="1:5">
      <c r="A31" t="s">
        <v>706</v>
      </c>
      <c r="B31" s="334">
        <v>1</v>
      </c>
      <c r="C31" s="334"/>
      <c r="D31" s="334"/>
      <c r="E31" s="334"/>
    </row>
    <row r="32" spans="1:5">
      <c r="A32" t="s">
        <v>707</v>
      </c>
      <c r="B32" s="334">
        <v>1</v>
      </c>
      <c r="C32" s="334"/>
      <c r="D32" s="334"/>
      <c r="E32" s="334"/>
    </row>
    <row r="33" spans="1:5">
      <c r="A33" t="s">
        <v>708</v>
      </c>
      <c r="B33" s="334">
        <v>1</v>
      </c>
      <c r="C33" s="334"/>
      <c r="D33" s="334"/>
      <c r="E33" s="334"/>
    </row>
    <row r="34" spans="1:5">
      <c r="A34" t="s">
        <v>709</v>
      </c>
      <c r="B34" s="334">
        <v>1</v>
      </c>
      <c r="C34" s="334"/>
      <c r="D34" s="334"/>
      <c r="E34" s="334"/>
    </row>
    <row r="35" spans="1:5">
      <c r="A35" t="s">
        <v>710</v>
      </c>
      <c r="B35" s="334">
        <v>1</v>
      </c>
      <c r="C35" s="175">
        <v>45583</v>
      </c>
      <c r="D35" s="175">
        <v>45589</v>
      </c>
      <c r="E35" s="175">
        <v>45589</v>
      </c>
    </row>
    <row r="36" spans="1:5">
      <c r="A36" t="s">
        <v>711</v>
      </c>
      <c r="B36" s="334">
        <v>7</v>
      </c>
      <c r="C36" s="334"/>
      <c r="D36" s="334"/>
      <c r="E36" s="334"/>
    </row>
    <row r="37" spans="1:5">
      <c r="A37" t="s">
        <v>712</v>
      </c>
      <c r="B37" s="334">
        <v>7</v>
      </c>
      <c r="C37" s="334"/>
      <c r="D37" s="334"/>
      <c r="E37" s="334"/>
    </row>
    <row r="38" spans="1:5">
      <c r="A38" t="s">
        <v>713</v>
      </c>
      <c r="B38" s="334">
        <v>7</v>
      </c>
      <c r="C38" s="334"/>
      <c r="D38" s="334"/>
      <c r="E38" s="334"/>
    </row>
    <row r="39" spans="1:5">
      <c r="A39" t="s">
        <v>714</v>
      </c>
      <c r="B39" s="334">
        <v>1</v>
      </c>
      <c r="C39" s="334"/>
      <c r="D39" s="334"/>
      <c r="E39" s="334"/>
    </row>
    <row r="40" spans="1:5">
      <c r="A40" t="s">
        <v>715</v>
      </c>
      <c r="B40" s="334">
        <v>1</v>
      </c>
      <c r="C40" s="334"/>
      <c r="D40" s="334"/>
      <c r="E40" s="334"/>
    </row>
    <row r="41" spans="1:5">
      <c r="A41" t="s">
        <v>716</v>
      </c>
      <c r="B41" s="334">
        <v>1</v>
      </c>
      <c r="C41" s="334"/>
      <c r="D41" s="334"/>
      <c r="E41" s="334"/>
    </row>
    <row r="42" spans="1:5">
      <c r="A42" t="s">
        <v>717</v>
      </c>
      <c r="B42" s="334">
        <v>2</v>
      </c>
      <c r="C42" s="175">
        <v>45595</v>
      </c>
      <c r="D42" s="175">
        <v>374342</v>
      </c>
      <c r="E42" s="175">
        <v>374342</v>
      </c>
    </row>
    <row r="43" spans="1:5">
      <c r="A43" t="s">
        <v>718</v>
      </c>
      <c r="B43" s="334">
        <v>1</v>
      </c>
      <c r="C43" s="175">
        <v>45595</v>
      </c>
      <c r="D43" s="175">
        <v>374329</v>
      </c>
      <c r="E43" s="175">
        <v>374329</v>
      </c>
    </row>
    <row r="44" spans="1:5">
      <c r="A44" t="s">
        <v>719</v>
      </c>
      <c r="B44" s="334">
        <v>1</v>
      </c>
      <c r="C44" s="175">
        <v>45593</v>
      </c>
      <c r="D44" s="175">
        <v>45611</v>
      </c>
      <c r="E44" s="175">
        <v>374329</v>
      </c>
    </row>
    <row r="45" spans="1:5">
      <c r="A45" t="s">
        <v>720</v>
      </c>
      <c r="B45" s="334">
        <v>1</v>
      </c>
      <c r="C45" s="334"/>
      <c r="D45" s="334"/>
      <c r="E45" s="334"/>
    </row>
    <row r="46" spans="1:5">
      <c r="A46" t="s">
        <v>721</v>
      </c>
      <c r="B46" s="334">
        <v>1</v>
      </c>
      <c r="C46" s="334"/>
      <c r="D46" s="334"/>
      <c r="E46" s="334"/>
    </row>
    <row r="47" spans="1:5">
      <c r="A47" t="s">
        <v>722</v>
      </c>
      <c r="B47" s="334">
        <v>1</v>
      </c>
      <c r="C47" s="334"/>
      <c r="D47" s="334"/>
      <c r="E47" s="334"/>
    </row>
    <row r="48" spans="1:5">
      <c r="A48" t="s">
        <v>723</v>
      </c>
      <c r="B48" s="334">
        <v>2</v>
      </c>
      <c r="C48" s="334"/>
      <c r="D48" s="175">
        <v>45621</v>
      </c>
      <c r="E48" s="175">
        <v>45596</v>
      </c>
    </row>
    <row r="49" spans="1:5">
      <c r="A49" t="s">
        <v>724</v>
      </c>
      <c r="B49" s="334">
        <v>2</v>
      </c>
      <c r="C49" s="334"/>
      <c r="D49" s="175">
        <v>45621</v>
      </c>
      <c r="E49" s="175">
        <v>45596</v>
      </c>
    </row>
    <row r="50" spans="1:5">
      <c r="A50" t="s">
        <v>725</v>
      </c>
      <c r="B50" s="334">
        <v>2</v>
      </c>
      <c r="C50" s="334"/>
      <c r="D50" s="175">
        <v>45621</v>
      </c>
      <c r="E50" s="175">
        <v>45596</v>
      </c>
    </row>
    <row r="51" spans="1:5">
      <c r="A51" t="s">
        <v>726</v>
      </c>
      <c r="B51" s="334">
        <v>1</v>
      </c>
      <c r="C51" s="334"/>
      <c r="D51" s="334"/>
      <c r="E51" s="334"/>
    </row>
    <row r="52" spans="1:5">
      <c r="A52" t="s">
        <v>727</v>
      </c>
      <c r="B52" s="334">
        <v>1</v>
      </c>
      <c r="C52" s="334"/>
      <c r="D52" s="334"/>
      <c r="E52" s="334"/>
    </row>
    <row r="53" spans="1:5">
      <c r="A53" t="s">
        <v>728</v>
      </c>
      <c r="B53" s="334">
        <v>1</v>
      </c>
      <c r="C53" s="334"/>
      <c r="D53" s="334"/>
      <c r="E53" s="334"/>
    </row>
    <row r="54" spans="1:5">
      <c r="A54" t="s">
        <v>729</v>
      </c>
      <c r="B54" s="334">
        <v>1</v>
      </c>
      <c r="C54" s="334"/>
      <c r="D54" s="334"/>
      <c r="E54" s="334"/>
    </row>
    <row r="55" spans="1:5">
      <c r="A55" t="s">
        <v>730</v>
      </c>
      <c r="B55" s="334">
        <v>1</v>
      </c>
      <c r="C55" s="334"/>
      <c r="D55" s="175">
        <v>45614</v>
      </c>
      <c r="E55" s="175">
        <v>45596</v>
      </c>
    </row>
    <row r="56" spans="1:5">
      <c r="A56" t="s">
        <v>731</v>
      </c>
      <c r="B56" s="334">
        <v>1</v>
      </c>
      <c r="C56" s="334"/>
      <c r="D56" s="175">
        <v>45614</v>
      </c>
      <c r="E56" s="175">
        <v>45596</v>
      </c>
    </row>
    <row r="57" spans="1:5">
      <c r="A57" t="s">
        <v>732</v>
      </c>
      <c r="B57" s="334">
        <v>1</v>
      </c>
      <c r="C57" s="334"/>
      <c r="D57" s="175">
        <v>45614</v>
      </c>
      <c r="E57" s="175">
        <v>45596</v>
      </c>
    </row>
    <row r="58" spans="1:5">
      <c r="A58" t="s">
        <v>733</v>
      </c>
      <c r="B58" s="334">
        <v>1</v>
      </c>
      <c r="C58" s="334"/>
      <c r="D58" s="175">
        <v>45614</v>
      </c>
      <c r="E58" s="175">
        <v>45596</v>
      </c>
    </row>
    <row r="59" spans="1:5">
      <c r="A59" t="s">
        <v>734</v>
      </c>
      <c r="B59" s="334">
        <v>1</v>
      </c>
      <c r="C59" s="334"/>
      <c r="D59" s="334"/>
      <c r="E59" s="334"/>
    </row>
    <row r="60" spans="1:5">
      <c r="A60" t="s">
        <v>735</v>
      </c>
      <c r="B60" s="334">
        <v>1</v>
      </c>
      <c r="C60" s="334"/>
      <c r="D60" s="334"/>
      <c r="E60" s="334"/>
    </row>
    <row r="61" spans="1:5">
      <c r="A61" t="s">
        <v>736</v>
      </c>
      <c r="B61" s="334">
        <v>2</v>
      </c>
      <c r="C61" s="175">
        <v>45583</v>
      </c>
      <c r="D61" s="175">
        <v>45611</v>
      </c>
      <c r="E61" s="175">
        <v>45611</v>
      </c>
    </row>
    <row r="62" spans="1:5">
      <c r="A62" t="s">
        <v>737</v>
      </c>
      <c r="B62" s="334">
        <v>4</v>
      </c>
      <c r="C62" s="175">
        <v>45589</v>
      </c>
      <c r="D62" s="334"/>
      <c r="E62" s="175">
        <v>45596</v>
      </c>
    </row>
    <row r="63" spans="1:5">
      <c r="A63" t="s">
        <v>738</v>
      </c>
      <c r="B63" s="334">
        <v>4</v>
      </c>
      <c r="C63" s="175">
        <v>45589</v>
      </c>
      <c r="D63" s="334"/>
      <c r="E63" s="175">
        <v>45596</v>
      </c>
    </row>
    <row r="64" spans="1:5">
      <c r="A64" t="s">
        <v>739</v>
      </c>
      <c r="B64" s="334">
        <v>1</v>
      </c>
      <c r="C64" s="334"/>
      <c r="D64" s="175">
        <v>45614</v>
      </c>
      <c r="E64" s="175">
        <v>45596</v>
      </c>
    </row>
    <row r="65" spans="1:5">
      <c r="A65" t="s">
        <v>740</v>
      </c>
      <c r="B65" s="334">
        <v>2</v>
      </c>
      <c r="C65" s="175">
        <v>45589</v>
      </c>
      <c r="D65" s="334"/>
      <c r="E65" s="175">
        <v>45596</v>
      </c>
    </row>
    <row r="66" spans="1:5">
      <c r="A66" t="s">
        <v>741</v>
      </c>
      <c r="B66" s="334">
        <v>2</v>
      </c>
      <c r="C66" s="175">
        <v>45589</v>
      </c>
      <c r="D66" s="175">
        <v>45611</v>
      </c>
      <c r="E66" s="175">
        <v>45611</v>
      </c>
    </row>
    <row r="67" spans="1:5">
      <c r="A67" t="s">
        <v>742</v>
      </c>
      <c r="B67" s="334">
        <v>2</v>
      </c>
      <c r="C67" s="175">
        <v>45593</v>
      </c>
      <c r="D67" s="175">
        <v>45611</v>
      </c>
      <c r="E67" s="175">
        <v>45611</v>
      </c>
    </row>
    <row r="68" spans="1:5">
      <c r="A68" t="s">
        <v>743</v>
      </c>
      <c r="B68" s="334">
        <v>2</v>
      </c>
      <c r="C68" s="175">
        <v>45589</v>
      </c>
      <c r="D68" s="334"/>
      <c r="E68" s="175">
        <v>45596</v>
      </c>
    </row>
    <row r="69" spans="1:5">
      <c r="A69" t="s">
        <v>744</v>
      </c>
      <c r="B69" s="334">
        <v>2</v>
      </c>
      <c r="C69" s="175">
        <v>45589</v>
      </c>
      <c r="D69" s="334"/>
      <c r="E69" s="175">
        <v>45596</v>
      </c>
    </row>
    <row r="70" spans="1:5">
      <c r="A70" t="s">
        <v>745</v>
      </c>
      <c r="B70" s="334">
        <v>2</v>
      </c>
      <c r="C70" s="175">
        <v>45589</v>
      </c>
      <c r="D70" s="334"/>
      <c r="E70" s="175">
        <v>45596</v>
      </c>
    </row>
    <row r="71" spans="1:5">
      <c r="A71" t="s">
        <v>746</v>
      </c>
      <c r="B71" s="334">
        <v>1</v>
      </c>
      <c r="C71" s="334"/>
      <c r="D71" s="334"/>
      <c r="E71" s="334"/>
    </row>
    <row r="72" spans="1:5">
      <c r="A72" t="s">
        <v>747</v>
      </c>
      <c r="B72" s="334">
        <v>1</v>
      </c>
      <c r="C72" s="334"/>
      <c r="D72" s="334"/>
      <c r="E72" s="334"/>
    </row>
    <row r="73" spans="1:5">
      <c r="A73" t="s">
        <v>748</v>
      </c>
      <c r="B73" s="334">
        <v>2</v>
      </c>
      <c r="C73" s="175">
        <v>45593</v>
      </c>
      <c r="D73" s="175">
        <v>45611</v>
      </c>
      <c r="E73" s="175">
        <v>45611</v>
      </c>
    </row>
    <row r="74" spans="1:5">
      <c r="A74" t="s">
        <v>749</v>
      </c>
      <c r="B74" s="334">
        <v>2</v>
      </c>
      <c r="C74" s="175">
        <v>45589</v>
      </c>
      <c r="D74" s="334"/>
      <c r="E74" s="175">
        <v>45611</v>
      </c>
    </row>
    <row r="75" spans="1:5">
      <c r="A75" t="s">
        <v>750</v>
      </c>
      <c r="B75" s="334">
        <v>1</v>
      </c>
      <c r="C75" s="334"/>
      <c r="D75" s="334"/>
      <c r="E75" s="334"/>
    </row>
    <row r="76" spans="1:5">
      <c r="A76" t="s">
        <v>751</v>
      </c>
      <c r="B76" s="334">
        <v>2</v>
      </c>
      <c r="C76" s="175">
        <v>45583</v>
      </c>
      <c r="D76" s="334"/>
      <c r="E76" s="175">
        <v>45596</v>
      </c>
    </row>
    <row r="77" spans="1:5">
      <c r="A77" t="s">
        <v>752</v>
      </c>
      <c r="B77" s="334">
        <v>1</v>
      </c>
      <c r="C77" s="175">
        <v>45589</v>
      </c>
      <c r="D77" s="175">
        <v>45596</v>
      </c>
      <c r="E77" s="175">
        <v>45596</v>
      </c>
    </row>
    <row r="78" spans="1:5">
      <c r="A78" t="s">
        <v>753</v>
      </c>
      <c r="B78" s="334">
        <v>2</v>
      </c>
      <c r="C78" s="334"/>
      <c r="D78" s="175">
        <v>45611</v>
      </c>
      <c r="E78" s="175">
        <v>45611</v>
      </c>
    </row>
    <row r="79" spans="1:5">
      <c r="A79" t="s">
        <v>754</v>
      </c>
      <c r="B79" s="334">
        <v>1</v>
      </c>
      <c r="C79" s="334"/>
      <c r="D79" s="175">
        <v>45614</v>
      </c>
      <c r="E79" s="175">
        <v>45596</v>
      </c>
    </row>
    <row r="80" spans="1:5">
      <c r="A80" t="s">
        <v>755</v>
      </c>
      <c r="B80" s="334">
        <v>1</v>
      </c>
      <c r="C80" s="334"/>
      <c r="D80" s="175">
        <v>45614</v>
      </c>
      <c r="E80" s="175">
        <v>45596</v>
      </c>
    </row>
    <row r="81" spans="1:5">
      <c r="A81" t="s">
        <v>756</v>
      </c>
      <c r="B81" s="334">
        <v>1</v>
      </c>
      <c r="C81" s="334"/>
      <c r="D81" s="175">
        <v>45614</v>
      </c>
      <c r="E81" s="175">
        <v>45596</v>
      </c>
    </row>
    <row r="82" spans="1:5">
      <c r="A82" t="s">
        <v>757</v>
      </c>
      <c r="B82" s="334">
        <v>1</v>
      </c>
      <c r="C82" s="334"/>
      <c r="D82" s="175">
        <v>45614</v>
      </c>
      <c r="E82" s="175">
        <v>45596</v>
      </c>
    </row>
    <row r="83" spans="1:5">
      <c r="A83" t="s">
        <v>758</v>
      </c>
      <c r="B83" s="334">
        <v>1</v>
      </c>
      <c r="C83" s="334"/>
      <c r="D83" s="175">
        <v>45614</v>
      </c>
      <c r="E83" s="175">
        <v>45596</v>
      </c>
    </row>
    <row r="84" spans="1:5">
      <c r="A84" t="s">
        <v>759</v>
      </c>
      <c r="B84" s="334">
        <v>1</v>
      </c>
      <c r="C84" s="334"/>
      <c r="D84" s="334"/>
      <c r="E84" s="334"/>
    </row>
    <row r="85" spans="1:5">
      <c r="A85" t="s">
        <v>760</v>
      </c>
      <c r="B85" s="334">
        <v>2</v>
      </c>
      <c r="C85" s="175">
        <v>45593</v>
      </c>
      <c r="D85" s="175">
        <v>45624</v>
      </c>
      <c r="E85" s="175">
        <v>45624</v>
      </c>
    </row>
    <row r="86" spans="1:5">
      <c r="A86" t="s">
        <v>761</v>
      </c>
      <c r="B86" s="334">
        <v>1</v>
      </c>
      <c r="C86" s="334"/>
      <c r="D86" s="175">
        <v>45614</v>
      </c>
      <c r="E86" s="175">
        <v>45596</v>
      </c>
    </row>
    <row r="87" spans="1:5">
      <c r="A87" t="s">
        <v>762</v>
      </c>
      <c r="B87" s="334">
        <v>1</v>
      </c>
      <c r="C87" s="175">
        <v>45583</v>
      </c>
      <c r="D87" s="175">
        <v>45614</v>
      </c>
      <c r="E87" s="175">
        <v>45596</v>
      </c>
    </row>
    <row r="88" spans="1:5">
      <c r="A88" t="s">
        <v>763</v>
      </c>
      <c r="B88" s="334">
        <v>1</v>
      </c>
      <c r="C88" s="334"/>
      <c r="D88" s="175">
        <v>45614</v>
      </c>
      <c r="E88" s="175">
        <v>45596</v>
      </c>
    </row>
    <row r="89" spans="1:5">
      <c r="A89" t="s">
        <v>764</v>
      </c>
      <c r="B89" s="334">
        <v>1</v>
      </c>
      <c r="C89" s="334"/>
      <c r="D89" s="175">
        <v>45614</v>
      </c>
      <c r="E89" s="175">
        <v>45596</v>
      </c>
    </row>
    <row r="90" spans="1:5">
      <c r="A90" t="s">
        <v>765</v>
      </c>
      <c r="B90" s="334">
        <v>1</v>
      </c>
      <c r="C90" s="334"/>
      <c r="D90" s="334"/>
      <c r="E90" s="334"/>
    </row>
    <row r="91" spans="1:5">
      <c r="A91" t="s">
        <v>766</v>
      </c>
      <c r="B91" s="334">
        <v>1</v>
      </c>
      <c r="C91" s="334"/>
      <c r="D91" s="334"/>
      <c r="E91" s="334"/>
    </row>
    <row r="92" spans="1:5">
      <c r="A92" t="s">
        <v>767</v>
      </c>
      <c r="B92" s="334">
        <v>7</v>
      </c>
      <c r="C92" s="334"/>
      <c r="D92" s="334"/>
      <c r="E92" s="334"/>
    </row>
    <row r="93" spans="1:5">
      <c r="A93" t="s">
        <v>768</v>
      </c>
      <c r="B93" s="334">
        <v>7</v>
      </c>
      <c r="C93" s="334"/>
      <c r="D93" s="334"/>
      <c r="E93" s="334"/>
    </row>
    <row r="94" spans="1:5">
      <c r="A94" t="s">
        <v>769</v>
      </c>
      <c r="B94" s="334">
        <v>7</v>
      </c>
      <c r="C94" s="334"/>
      <c r="D94" s="334"/>
      <c r="E94" s="334"/>
    </row>
    <row r="95" spans="1:5">
      <c r="A95" t="s">
        <v>770</v>
      </c>
      <c r="B95" s="334">
        <v>2</v>
      </c>
      <c r="C95" s="175">
        <v>45583</v>
      </c>
      <c r="D95" s="175">
        <v>45596</v>
      </c>
      <c r="E95" s="175">
        <v>45596</v>
      </c>
    </row>
    <row r="96" spans="1:5">
      <c r="A96" t="s">
        <v>771</v>
      </c>
      <c r="B96" s="334">
        <v>2</v>
      </c>
      <c r="C96" s="175">
        <v>45583</v>
      </c>
      <c r="D96" s="175">
        <v>45596</v>
      </c>
      <c r="E96" s="175">
        <v>45596</v>
      </c>
    </row>
    <row r="97" spans="1:5">
      <c r="A97" t="s">
        <v>772</v>
      </c>
      <c r="B97" s="334">
        <v>4</v>
      </c>
      <c r="C97" s="175">
        <v>45583</v>
      </c>
      <c r="D97" s="175">
        <v>45596</v>
      </c>
      <c r="E97" s="175">
        <v>45596</v>
      </c>
    </row>
    <row r="98" spans="1:5">
      <c r="A98" t="s">
        <v>773</v>
      </c>
      <c r="B98" s="334">
        <v>4</v>
      </c>
      <c r="C98" s="175">
        <v>45583</v>
      </c>
      <c r="D98" s="175">
        <v>45596</v>
      </c>
      <c r="E98" s="175">
        <v>45596</v>
      </c>
    </row>
    <row r="99" spans="1:5">
      <c r="A99" t="s">
        <v>774</v>
      </c>
      <c r="B99" s="334">
        <v>2</v>
      </c>
      <c r="C99" s="175">
        <v>45593</v>
      </c>
      <c r="D99" s="175">
        <v>45624</v>
      </c>
      <c r="E99" s="175">
        <v>45624</v>
      </c>
    </row>
    <row r="100" spans="1:5">
      <c r="A100" t="s">
        <v>775</v>
      </c>
      <c r="B100" s="334">
        <v>2</v>
      </c>
      <c r="C100" s="175">
        <v>45593</v>
      </c>
      <c r="D100" s="175">
        <v>45624</v>
      </c>
      <c r="E100" s="175">
        <v>45624</v>
      </c>
    </row>
    <row r="101" spans="1:5">
      <c r="A101" t="s">
        <v>776</v>
      </c>
      <c r="B101" s="334">
        <v>2</v>
      </c>
      <c r="C101" s="175">
        <v>45593</v>
      </c>
      <c r="D101" s="175">
        <v>45624</v>
      </c>
      <c r="E101" s="175">
        <v>45624</v>
      </c>
    </row>
    <row r="102" spans="1:5">
      <c r="A102" t="s">
        <v>777</v>
      </c>
      <c r="B102" s="334">
        <v>2</v>
      </c>
      <c r="C102" s="175">
        <v>45593</v>
      </c>
      <c r="D102" s="175">
        <v>45624</v>
      </c>
      <c r="E102" s="175">
        <v>45624</v>
      </c>
    </row>
    <row r="103" spans="1:5">
      <c r="A103" t="s">
        <v>778</v>
      </c>
      <c r="B103" s="334">
        <v>7</v>
      </c>
      <c r="C103" s="334"/>
      <c r="D103" s="334"/>
      <c r="E103" s="334"/>
    </row>
    <row r="104" spans="1:5">
      <c r="A104" t="s">
        <v>779</v>
      </c>
      <c r="B104" s="334">
        <v>7</v>
      </c>
      <c r="C104" s="334"/>
      <c r="D104" s="334"/>
      <c r="E104" s="334"/>
    </row>
    <row r="105" spans="1:5">
      <c r="A105" t="s">
        <v>780</v>
      </c>
      <c r="B105" s="334">
        <v>7</v>
      </c>
      <c r="C105" s="334"/>
      <c r="D105" s="334"/>
      <c r="E105" s="334"/>
    </row>
    <row r="106" spans="1:5">
      <c r="A106" t="s">
        <v>781</v>
      </c>
      <c r="B106" s="334">
        <v>4</v>
      </c>
      <c r="C106" s="175">
        <v>45595</v>
      </c>
      <c r="D106" s="175">
        <v>45611</v>
      </c>
      <c r="E106" s="175">
        <v>45611</v>
      </c>
    </row>
    <row r="107" spans="1:5">
      <c r="A107" t="s">
        <v>782</v>
      </c>
      <c r="B107" s="334">
        <v>2</v>
      </c>
      <c r="C107" s="175">
        <v>45589</v>
      </c>
      <c r="D107" s="175">
        <v>45611</v>
      </c>
      <c r="E107" s="175">
        <v>45611</v>
      </c>
    </row>
    <row r="108" spans="1:5">
      <c r="A108" t="s">
        <v>783</v>
      </c>
      <c r="B108" s="334">
        <v>2</v>
      </c>
      <c r="C108" s="175">
        <v>45589</v>
      </c>
      <c r="D108" s="175">
        <v>45624</v>
      </c>
      <c r="E108" s="175">
        <v>45624</v>
      </c>
    </row>
    <row r="109" spans="1:5">
      <c r="A109" t="s">
        <v>784</v>
      </c>
      <c r="B109" s="334">
        <v>2</v>
      </c>
      <c r="C109" s="175">
        <v>45589</v>
      </c>
      <c r="D109" s="175">
        <v>45611</v>
      </c>
      <c r="E109" s="175">
        <v>45611</v>
      </c>
    </row>
    <row r="110" spans="1:5">
      <c r="A110" t="s">
        <v>785</v>
      </c>
      <c r="B110" s="334">
        <v>2</v>
      </c>
      <c r="C110" s="175">
        <v>45589</v>
      </c>
      <c r="D110" s="175">
        <v>45611</v>
      </c>
      <c r="E110" s="175">
        <v>45611</v>
      </c>
    </row>
    <row r="111" spans="1:5">
      <c r="A111" t="s">
        <v>786</v>
      </c>
      <c r="B111" s="334">
        <v>2</v>
      </c>
      <c r="C111" s="175">
        <v>45583</v>
      </c>
      <c r="D111" s="175">
        <v>45611</v>
      </c>
      <c r="E111" s="175">
        <v>45611</v>
      </c>
    </row>
    <row r="112" spans="1:5">
      <c r="A112" t="s">
        <v>787</v>
      </c>
      <c r="B112" s="334">
        <v>2</v>
      </c>
      <c r="C112" s="175">
        <v>45583</v>
      </c>
      <c r="D112" s="175">
        <v>45596</v>
      </c>
      <c r="E112" s="175">
        <v>45596</v>
      </c>
    </row>
    <row r="113" spans="1:5">
      <c r="A113" t="s">
        <v>788</v>
      </c>
      <c r="B113" s="334">
        <v>4</v>
      </c>
      <c r="C113" s="175">
        <v>45588</v>
      </c>
      <c r="D113" s="175">
        <v>45624</v>
      </c>
      <c r="E113" s="175">
        <v>45624</v>
      </c>
    </row>
    <row r="114" spans="1:5">
      <c r="A114" t="s">
        <v>789</v>
      </c>
      <c r="B114" s="334">
        <v>1</v>
      </c>
      <c r="C114" s="334"/>
      <c r="D114" s="334"/>
      <c r="E114" s="334"/>
    </row>
    <row r="115" spans="1:5">
      <c r="A115" t="s">
        <v>790</v>
      </c>
      <c r="B115" s="334">
        <v>1</v>
      </c>
      <c r="C115" s="334"/>
      <c r="D115" s="334"/>
      <c r="E115" s="334"/>
    </row>
    <row r="116" spans="1:5">
      <c r="A116" t="s">
        <v>791</v>
      </c>
      <c r="B116" s="334">
        <v>1</v>
      </c>
      <c r="C116" s="334"/>
      <c r="D116" s="334"/>
      <c r="E116" s="334"/>
    </row>
    <row r="117" spans="1:5">
      <c r="A117" t="s">
        <v>792</v>
      </c>
      <c r="B117" s="334">
        <v>1</v>
      </c>
      <c r="C117" s="334"/>
      <c r="D117" s="334"/>
      <c r="E117" s="334"/>
    </row>
    <row r="118" spans="1:5">
      <c r="A118" t="s">
        <v>793</v>
      </c>
      <c r="B118" s="334">
        <v>1</v>
      </c>
      <c r="C118" s="334"/>
      <c r="D118" s="334"/>
      <c r="E118" s="334"/>
    </row>
    <row r="119" spans="1:5">
      <c r="A119" t="s">
        <v>794</v>
      </c>
      <c r="B119" s="334">
        <v>1</v>
      </c>
      <c r="C119" s="334"/>
      <c r="D119" s="334"/>
      <c r="E119" s="334"/>
    </row>
    <row r="120" spans="1:5">
      <c r="A120" t="s">
        <v>795</v>
      </c>
      <c r="B120" s="334">
        <v>1</v>
      </c>
      <c r="C120" s="334"/>
      <c r="D120" s="334"/>
      <c r="E120" s="334"/>
    </row>
    <row r="121" spans="1:5">
      <c r="A121" t="s">
        <v>796</v>
      </c>
      <c r="B121" s="334">
        <v>1</v>
      </c>
      <c r="C121" s="334"/>
      <c r="D121" s="334"/>
      <c r="E121" s="334"/>
    </row>
    <row r="122" spans="1:5">
      <c r="A122" t="s">
        <v>797</v>
      </c>
      <c r="B122" s="334">
        <v>1</v>
      </c>
      <c r="C122" s="334"/>
      <c r="D122" s="334"/>
      <c r="E122" s="334"/>
    </row>
    <row r="123" spans="1:5">
      <c r="A123" t="s">
        <v>798</v>
      </c>
      <c r="B123" s="334">
        <v>1</v>
      </c>
      <c r="C123" s="334"/>
      <c r="D123" s="334"/>
      <c r="E123" s="334"/>
    </row>
    <row r="124" spans="1:5">
      <c r="A124" t="s">
        <v>1980</v>
      </c>
      <c r="B124" s="334">
        <v>2</v>
      </c>
      <c r="C124" s="175">
        <v>45593</v>
      </c>
      <c r="D124" s="175">
        <v>45624</v>
      </c>
      <c r="E124" s="175">
        <v>45624</v>
      </c>
    </row>
    <row r="125" spans="1:5">
      <c r="A125" t="s">
        <v>1981</v>
      </c>
      <c r="B125" s="334">
        <v>2</v>
      </c>
      <c r="C125" s="175">
        <v>45593</v>
      </c>
      <c r="D125" s="175">
        <v>45624</v>
      </c>
      <c r="E125" s="175">
        <v>45624</v>
      </c>
    </row>
    <row r="126" spans="1:5">
      <c r="A126" t="s">
        <v>1982</v>
      </c>
      <c r="B126" s="334">
        <v>2</v>
      </c>
      <c r="C126" s="334"/>
      <c r="D126" s="175">
        <v>45624</v>
      </c>
      <c r="E126" s="175">
        <v>45624</v>
      </c>
    </row>
    <row r="127" spans="1:5">
      <c r="A127" t="s">
        <v>1983</v>
      </c>
      <c r="B127" s="334">
        <v>2</v>
      </c>
      <c r="C127" s="175">
        <v>45593</v>
      </c>
      <c r="D127" s="175">
        <v>45624</v>
      </c>
      <c r="E127" s="175">
        <v>45624</v>
      </c>
    </row>
    <row r="128" spans="1:5">
      <c r="A128" t="s">
        <v>799</v>
      </c>
      <c r="B128" s="334">
        <v>1</v>
      </c>
      <c r="C128" s="334"/>
      <c r="D128" s="334"/>
      <c r="E128" s="334"/>
    </row>
    <row r="129" spans="1:5">
      <c r="A129" t="s">
        <v>800</v>
      </c>
      <c r="B129" s="334">
        <v>1</v>
      </c>
      <c r="C129" s="334"/>
      <c r="D129" s="334"/>
      <c r="E129" s="334"/>
    </row>
    <row r="130" spans="1:5">
      <c r="A130" t="s">
        <v>801</v>
      </c>
      <c r="B130" s="334">
        <v>1</v>
      </c>
      <c r="C130" s="334"/>
      <c r="D130" s="334"/>
      <c r="E130" s="334"/>
    </row>
    <row r="131" spans="1:5">
      <c r="A131" t="s">
        <v>802</v>
      </c>
      <c r="B131" s="334">
        <v>1</v>
      </c>
      <c r="C131" s="334"/>
      <c r="D131" s="334"/>
      <c r="E131" s="334"/>
    </row>
    <row r="132" spans="1:5">
      <c r="A132" t="s">
        <v>803</v>
      </c>
      <c r="B132" s="334">
        <v>1</v>
      </c>
      <c r="C132" s="334"/>
      <c r="D132" s="334"/>
      <c r="E132" s="334"/>
    </row>
    <row r="133" spans="1:5">
      <c r="A133" t="s">
        <v>804</v>
      </c>
      <c r="B133" s="334">
        <v>1</v>
      </c>
      <c r="C133" s="334"/>
      <c r="D133" s="334"/>
      <c r="E133" s="334"/>
    </row>
    <row r="134" spans="1:5">
      <c r="A134" t="s">
        <v>805</v>
      </c>
      <c r="B134" s="334">
        <v>1</v>
      </c>
      <c r="C134" s="334"/>
      <c r="D134" s="334"/>
      <c r="E134" s="334"/>
    </row>
    <row r="135" spans="1:5">
      <c r="A135" t="s">
        <v>806</v>
      </c>
      <c r="B135" s="334">
        <v>1</v>
      </c>
      <c r="C135" s="334"/>
      <c r="D135" s="334"/>
      <c r="E135" s="334"/>
    </row>
    <row r="136" spans="1:5">
      <c r="A136" t="s">
        <v>807</v>
      </c>
      <c r="B136" s="334">
        <v>1</v>
      </c>
      <c r="C136" s="334"/>
      <c r="D136" s="334"/>
      <c r="E136" s="334"/>
    </row>
    <row r="137" spans="1:5">
      <c r="A137" t="s">
        <v>1984</v>
      </c>
      <c r="B137" s="334">
        <v>1</v>
      </c>
      <c r="C137" s="175">
        <v>45593</v>
      </c>
      <c r="D137" s="175">
        <v>45611</v>
      </c>
      <c r="E137" s="175">
        <v>45611</v>
      </c>
    </row>
    <row r="138" spans="1:5">
      <c r="A138" t="s">
        <v>1985</v>
      </c>
      <c r="B138" s="334">
        <v>1</v>
      </c>
      <c r="C138" s="334"/>
      <c r="D138" s="175">
        <v>45611</v>
      </c>
      <c r="E138" s="175">
        <v>45611</v>
      </c>
    </row>
    <row r="139" spans="1:5">
      <c r="A139" t="s">
        <v>1986</v>
      </c>
      <c r="B139" s="334">
        <v>1</v>
      </c>
      <c r="C139" s="334"/>
      <c r="D139" s="175">
        <v>45611</v>
      </c>
      <c r="E139" s="175">
        <v>45611</v>
      </c>
    </row>
    <row r="140" spans="1:5">
      <c r="A140" t="s">
        <v>1987</v>
      </c>
      <c r="B140" s="334">
        <v>1</v>
      </c>
      <c r="C140" s="334"/>
      <c r="D140" s="175">
        <v>45611</v>
      </c>
      <c r="E140" s="175">
        <v>45611</v>
      </c>
    </row>
    <row r="141" spans="1:5">
      <c r="A141" t="s">
        <v>1988</v>
      </c>
      <c r="B141" s="334">
        <v>1</v>
      </c>
      <c r="C141" s="334"/>
      <c r="D141" s="175">
        <v>45611</v>
      </c>
      <c r="E141" s="175">
        <v>45611</v>
      </c>
    </row>
    <row r="142" spans="1:5">
      <c r="A142" t="s">
        <v>1989</v>
      </c>
      <c r="B142" s="334">
        <v>1</v>
      </c>
      <c r="C142" s="175">
        <v>45593</v>
      </c>
      <c r="D142" s="175">
        <v>45611</v>
      </c>
      <c r="E142" s="175">
        <v>45611</v>
      </c>
    </row>
    <row r="143" spans="1:5">
      <c r="A143" t="s">
        <v>1990</v>
      </c>
      <c r="B143" s="334">
        <v>1</v>
      </c>
      <c r="C143" s="175">
        <v>45593</v>
      </c>
      <c r="D143" s="175">
        <v>45611</v>
      </c>
      <c r="E143" s="175">
        <v>45611</v>
      </c>
    </row>
    <row r="144" spans="1:5">
      <c r="A144" t="s">
        <v>1991</v>
      </c>
      <c r="B144" s="334">
        <v>1</v>
      </c>
      <c r="C144" s="175">
        <v>45593</v>
      </c>
      <c r="D144" s="175">
        <v>45611</v>
      </c>
      <c r="E144" s="175">
        <v>45611</v>
      </c>
    </row>
    <row r="145" spans="1:5">
      <c r="A145" t="s">
        <v>1992</v>
      </c>
      <c r="B145" s="334">
        <v>1</v>
      </c>
      <c r="C145" s="175">
        <v>45593</v>
      </c>
      <c r="D145" s="175">
        <v>45611</v>
      </c>
      <c r="E145" s="175">
        <v>45611</v>
      </c>
    </row>
    <row r="146" spans="1:5">
      <c r="A146" t="s">
        <v>1993</v>
      </c>
      <c r="B146" s="334">
        <v>1</v>
      </c>
      <c r="C146" s="175">
        <v>45593</v>
      </c>
      <c r="D146" s="175">
        <v>45611</v>
      </c>
      <c r="E146" s="175">
        <v>45611</v>
      </c>
    </row>
    <row r="147" spans="1:5">
      <c r="A147" t="s">
        <v>1994</v>
      </c>
      <c r="B147" s="334">
        <v>1</v>
      </c>
      <c r="C147" s="175">
        <v>45593</v>
      </c>
      <c r="D147" s="175">
        <v>45611</v>
      </c>
      <c r="E147" s="175">
        <v>45611</v>
      </c>
    </row>
    <row r="148" spans="1:5">
      <c r="A148" t="s">
        <v>1995</v>
      </c>
      <c r="B148" s="334">
        <v>1</v>
      </c>
      <c r="C148" s="175">
        <v>45593</v>
      </c>
      <c r="D148" s="175">
        <v>45611</v>
      </c>
      <c r="E148" s="175">
        <v>45611</v>
      </c>
    </row>
    <row r="149" spans="1:5">
      <c r="A149" t="s">
        <v>1996</v>
      </c>
      <c r="B149" s="334">
        <v>1</v>
      </c>
      <c r="C149" s="334"/>
      <c r="D149" s="175">
        <v>45611</v>
      </c>
      <c r="E149" s="175">
        <v>45611</v>
      </c>
    </row>
    <row r="150" spans="1:5">
      <c r="A150" t="s">
        <v>1997</v>
      </c>
      <c r="B150" s="334">
        <v>1</v>
      </c>
      <c r="C150" s="175">
        <v>45593</v>
      </c>
      <c r="D150" s="175">
        <v>45611</v>
      </c>
      <c r="E150" s="175">
        <v>45611</v>
      </c>
    </row>
    <row r="151" spans="1:5">
      <c r="A151" t="s">
        <v>1998</v>
      </c>
      <c r="B151" s="334">
        <v>1</v>
      </c>
      <c r="C151" s="175">
        <v>45593</v>
      </c>
      <c r="D151" s="175">
        <v>45611</v>
      </c>
      <c r="E151" s="175">
        <v>45611</v>
      </c>
    </row>
    <row r="152" spans="1:5">
      <c r="A152" t="s">
        <v>808</v>
      </c>
      <c r="B152" s="334">
        <v>1</v>
      </c>
      <c r="C152" s="334"/>
      <c r="D152" s="175">
        <v>45603</v>
      </c>
      <c r="E152" s="334"/>
    </row>
    <row r="153" spans="1:5">
      <c r="A153" t="s">
        <v>809</v>
      </c>
      <c r="B153" s="334">
        <v>1</v>
      </c>
      <c r="C153" s="334"/>
      <c r="D153" s="175">
        <v>45603</v>
      </c>
      <c r="E153" s="334"/>
    </row>
    <row r="154" spans="1:5">
      <c r="A154" t="s">
        <v>810</v>
      </c>
      <c r="B154" s="334">
        <v>1</v>
      </c>
      <c r="C154" s="334"/>
      <c r="D154" s="175">
        <v>45603</v>
      </c>
      <c r="E154" s="334"/>
    </row>
    <row r="155" spans="1:5">
      <c r="A155" t="s">
        <v>811</v>
      </c>
      <c r="B155" s="334">
        <v>1</v>
      </c>
      <c r="C155" s="334"/>
      <c r="D155" s="175">
        <v>45603</v>
      </c>
      <c r="E155" s="334"/>
    </row>
    <row r="156" spans="1:5">
      <c r="A156" t="s">
        <v>812</v>
      </c>
      <c r="B156" s="334">
        <v>1</v>
      </c>
      <c r="C156" s="334"/>
      <c r="D156" s="175">
        <v>45603</v>
      </c>
      <c r="E156" s="334"/>
    </row>
    <row r="157" spans="1:5">
      <c r="A157" t="s">
        <v>813</v>
      </c>
      <c r="B157" s="334">
        <v>1</v>
      </c>
      <c r="C157" s="334"/>
      <c r="D157" s="175">
        <v>45603</v>
      </c>
      <c r="E157" s="334"/>
    </row>
    <row r="158" spans="1:5">
      <c r="A158" t="s">
        <v>814</v>
      </c>
      <c r="B158" s="334">
        <v>1</v>
      </c>
      <c r="C158" s="334"/>
      <c r="D158" s="175">
        <v>45603</v>
      </c>
      <c r="E158" s="334"/>
    </row>
    <row r="159" spans="1:5">
      <c r="A159" t="s">
        <v>815</v>
      </c>
      <c r="B159" s="334">
        <v>1</v>
      </c>
      <c r="C159" s="334"/>
      <c r="D159" s="175">
        <v>45603</v>
      </c>
      <c r="E159" s="334"/>
    </row>
    <row r="160" spans="1:5">
      <c r="A160" t="s">
        <v>816</v>
      </c>
      <c r="B160" s="334">
        <v>1</v>
      </c>
      <c r="C160" s="334"/>
      <c r="D160" s="175">
        <v>45603</v>
      </c>
      <c r="E160" s="175">
        <v>45534</v>
      </c>
    </row>
    <row r="161" spans="1:5">
      <c r="A161" t="s">
        <v>817</v>
      </c>
      <c r="B161" s="334">
        <v>1</v>
      </c>
      <c r="C161" s="334"/>
      <c r="D161" s="175">
        <v>45603</v>
      </c>
      <c r="E161" s="175">
        <v>45534</v>
      </c>
    </row>
    <row r="162" spans="1:5">
      <c r="A162" t="s">
        <v>818</v>
      </c>
      <c r="B162" s="334">
        <v>1</v>
      </c>
      <c r="C162" s="334"/>
      <c r="D162" s="175">
        <v>45603</v>
      </c>
      <c r="E162" s="175">
        <v>45534</v>
      </c>
    </row>
    <row r="163" spans="1:5">
      <c r="A163" t="s">
        <v>819</v>
      </c>
      <c r="B163" s="334">
        <v>0</v>
      </c>
      <c r="C163" s="334"/>
      <c r="D163" s="175">
        <v>45534</v>
      </c>
      <c r="E163" s="175">
        <v>45534</v>
      </c>
    </row>
    <row r="164" spans="1:5">
      <c r="A164" t="s">
        <v>820</v>
      </c>
      <c r="B164" s="334">
        <v>1</v>
      </c>
      <c r="C164" s="334"/>
      <c r="D164" s="175">
        <v>45603</v>
      </c>
      <c r="E164" s="175">
        <v>45534</v>
      </c>
    </row>
    <row r="165" spans="1:5">
      <c r="A165" t="s">
        <v>821</v>
      </c>
      <c r="B165" s="334">
        <v>1</v>
      </c>
      <c r="C165" s="334"/>
      <c r="D165" s="175">
        <v>45603</v>
      </c>
      <c r="E165" s="175">
        <v>45534</v>
      </c>
    </row>
    <row r="166" spans="1:5">
      <c r="A166" t="s">
        <v>822</v>
      </c>
      <c r="B166" s="334">
        <v>1</v>
      </c>
      <c r="C166" s="334"/>
      <c r="D166" s="175">
        <v>45603</v>
      </c>
      <c r="E166" s="175">
        <v>45534</v>
      </c>
    </row>
    <row r="167" spans="1:5">
      <c r="A167" t="s">
        <v>823</v>
      </c>
      <c r="B167" s="334">
        <v>1</v>
      </c>
      <c r="C167" s="334"/>
      <c r="D167" s="175">
        <v>45603</v>
      </c>
      <c r="E167" s="175">
        <v>45534</v>
      </c>
    </row>
    <row r="168" spans="1:5">
      <c r="A168" t="s">
        <v>824</v>
      </c>
      <c r="B168" s="334">
        <v>1</v>
      </c>
      <c r="C168" s="334"/>
      <c r="D168" s="175">
        <v>45603</v>
      </c>
      <c r="E168" s="175">
        <v>45534</v>
      </c>
    </row>
    <row r="169" spans="1:5">
      <c r="A169" t="s">
        <v>825</v>
      </c>
      <c r="B169" s="334">
        <v>1</v>
      </c>
      <c r="C169" s="334"/>
      <c r="D169" s="175">
        <v>45603</v>
      </c>
      <c r="E169" s="175">
        <v>45534</v>
      </c>
    </row>
    <row r="170" spans="1:5">
      <c r="A170" t="s">
        <v>826</v>
      </c>
      <c r="B170" s="334">
        <v>1</v>
      </c>
      <c r="C170" s="334"/>
      <c r="D170" s="175">
        <v>45603</v>
      </c>
      <c r="E170" s="175">
        <v>45534</v>
      </c>
    </row>
    <row r="171" spans="1:5">
      <c r="A171" t="s">
        <v>827</v>
      </c>
      <c r="B171" s="334">
        <v>1</v>
      </c>
      <c r="C171" s="334"/>
      <c r="D171" s="175">
        <v>45603</v>
      </c>
      <c r="E171" s="175">
        <v>45534</v>
      </c>
    </row>
    <row r="172" spans="1:5">
      <c r="A172" t="s">
        <v>828</v>
      </c>
      <c r="B172" s="334">
        <v>1</v>
      </c>
      <c r="C172" s="334"/>
      <c r="D172" s="175">
        <v>45603</v>
      </c>
      <c r="E172" s="175">
        <v>45534</v>
      </c>
    </row>
    <row r="173" spans="1:5">
      <c r="A173" t="s">
        <v>829</v>
      </c>
      <c r="B173" s="334">
        <v>1</v>
      </c>
      <c r="C173" s="334"/>
      <c r="D173" s="175">
        <v>45603</v>
      </c>
      <c r="E173" s="175">
        <v>45534</v>
      </c>
    </row>
    <row r="174" spans="1:5">
      <c r="A174" t="s">
        <v>830</v>
      </c>
      <c r="B174" s="334">
        <v>1</v>
      </c>
      <c r="C174" s="334"/>
      <c r="D174" s="175">
        <v>45603</v>
      </c>
      <c r="E174" s="175">
        <v>45534</v>
      </c>
    </row>
    <row r="175" spans="1:5">
      <c r="A175" t="s">
        <v>831</v>
      </c>
      <c r="B175" s="334">
        <v>1</v>
      </c>
      <c r="C175" s="334"/>
      <c r="D175" s="175">
        <v>45603</v>
      </c>
      <c r="E175" s="175">
        <v>45534</v>
      </c>
    </row>
    <row r="176" spans="1:5">
      <c r="A176" t="s">
        <v>832</v>
      </c>
      <c r="B176" s="334">
        <v>1</v>
      </c>
      <c r="C176" s="334"/>
      <c r="D176" s="175">
        <v>45603</v>
      </c>
      <c r="E176" s="175">
        <v>45534</v>
      </c>
    </row>
    <row r="177" spans="1:5">
      <c r="A177" t="s">
        <v>833</v>
      </c>
      <c r="B177" s="334">
        <v>1</v>
      </c>
      <c r="C177" s="334"/>
      <c r="D177" s="175">
        <v>45603</v>
      </c>
      <c r="E177" s="175">
        <v>45534</v>
      </c>
    </row>
    <row r="178" spans="1:5">
      <c r="A178" t="s">
        <v>834</v>
      </c>
      <c r="B178" s="334">
        <v>1</v>
      </c>
      <c r="C178" s="334"/>
      <c r="D178" s="175">
        <v>45603</v>
      </c>
      <c r="E178" s="175">
        <v>45534</v>
      </c>
    </row>
    <row r="179" spans="1:5">
      <c r="A179" t="s">
        <v>835</v>
      </c>
      <c r="B179" s="334">
        <v>1</v>
      </c>
      <c r="C179" s="334"/>
      <c r="D179" s="175">
        <v>45603</v>
      </c>
      <c r="E179" s="334"/>
    </row>
    <row r="180" spans="1:5">
      <c r="A180" t="s">
        <v>836</v>
      </c>
      <c r="B180" s="334">
        <v>0</v>
      </c>
      <c r="C180" s="334"/>
      <c r="D180" s="334"/>
      <c r="E180" s="334"/>
    </row>
    <row r="181" spans="1:5">
      <c r="A181" t="s">
        <v>837</v>
      </c>
      <c r="B181" s="334">
        <v>1</v>
      </c>
      <c r="C181" s="334"/>
      <c r="D181" s="175">
        <v>45603</v>
      </c>
      <c r="E181" s="334"/>
    </row>
    <row r="182" spans="1:5">
      <c r="A182" t="s">
        <v>838</v>
      </c>
      <c r="B182" s="334">
        <v>1</v>
      </c>
      <c r="C182" s="334"/>
      <c r="D182" s="175">
        <v>45603</v>
      </c>
      <c r="E182" s="334"/>
    </row>
    <row r="183" spans="1:5">
      <c r="A183" t="s">
        <v>839</v>
      </c>
      <c r="B183" s="334">
        <v>1</v>
      </c>
      <c r="C183" s="334"/>
      <c r="D183" s="175">
        <v>45603</v>
      </c>
      <c r="E183" s="334"/>
    </row>
    <row r="184" spans="1:5">
      <c r="A184" t="s">
        <v>840</v>
      </c>
      <c r="B184" s="334">
        <v>0</v>
      </c>
      <c r="C184" s="334"/>
      <c r="D184" s="334"/>
      <c r="E184" s="334"/>
    </row>
    <row r="185" spans="1:5">
      <c r="A185" t="s">
        <v>841</v>
      </c>
      <c r="B185" s="334">
        <v>1</v>
      </c>
      <c r="C185" s="334"/>
      <c r="D185" s="175">
        <v>45603</v>
      </c>
      <c r="E185" s="334"/>
    </row>
    <row r="186" spans="1:5">
      <c r="A186" t="s">
        <v>842</v>
      </c>
      <c r="B186" s="334">
        <v>1</v>
      </c>
      <c r="C186" s="334"/>
      <c r="D186" s="175">
        <v>45603</v>
      </c>
      <c r="E186" s="334"/>
    </row>
    <row r="187" spans="1:5">
      <c r="A187" t="s">
        <v>843</v>
      </c>
      <c r="B187" s="334">
        <v>1</v>
      </c>
      <c r="C187" s="334"/>
      <c r="D187" s="175">
        <v>45603</v>
      </c>
      <c r="E187" s="334"/>
    </row>
    <row r="188" spans="1:5">
      <c r="A188" t="s">
        <v>844</v>
      </c>
      <c r="B188" s="334">
        <v>0</v>
      </c>
      <c r="C188" s="334"/>
      <c r="D188" s="334"/>
      <c r="E188" s="334"/>
    </row>
    <row r="189" spans="1:5">
      <c r="A189" t="s">
        <v>845</v>
      </c>
      <c r="B189" s="334">
        <v>1</v>
      </c>
      <c r="C189" s="334"/>
      <c r="D189" s="175">
        <v>45603</v>
      </c>
      <c r="E189" s="334"/>
    </row>
    <row r="190" spans="1:5">
      <c r="A190" t="s">
        <v>846</v>
      </c>
      <c r="B190" s="334">
        <v>1</v>
      </c>
      <c r="C190" s="334"/>
      <c r="D190" s="175">
        <v>45603</v>
      </c>
      <c r="E190" s="334"/>
    </row>
    <row r="191" spans="1:5">
      <c r="A191" t="s">
        <v>847</v>
      </c>
      <c r="B191" s="334">
        <v>1</v>
      </c>
      <c r="C191" s="334"/>
      <c r="D191" s="175">
        <v>45603</v>
      </c>
      <c r="E191" s="334"/>
    </row>
    <row r="192" spans="1:5">
      <c r="A192" t="s">
        <v>848</v>
      </c>
      <c r="B192" s="334">
        <v>1</v>
      </c>
      <c r="C192" s="334"/>
      <c r="D192" s="175">
        <v>45603</v>
      </c>
      <c r="E192" s="334"/>
    </row>
    <row r="193" spans="1:5">
      <c r="A193" t="s">
        <v>849</v>
      </c>
      <c r="B193" s="334">
        <v>1</v>
      </c>
      <c r="C193" s="334"/>
      <c r="D193" s="175">
        <v>45603</v>
      </c>
      <c r="E193" s="334"/>
    </row>
    <row r="194" spans="1:5">
      <c r="A194" t="s">
        <v>850</v>
      </c>
      <c r="B194" s="334">
        <v>1</v>
      </c>
      <c r="C194" s="334"/>
      <c r="D194" s="175">
        <v>45603</v>
      </c>
      <c r="E194" s="334"/>
    </row>
    <row r="195" spans="1:5">
      <c r="A195" t="s">
        <v>851</v>
      </c>
      <c r="B195" s="334">
        <v>0</v>
      </c>
      <c r="C195" s="334"/>
      <c r="D195" s="334"/>
      <c r="E195" s="334"/>
    </row>
    <row r="196" spans="1:5">
      <c r="A196" t="s">
        <v>852</v>
      </c>
      <c r="B196" s="334">
        <v>0</v>
      </c>
      <c r="C196" s="334"/>
      <c r="D196" s="334"/>
      <c r="E196" s="334"/>
    </row>
    <row r="197" spans="1:5">
      <c r="A197" t="s">
        <v>853</v>
      </c>
      <c r="B197" s="334">
        <v>0</v>
      </c>
      <c r="C197" s="334"/>
      <c r="D197" s="334"/>
      <c r="E197" s="334"/>
    </row>
    <row r="198" spans="1:5">
      <c r="A198" t="s">
        <v>854</v>
      </c>
      <c r="B198" s="334">
        <v>1</v>
      </c>
      <c r="C198" s="334"/>
      <c r="D198" s="175">
        <v>45603</v>
      </c>
      <c r="E198" s="334"/>
    </row>
    <row r="199" spans="1:5">
      <c r="A199" t="s">
        <v>855</v>
      </c>
      <c r="B199" s="334">
        <v>1</v>
      </c>
      <c r="C199" s="334"/>
      <c r="D199" s="175">
        <v>45603</v>
      </c>
      <c r="E199" s="334"/>
    </row>
    <row r="200" spans="1:5">
      <c r="A200" t="s">
        <v>856</v>
      </c>
      <c r="B200" s="334">
        <v>0</v>
      </c>
      <c r="C200" s="334"/>
      <c r="D200" s="334"/>
      <c r="E200" s="334"/>
    </row>
    <row r="201" spans="1:5">
      <c r="A201" t="s">
        <v>857</v>
      </c>
      <c r="B201" s="334">
        <v>1</v>
      </c>
      <c r="C201" s="334"/>
      <c r="D201" s="175">
        <v>45603</v>
      </c>
      <c r="E201" s="334"/>
    </row>
    <row r="202" spans="1:5">
      <c r="A202" t="s">
        <v>858</v>
      </c>
      <c r="B202" s="334">
        <v>1</v>
      </c>
      <c r="C202" s="334"/>
      <c r="D202" s="175">
        <v>45603</v>
      </c>
      <c r="E202" s="334"/>
    </row>
    <row r="203" spans="1:5">
      <c r="A203" t="s">
        <v>859</v>
      </c>
      <c r="B203" s="334">
        <v>1</v>
      </c>
      <c r="C203" s="334"/>
      <c r="D203" s="175">
        <v>45603</v>
      </c>
      <c r="E203" s="334"/>
    </row>
    <row r="204" spans="1:5">
      <c r="A204" t="s">
        <v>860</v>
      </c>
      <c r="B204" s="334">
        <v>1</v>
      </c>
      <c r="C204" s="334"/>
      <c r="D204" s="175">
        <v>45603</v>
      </c>
      <c r="E204" s="334"/>
    </row>
    <row r="205" spans="1:5">
      <c r="A205" t="s">
        <v>861</v>
      </c>
      <c r="B205" s="334">
        <v>1</v>
      </c>
      <c r="C205" s="334"/>
      <c r="D205" s="175">
        <v>45603</v>
      </c>
      <c r="E205" s="334"/>
    </row>
    <row r="206" spans="1:5">
      <c r="A206" t="s">
        <v>862</v>
      </c>
      <c r="B206" s="334">
        <v>1</v>
      </c>
      <c r="C206" s="334"/>
      <c r="D206" s="175">
        <v>45603</v>
      </c>
      <c r="E206" s="334"/>
    </row>
    <row r="207" spans="1:5">
      <c r="A207" t="s">
        <v>863</v>
      </c>
      <c r="B207" s="334">
        <v>1</v>
      </c>
      <c r="C207" s="334"/>
      <c r="D207" s="175">
        <v>45603</v>
      </c>
      <c r="E207" s="334"/>
    </row>
    <row r="208" spans="1:5">
      <c r="A208" t="s">
        <v>864</v>
      </c>
      <c r="B208" s="334">
        <v>1</v>
      </c>
      <c r="C208" s="334"/>
      <c r="D208" s="175">
        <v>45603</v>
      </c>
      <c r="E208" s="334"/>
    </row>
    <row r="209" spans="1:5">
      <c r="A209" t="s">
        <v>865</v>
      </c>
      <c r="B209" s="334">
        <v>1</v>
      </c>
      <c r="C209" s="334"/>
      <c r="D209" s="175">
        <v>45603</v>
      </c>
      <c r="E209" s="334"/>
    </row>
    <row r="210" spans="1:5">
      <c r="A210" t="s">
        <v>866</v>
      </c>
      <c r="B210" s="334">
        <v>1</v>
      </c>
      <c r="C210" s="334"/>
      <c r="D210" s="175">
        <v>45603</v>
      </c>
      <c r="E210" s="334"/>
    </row>
    <row r="211" spans="1:5">
      <c r="A211" t="s">
        <v>867</v>
      </c>
      <c r="B211" s="334">
        <v>1</v>
      </c>
      <c r="C211" s="334"/>
      <c r="D211" s="175">
        <v>45603</v>
      </c>
      <c r="E211" s="334"/>
    </row>
    <row r="212" spans="1:5">
      <c r="A212" t="s">
        <v>868</v>
      </c>
      <c r="B212" s="334">
        <v>1</v>
      </c>
      <c r="C212" s="334"/>
      <c r="D212" s="175">
        <v>45603</v>
      </c>
      <c r="E212" s="334"/>
    </row>
    <row r="213" spans="1:5">
      <c r="A213" t="s">
        <v>869</v>
      </c>
      <c r="B213" s="334">
        <v>1</v>
      </c>
      <c r="C213" s="334"/>
      <c r="D213" s="175">
        <v>45603</v>
      </c>
      <c r="E213" s="334"/>
    </row>
    <row r="214" spans="1:5">
      <c r="A214" t="s">
        <v>870</v>
      </c>
      <c r="B214" s="334">
        <v>1</v>
      </c>
      <c r="C214" s="334"/>
      <c r="D214" s="175">
        <v>45603</v>
      </c>
      <c r="E214" s="334"/>
    </row>
    <row r="215" spans="1:5">
      <c r="A215" t="s">
        <v>871</v>
      </c>
      <c r="B215" s="334">
        <v>1</v>
      </c>
      <c r="C215" s="334"/>
      <c r="D215" s="175">
        <v>45603</v>
      </c>
      <c r="E215" s="334"/>
    </row>
    <row r="216" spans="1:5">
      <c r="A216" t="s">
        <v>872</v>
      </c>
      <c r="B216" s="334">
        <v>1</v>
      </c>
      <c r="C216" s="175">
        <v>45491</v>
      </c>
      <c r="D216" s="175">
        <v>45603</v>
      </c>
      <c r="E216" s="175">
        <v>45499</v>
      </c>
    </row>
    <row r="217" spans="1:5">
      <c r="A217" t="s">
        <v>873</v>
      </c>
      <c r="B217" s="334">
        <v>1</v>
      </c>
      <c r="C217" s="175">
        <v>45491</v>
      </c>
      <c r="D217" s="175">
        <v>45603</v>
      </c>
      <c r="E217" s="175">
        <v>45499</v>
      </c>
    </row>
    <row r="218" spans="1:5">
      <c r="A218" t="s">
        <v>874</v>
      </c>
      <c r="B218" s="334">
        <v>1</v>
      </c>
      <c r="C218" s="334"/>
      <c r="D218" s="175">
        <v>45603</v>
      </c>
      <c r="E218" s="334"/>
    </row>
    <row r="219" spans="1:5">
      <c r="A219" t="s">
        <v>875</v>
      </c>
      <c r="B219" s="334">
        <v>1</v>
      </c>
      <c r="C219" s="334"/>
      <c r="D219" s="175">
        <v>45603</v>
      </c>
      <c r="E219" s="175">
        <v>45534</v>
      </c>
    </row>
    <row r="220" spans="1:5">
      <c r="A220" t="s">
        <v>876</v>
      </c>
      <c r="B220" s="334">
        <v>1</v>
      </c>
      <c r="C220" s="334"/>
      <c r="D220" s="175">
        <v>45603</v>
      </c>
      <c r="E220" s="175">
        <v>45534</v>
      </c>
    </row>
    <row r="221" spans="1:5">
      <c r="A221" t="s">
        <v>877</v>
      </c>
      <c r="B221" s="334">
        <v>1</v>
      </c>
      <c r="C221" s="175">
        <v>45471</v>
      </c>
      <c r="D221" s="175">
        <v>45603</v>
      </c>
      <c r="E221" s="175">
        <v>45534</v>
      </c>
    </row>
    <row r="222" spans="1:5">
      <c r="A222" t="s">
        <v>878</v>
      </c>
      <c r="B222" s="334">
        <v>1</v>
      </c>
      <c r="C222" s="334"/>
      <c r="D222" s="175">
        <v>45603</v>
      </c>
      <c r="E222" s="175">
        <v>45534</v>
      </c>
    </row>
    <row r="223" spans="1:5">
      <c r="A223" t="s">
        <v>879</v>
      </c>
      <c r="B223" s="334">
        <v>1</v>
      </c>
      <c r="C223" s="334"/>
      <c r="D223" s="175">
        <v>45603</v>
      </c>
      <c r="E223" s="175">
        <v>45534</v>
      </c>
    </row>
    <row r="224" spans="1:5">
      <c r="A224" t="s">
        <v>880</v>
      </c>
      <c r="B224" s="334">
        <v>1</v>
      </c>
      <c r="C224" s="334"/>
      <c r="D224" s="175">
        <v>45603</v>
      </c>
      <c r="E224" s="175">
        <v>45534</v>
      </c>
    </row>
    <row r="225" spans="1:5">
      <c r="A225" t="s">
        <v>881</v>
      </c>
      <c r="B225" s="334">
        <v>1</v>
      </c>
      <c r="C225" s="334"/>
      <c r="D225" s="175">
        <v>45603</v>
      </c>
      <c r="E225" s="175">
        <v>45534</v>
      </c>
    </row>
    <row r="226" spans="1:5">
      <c r="A226" t="s">
        <v>882</v>
      </c>
      <c r="B226" s="334">
        <v>1</v>
      </c>
      <c r="C226" s="334"/>
      <c r="D226" s="175">
        <v>45603</v>
      </c>
      <c r="E226" s="175">
        <v>45534</v>
      </c>
    </row>
    <row r="227" spans="1:5">
      <c r="A227" t="s">
        <v>883</v>
      </c>
      <c r="B227" s="334">
        <v>1</v>
      </c>
      <c r="C227" s="334"/>
      <c r="D227" s="175">
        <v>45603</v>
      </c>
      <c r="E227" s="175">
        <v>45534</v>
      </c>
    </row>
    <row r="228" spans="1:5">
      <c r="A228" t="s">
        <v>884</v>
      </c>
      <c r="B228" s="334">
        <v>1</v>
      </c>
      <c r="C228" s="334"/>
      <c r="D228" s="175">
        <v>45603</v>
      </c>
      <c r="E228" s="175">
        <v>45534</v>
      </c>
    </row>
    <row r="229" spans="1:5">
      <c r="A229" t="s">
        <v>885</v>
      </c>
      <c r="B229" s="334">
        <v>1</v>
      </c>
      <c r="C229" s="334"/>
      <c r="D229" s="175">
        <v>45603</v>
      </c>
      <c r="E229" s="175">
        <v>45534</v>
      </c>
    </row>
    <row r="230" spans="1:5">
      <c r="A230" t="s">
        <v>886</v>
      </c>
      <c r="B230" s="334">
        <v>1</v>
      </c>
      <c r="C230" s="334"/>
      <c r="D230" s="175">
        <v>45603</v>
      </c>
      <c r="E230" s="175">
        <v>45534</v>
      </c>
    </row>
    <row r="231" spans="1:5">
      <c r="A231" t="s">
        <v>887</v>
      </c>
      <c r="B231" s="334">
        <v>1</v>
      </c>
      <c r="C231" s="334"/>
      <c r="D231" s="175">
        <v>45603</v>
      </c>
      <c r="E231" s="175">
        <v>45534</v>
      </c>
    </row>
    <row r="232" spans="1:5">
      <c r="A232" t="s">
        <v>888</v>
      </c>
      <c r="B232" s="334">
        <v>1</v>
      </c>
      <c r="C232" s="334"/>
      <c r="D232" s="175">
        <v>45603</v>
      </c>
      <c r="E232" s="175">
        <v>45534</v>
      </c>
    </row>
    <row r="233" spans="1:5">
      <c r="A233" t="s">
        <v>889</v>
      </c>
      <c r="B233" s="334">
        <v>1</v>
      </c>
      <c r="C233" s="334"/>
      <c r="D233" s="175">
        <v>45603</v>
      </c>
      <c r="E233" s="175">
        <v>45534</v>
      </c>
    </row>
    <row r="234" spans="1:5">
      <c r="A234" t="s">
        <v>890</v>
      </c>
      <c r="B234" s="334">
        <v>1</v>
      </c>
      <c r="C234" s="334"/>
      <c r="D234" s="175">
        <v>45603</v>
      </c>
      <c r="E234" s="175">
        <v>45534</v>
      </c>
    </row>
    <row r="235" spans="1:5">
      <c r="A235" t="s">
        <v>891</v>
      </c>
      <c r="B235" s="334">
        <v>1</v>
      </c>
      <c r="C235" s="334"/>
      <c r="D235" s="175">
        <v>45603</v>
      </c>
      <c r="E235" s="175">
        <v>45534</v>
      </c>
    </row>
    <row r="236" spans="1:5">
      <c r="A236" t="s">
        <v>892</v>
      </c>
      <c r="B236" s="334">
        <v>1</v>
      </c>
      <c r="C236" s="334"/>
      <c r="D236" s="175">
        <v>45603</v>
      </c>
      <c r="E236" s="175">
        <v>45534</v>
      </c>
    </row>
    <row r="237" spans="1:5">
      <c r="A237" t="s">
        <v>893</v>
      </c>
      <c r="B237" s="334">
        <v>1</v>
      </c>
      <c r="C237" s="334"/>
      <c r="D237" s="175">
        <v>45603</v>
      </c>
      <c r="E237" s="175">
        <v>45534</v>
      </c>
    </row>
    <row r="238" spans="1:5">
      <c r="A238" t="s">
        <v>894</v>
      </c>
      <c r="B238" s="334">
        <v>0</v>
      </c>
      <c r="C238" s="334"/>
      <c r="D238" s="334"/>
      <c r="E238" s="334"/>
    </row>
    <row r="239" spans="1:5">
      <c r="A239" t="s">
        <v>895</v>
      </c>
      <c r="B239" s="334">
        <v>0</v>
      </c>
      <c r="C239" s="334"/>
      <c r="D239" s="334"/>
      <c r="E239" s="334"/>
    </row>
    <row r="240" spans="1:5">
      <c r="A240" t="s">
        <v>896</v>
      </c>
      <c r="B240" s="334">
        <v>0</v>
      </c>
      <c r="C240" s="334"/>
      <c r="D240" s="334"/>
      <c r="E240" s="334"/>
    </row>
    <row r="241" spans="1:5">
      <c r="A241" t="s">
        <v>897</v>
      </c>
      <c r="B241" s="334">
        <v>1</v>
      </c>
      <c r="C241" s="334"/>
      <c r="D241" s="175">
        <v>45603</v>
      </c>
      <c r="E241" s="175">
        <v>45534</v>
      </c>
    </row>
    <row r="242" spans="1:5">
      <c r="A242" t="s">
        <v>898</v>
      </c>
      <c r="B242" s="334">
        <v>1</v>
      </c>
      <c r="C242" s="334"/>
      <c r="D242" s="175">
        <v>45603</v>
      </c>
      <c r="E242" s="175">
        <v>45534</v>
      </c>
    </row>
    <row r="243" spans="1:5">
      <c r="A243" t="s">
        <v>899</v>
      </c>
      <c r="B243" s="334">
        <v>1</v>
      </c>
      <c r="C243" s="334"/>
      <c r="D243" s="175">
        <v>45603</v>
      </c>
      <c r="E243" s="175">
        <v>45534</v>
      </c>
    </row>
    <row r="244" spans="1:5">
      <c r="A244" t="s">
        <v>900</v>
      </c>
      <c r="B244" s="334">
        <v>1</v>
      </c>
      <c r="C244" s="334"/>
      <c r="D244" s="175">
        <v>45603</v>
      </c>
      <c r="E244" s="175">
        <v>45534</v>
      </c>
    </row>
    <row r="245" spans="1:5">
      <c r="A245" t="s">
        <v>901</v>
      </c>
      <c r="B245" s="334">
        <v>1</v>
      </c>
      <c r="C245" s="334"/>
      <c r="D245" s="175">
        <v>45603</v>
      </c>
      <c r="E245" s="175">
        <v>45534</v>
      </c>
    </row>
    <row r="246" spans="1:5">
      <c r="A246" t="s">
        <v>902</v>
      </c>
      <c r="B246" s="334">
        <v>1</v>
      </c>
      <c r="C246" s="334"/>
      <c r="D246" s="175">
        <v>45603</v>
      </c>
      <c r="E246" s="175">
        <v>45534</v>
      </c>
    </row>
    <row r="247" spans="1:5">
      <c r="A247" t="s">
        <v>903</v>
      </c>
      <c r="B247" s="334">
        <v>1</v>
      </c>
      <c r="C247" s="334"/>
      <c r="D247" s="175">
        <v>45603</v>
      </c>
      <c r="E247" s="175">
        <v>45534</v>
      </c>
    </row>
    <row r="248" spans="1:5">
      <c r="A248" t="s">
        <v>904</v>
      </c>
      <c r="B248" s="334">
        <v>1</v>
      </c>
      <c r="C248" s="334"/>
      <c r="D248" s="175">
        <v>45603</v>
      </c>
      <c r="E248" s="175">
        <v>45534</v>
      </c>
    </row>
    <row r="249" spans="1:5">
      <c r="A249" t="s">
        <v>905</v>
      </c>
      <c r="B249" s="334">
        <v>1</v>
      </c>
      <c r="C249" s="334"/>
      <c r="D249" s="175">
        <v>45603</v>
      </c>
      <c r="E249" s="175">
        <v>45534</v>
      </c>
    </row>
    <row r="250" spans="1:5">
      <c r="A250" t="s">
        <v>906</v>
      </c>
      <c r="B250" s="334">
        <v>1</v>
      </c>
      <c r="C250" s="334"/>
      <c r="D250" s="175">
        <v>45603</v>
      </c>
      <c r="E250" s="175">
        <v>45534</v>
      </c>
    </row>
    <row r="251" spans="1:5">
      <c r="A251" t="s">
        <v>907</v>
      </c>
      <c r="B251" s="334">
        <v>1</v>
      </c>
      <c r="C251" s="334"/>
      <c r="D251" s="175">
        <v>45603</v>
      </c>
      <c r="E251" s="175">
        <v>45534</v>
      </c>
    </row>
    <row r="252" spans="1:5">
      <c r="A252" t="s">
        <v>908</v>
      </c>
      <c r="B252" s="334">
        <v>1</v>
      </c>
      <c r="C252" s="334"/>
      <c r="D252" s="175">
        <v>45603</v>
      </c>
      <c r="E252" s="175">
        <v>45534</v>
      </c>
    </row>
    <row r="253" spans="1:5">
      <c r="A253" t="s">
        <v>909</v>
      </c>
      <c r="B253" s="334">
        <v>1</v>
      </c>
      <c r="C253" s="334"/>
      <c r="D253" s="175">
        <v>45603</v>
      </c>
      <c r="E253" s="175">
        <v>45534</v>
      </c>
    </row>
    <row r="254" spans="1:5">
      <c r="A254" t="s">
        <v>910</v>
      </c>
      <c r="B254" s="334">
        <v>1</v>
      </c>
      <c r="C254" s="334"/>
      <c r="D254" s="175">
        <v>45603</v>
      </c>
      <c r="E254" s="175">
        <v>45534</v>
      </c>
    </row>
    <row r="255" spans="1:5">
      <c r="A255" t="s">
        <v>911</v>
      </c>
      <c r="B255" s="334">
        <v>1</v>
      </c>
      <c r="C255" s="334"/>
      <c r="D255" s="175">
        <v>45603</v>
      </c>
      <c r="E255" s="175">
        <v>45534</v>
      </c>
    </row>
    <row r="256" spans="1:5">
      <c r="A256" t="s">
        <v>912</v>
      </c>
      <c r="B256" s="334">
        <v>1</v>
      </c>
      <c r="C256" s="334"/>
      <c r="D256" s="175">
        <v>45603</v>
      </c>
      <c r="E256" s="175">
        <v>45534</v>
      </c>
    </row>
    <row r="257" spans="1:5">
      <c r="A257" t="s">
        <v>913</v>
      </c>
      <c r="B257" s="334">
        <v>1</v>
      </c>
      <c r="C257" s="334"/>
      <c r="D257" s="175">
        <v>45603</v>
      </c>
      <c r="E257" s="175">
        <v>45534</v>
      </c>
    </row>
    <row r="258" spans="1:5">
      <c r="A258" t="s">
        <v>914</v>
      </c>
      <c r="B258" s="334">
        <v>1</v>
      </c>
      <c r="C258" s="334"/>
      <c r="D258" s="175">
        <v>45603</v>
      </c>
      <c r="E258" s="175">
        <v>45534</v>
      </c>
    </row>
    <row r="259" spans="1:5">
      <c r="A259" t="s">
        <v>915</v>
      </c>
      <c r="B259" s="334">
        <v>1</v>
      </c>
      <c r="C259" s="334"/>
      <c r="D259" s="175">
        <v>45603</v>
      </c>
      <c r="E259" s="175">
        <v>45534</v>
      </c>
    </row>
    <row r="260" spans="1:5">
      <c r="A260" t="s">
        <v>916</v>
      </c>
      <c r="B260" s="334">
        <v>1</v>
      </c>
      <c r="C260" s="334"/>
      <c r="D260" s="175">
        <v>45603</v>
      </c>
      <c r="E260" s="175">
        <v>45534</v>
      </c>
    </row>
    <row r="261" spans="1:5">
      <c r="A261" t="s">
        <v>917</v>
      </c>
      <c r="B261" s="334">
        <v>1</v>
      </c>
      <c r="C261" s="334"/>
      <c r="D261" s="175">
        <v>45603</v>
      </c>
      <c r="E261" s="175">
        <v>45534</v>
      </c>
    </row>
    <row r="262" spans="1:5">
      <c r="A262" t="s">
        <v>918</v>
      </c>
      <c r="B262" s="334">
        <v>1</v>
      </c>
      <c r="C262" s="334"/>
      <c r="D262" s="175">
        <v>45603</v>
      </c>
      <c r="E262" s="175">
        <v>45534</v>
      </c>
    </row>
    <row r="263" spans="1:5">
      <c r="A263" t="s">
        <v>919</v>
      </c>
      <c r="B263" s="334">
        <v>1</v>
      </c>
      <c r="C263" s="334"/>
      <c r="D263" s="175">
        <v>45603</v>
      </c>
      <c r="E263" s="175">
        <v>45534</v>
      </c>
    </row>
    <row r="264" spans="1:5">
      <c r="A264" t="s">
        <v>920</v>
      </c>
      <c r="B264" s="334">
        <v>1</v>
      </c>
      <c r="C264" s="334"/>
      <c r="D264" s="175">
        <v>45603</v>
      </c>
      <c r="E264" s="175">
        <v>45534</v>
      </c>
    </row>
    <row r="265" spans="1:5">
      <c r="A265" t="s">
        <v>921</v>
      </c>
      <c r="B265" s="334">
        <v>1</v>
      </c>
      <c r="C265" s="334"/>
      <c r="D265" s="175">
        <v>45603</v>
      </c>
      <c r="E265" s="175">
        <v>45534</v>
      </c>
    </row>
    <row r="266" spans="1:5">
      <c r="A266" t="s">
        <v>922</v>
      </c>
      <c r="B266" s="334">
        <v>1</v>
      </c>
      <c r="C266" s="334"/>
      <c r="D266" s="175">
        <v>45603</v>
      </c>
      <c r="E266" s="175">
        <v>45534</v>
      </c>
    </row>
    <row r="267" spans="1:5">
      <c r="A267" t="s">
        <v>923</v>
      </c>
      <c r="B267" s="334">
        <v>1</v>
      </c>
      <c r="C267" s="334"/>
      <c r="D267" s="175">
        <v>45603</v>
      </c>
      <c r="E267" s="175">
        <v>45534</v>
      </c>
    </row>
    <row r="268" spans="1:5">
      <c r="A268" t="s">
        <v>924</v>
      </c>
      <c r="B268" s="334">
        <v>1</v>
      </c>
      <c r="C268" s="334"/>
      <c r="D268" s="175">
        <v>45603</v>
      </c>
      <c r="E268" s="175">
        <v>45534</v>
      </c>
    </row>
    <row r="269" spans="1:5">
      <c r="A269" t="s">
        <v>925</v>
      </c>
      <c r="B269" s="334">
        <v>1</v>
      </c>
      <c r="C269" s="334"/>
      <c r="D269" s="175">
        <v>45603</v>
      </c>
      <c r="E269" s="175">
        <v>45534</v>
      </c>
    </row>
    <row r="270" spans="1:5">
      <c r="A270" t="s">
        <v>926</v>
      </c>
      <c r="B270" s="334">
        <v>1</v>
      </c>
      <c r="C270" s="334"/>
      <c r="D270" s="175">
        <v>45603</v>
      </c>
      <c r="E270" s="175">
        <v>45534</v>
      </c>
    </row>
    <row r="271" spans="1:5">
      <c r="A271" t="s">
        <v>927</v>
      </c>
      <c r="B271" s="334">
        <v>1</v>
      </c>
      <c r="C271" s="334"/>
      <c r="D271" s="175">
        <v>45603</v>
      </c>
      <c r="E271" s="175">
        <v>45534</v>
      </c>
    </row>
    <row r="272" spans="1:5">
      <c r="A272" t="s">
        <v>928</v>
      </c>
      <c r="B272" s="334">
        <v>1</v>
      </c>
      <c r="C272" s="334"/>
      <c r="D272" s="175">
        <v>45603</v>
      </c>
      <c r="E272" s="175">
        <v>45534</v>
      </c>
    </row>
    <row r="273" spans="1:5">
      <c r="A273" t="s">
        <v>929</v>
      </c>
      <c r="B273" s="334">
        <v>1</v>
      </c>
      <c r="C273" s="334"/>
      <c r="D273" s="175">
        <v>45603</v>
      </c>
      <c r="E273" s="175">
        <v>45534</v>
      </c>
    </row>
    <row r="274" spans="1:5">
      <c r="A274" t="s">
        <v>930</v>
      </c>
      <c r="B274" s="334">
        <v>1</v>
      </c>
      <c r="C274" s="334"/>
      <c r="D274" s="175">
        <v>45603</v>
      </c>
      <c r="E274" s="175">
        <v>45534</v>
      </c>
    </row>
    <row r="275" spans="1:5">
      <c r="A275" t="s">
        <v>931</v>
      </c>
      <c r="B275" s="334">
        <v>1</v>
      </c>
      <c r="C275" s="334"/>
      <c r="D275" s="175">
        <v>45603</v>
      </c>
      <c r="E275" s="175">
        <v>45534</v>
      </c>
    </row>
    <row r="276" spans="1:5">
      <c r="A276" t="s">
        <v>932</v>
      </c>
      <c r="B276" s="334">
        <v>1</v>
      </c>
      <c r="C276" s="334"/>
      <c r="D276" s="175">
        <v>45603</v>
      </c>
      <c r="E276" s="175">
        <v>45534</v>
      </c>
    </row>
    <row r="277" spans="1:5">
      <c r="A277" t="s">
        <v>933</v>
      </c>
      <c r="B277" s="334">
        <v>1</v>
      </c>
      <c r="C277" s="334"/>
      <c r="D277" s="175">
        <v>45603</v>
      </c>
      <c r="E277" s="175">
        <v>45534</v>
      </c>
    </row>
    <row r="278" spans="1:5">
      <c r="A278" t="s">
        <v>934</v>
      </c>
      <c r="B278" s="334">
        <v>1</v>
      </c>
      <c r="C278" s="334"/>
      <c r="D278" s="175">
        <v>45603</v>
      </c>
      <c r="E278" s="175">
        <v>45534</v>
      </c>
    </row>
    <row r="279" spans="1:5">
      <c r="A279" t="s">
        <v>935</v>
      </c>
      <c r="B279" s="334">
        <v>1</v>
      </c>
      <c r="C279" s="334"/>
      <c r="D279" s="175">
        <v>45603</v>
      </c>
      <c r="E279" s="175">
        <v>45534</v>
      </c>
    </row>
    <row r="280" spans="1:5">
      <c r="A280" t="s">
        <v>936</v>
      </c>
      <c r="B280" s="334">
        <v>1</v>
      </c>
      <c r="C280" s="334"/>
      <c r="D280" s="175">
        <v>45603</v>
      </c>
      <c r="E280" s="175">
        <v>45534</v>
      </c>
    </row>
    <row r="281" spans="1:5">
      <c r="A281" t="s">
        <v>937</v>
      </c>
      <c r="B281" s="334">
        <v>1</v>
      </c>
      <c r="C281" s="334"/>
      <c r="D281" s="175">
        <v>45603</v>
      </c>
      <c r="E281" s="175">
        <v>45534</v>
      </c>
    </row>
    <row r="282" spans="1:5">
      <c r="A282" t="s">
        <v>938</v>
      </c>
      <c r="B282" s="334">
        <v>1</v>
      </c>
      <c r="C282" s="334"/>
      <c r="D282" s="175">
        <v>45603</v>
      </c>
      <c r="E282" s="175">
        <v>45534</v>
      </c>
    </row>
    <row r="283" spans="1:5">
      <c r="A283" t="s">
        <v>939</v>
      </c>
      <c r="B283" s="334">
        <v>1</v>
      </c>
      <c r="C283" s="334"/>
      <c r="D283" s="175">
        <v>45603</v>
      </c>
      <c r="E283" s="175">
        <v>45534</v>
      </c>
    </row>
    <row r="284" spans="1:5">
      <c r="A284" t="s">
        <v>940</v>
      </c>
      <c r="B284" s="334">
        <v>1</v>
      </c>
      <c r="C284" s="334"/>
      <c r="D284" s="175">
        <v>45603</v>
      </c>
      <c r="E284" s="175">
        <v>45534</v>
      </c>
    </row>
    <row r="285" spans="1:5">
      <c r="A285" t="s">
        <v>941</v>
      </c>
      <c r="B285" s="334">
        <v>1</v>
      </c>
      <c r="C285" s="334"/>
      <c r="D285" s="175">
        <v>45603</v>
      </c>
      <c r="E285" s="175">
        <v>45534</v>
      </c>
    </row>
    <row r="286" spans="1:5">
      <c r="A286" t="s">
        <v>942</v>
      </c>
      <c r="B286" s="334">
        <v>1</v>
      </c>
      <c r="C286" s="334"/>
      <c r="D286" s="175">
        <v>45603</v>
      </c>
      <c r="E286" s="175">
        <v>45534</v>
      </c>
    </row>
    <row r="287" spans="1:5">
      <c r="A287" t="s">
        <v>943</v>
      </c>
      <c r="B287" s="334">
        <v>1</v>
      </c>
      <c r="C287" s="334"/>
      <c r="D287" s="175">
        <v>45603</v>
      </c>
      <c r="E287" s="175">
        <v>45534</v>
      </c>
    </row>
    <row r="288" spans="1:5">
      <c r="A288" t="s">
        <v>944</v>
      </c>
      <c r="B288" s="334">
        <v>1</v>
      </c>
      <c r="C288" s="334"/>
      <c r="D288" s="175">
        <v>45603</v>
      </c>
      <c r="E288" s="175">
        <v>45534</v>
      </c>
    </row>
    <row r="289" spans="1:5">
      <c r="A289" t="s">
        <v>945</v>
      </c>
      <c r="B289" s="334">
        <v>1</v>
      </c>
      <c r="C289" s="334"/>
      <c r="D289" s="175">
        <v>45603</v>
      </c>
      <c r="E289" s="334"/>
    </row>
    <row r="290" spans="1:5">
      <c r="A290" t="s">
        <v>946</v>
      </c>
      <c r="B290" s="334">
        <v>1</v>
      </c>
      <c r="C290" s="334"/>
      <c r="D290" s="175">
        <v>45603</v>
      </c>
      <c r="E290" s="334"/>
    </row>
    <row r="291" spans="1:5">
      <c r="A291" t="s">
        <v>947</v>
      </c>
      <c r="B291" s="334">
        <v>1</v>
      </c>
      <c r="C291" s="334"/>
      <c r="D291" s="175">
        <v>45603</v>
      </c>
      <c r="E291" s="334"/>
    </row>
    <row r="292" spans="1:5">
      <c r="A292" t="s">
        <v>948</v>
      </c>
      <c r="B292" s="334">
        <v>1</v>
      </c>
      <c r="C292" s="334"/>
      <c r="D292" s="175">
        <v>45603</v>
      </c>
      <c r="E292" s="334"/>
    </row>
    <row r="293" spans="1:5">
      <c r="A293" t="s">
        <v>949</v>
      </c>
      <c r="B293" s="334">
        <v>1</v>
      </c>
      <c r="C293" s="334"/>
      <c r="D293" s="175">
        <v>45603</v>
      </c>
      <c r="E293" s="334"/>
    </row>
    <row r="294" spans="1:5">
      <c r="A294" t="s">
        <v>950</v>
      </c>
      <c r="B294" s="334">
        <v>1</v>
      </c>
      <c r="C294" s="334"/>
      <c r="D294" s="175">
        <v>45603</v>
      </c>
      <c r="E294" s="334"/>
    </row>
    <row r="295" spans="1:5">
      <c r="A295" t="s">
        <v>951</v>
      </c>
      <c r="B295" s="334">
        <v>1</v>
      </c>
      <c r="C295" s="334"/>
      <c r="D295" s="175">
        <v>45603</v>
      </c>
      <c r="E295" s="334"/>
    </row>
    <row r="296" spans="1:5">
      <c r="A296" t="s">
        <v>952</v>
      </c>
      <c r="B296" s="334">
        <v>1</v>
      </c>
      <c r="C296" s="334"/>
      <c r="D296" s="334"/>
      <c r="E296" s="334"/>
    </row>
    <row r="297" spans="1:5">
      <c r="A297" t="s">
        <v>953</v>
      </c>
      <c r="B297" s="334">
        <v>1</v>
      </c>
      <c r="C297" s="334"/>
      <c r="D297" s="334"/>
      <c r="E297" s="334"/>
    </row>
    <row r="298" spans="1:5">
      <c r="A298" t="s">
        <v>954</v>
      </c>
      <c r="B298" s="334">
        <v>1</v>
      </c>
      <c r="C298" s="334"/>
      <c r="D298" s="334"/>
      <c r="E298" s="334"/>
    </row>
    <row r="299" spans="1:5">
      <c r="A299" t="s">
        <v>955</v>
      </c>
      <c r="B299" s="334">
        <v>1</v>
      </c>
      <c r="C299" s="334"/>
      <c r="D299" s="334"/>
      <c r="E299" s="334"/>
    </row>
    <row r="300" spans="1:5">
      <c r="A300" t="s">
        <v>956</v>
      </c>
      <c r="B300" s="334">
        <v>7</v>
      </c>
      <c r="C300" s="175">
        <v>45569</v>
      </c>
      <c r="D300" s="175">
        <v>45621</v>
      </c>
      <c r="E300" s="334"/>
    </row>
    <row r="301" spans="1:5">
      <c r="A301" t="s">
        <v>957</v>
      </c>
      <c r="B301" s="334">
        <v>7</v>
      </c>
      <c r="C301" s="175">
        <v>45569</v>
      </c>
      <c r="D301" s="175">
        <v>45621</v>
      </c>
      <c r="E301" s="334"/>
    </row>
    <row r="302" spans="1:5">
      <c r="A302" t="s">
        <v>958</v>
      </c>
      <c r="B302" s="334">
        <v>1</v>
      </c>
      <c r="C302" s="334"/>
      <c r="D302" s="334"/>
      <c r="E302" s="334"/>
    </row>
    <row r="303" spans="1:5">
      <c r="A303" t="s">
        <v>959</v>
      </c>
      <c r="B303" s="334">
        <v>7</v>
      </c>
      <c r="C303" s="175">
        <v>45569</v>
      </c>
      <c r="D303" s="175">
        <v>45621</v>
      </c>
      <c r="E303" s="334"/>
    </row>
    <row r="304" spans="1:5">
      <c r="A304" t="s">
        <v>960</v>
      </c>
      <c r="B304" s="334">
        <v>7</v>
      </c>
      <c r="C304" s="175">
        <v>45569</v>
      </c>
      <c r="D304" s="175">
        <v>45621</v>
      </c>
      <c r="E304" s="334"/>
    </row>
    <row r="305" spans="1:5">
      <c r="A305" t="s">
        <v>961</v>
      </c>
      <c r="B305" s="334">
        <v>1</v>
      </c>
      <c r="C305" s="175">
        <v>45604</v>
      </c>
      <c r="D305" s="175">
        <v>45600</v>
      </c>
      <c r="E305" s="175">
        <v>45601</v>
      </c>
    </row>
    <row r="306" spans="1:5">
      <c r="A306" t="s">
        <v>962</v>
      </c>
      <c r="B306" s="334">
        <v>1</v>
      </c>
      <c r="C306" s="175">
        <v>45604</v>
      </c>
      <c r="D306" s="175">
        <v>45600</v>
      </c>
      <c r="E306" s="175">
        <v>45601</v>
      </c>
    </row>
    <row r="307" spans="1:5">
      <c r="A307" t="s">
        <v>963</v>
      </c>
      <c r="B307" s="334">
        <v>1</v>
      </c>
      <c r="C307" s="175">
        <v>45569</v>
      </c>
      <c r="D307" s="175">
        <v>45600</v>
      </c>
      <c r="E307" s="175">
        <v>45601</v>
      </c>
    </row>
    <row r="308" spans="1:5">
      <c r="A308" t="s">
        <v>964</v>
      </c>
      <c r="B308" s="334">
        <v>1</v>
      </c>
      <c r="C308" s="334"/>
      <c r="D308" s="334"/>
      <c r="E308" s="334"/>
    </row>
    <row r="309" spans="1:5">
      <c r="A309" t="s">
        <v>965</v>
      </c>
      <c r="B309" s="334">
        <v>1</v>
      </c>
      <c r="C309" s="175">
        <v>45604</v>
      </c>
      <c r="D309" s="175">
        <v>45600</v>
      </c>
      <c r="E309" s="175">
        <v>45601</v>
      </c>
    </row>
    <row r="310" spans="1:5">
      <c r="A310" t="s">
        <v>966</v>
      </c>
      <c r="B310" s="334">
        <v>1</v>
      </c>
      <c r="C310" s="175">
        <v>45604</v>
      </c>
      <c r="D310" s="175">
        <v>45600</v>
      </c>
      <c r="E310" s="175">
        <v>45601</v>
      </c>
    </row>
    <row r="311" spans="1:5">
      <c r="A311" t="s">
        <v>967</v>
      </c>
      <c r="B311" s="334">
        <v>1</v>
      </c>
      <c r="C311" s="334"/>
      <c r="D311" s="334"/>
      <c r="E311" s="334"/>
    </row>
    <row r="312" spans="1:5">
      <c r="A312" t="s">
        <v>968</v>
      </c>
      <c r="B312" s="334">
        <v>1</v>
      </c>
      <c r="C312" s="175">
        <v>45604</v>
      </c>
      <c r="D312" s="175">
        <v>45600</v>
      </c>
      <c r="E312" s="175">
        <v>45601</v>
      </c>
    </row>
    <row r="313" spans="1:5">
      <c r="A313" t="s">
        <v>969</v>
      </c>
      <c r="B313" s="334">
        <v>1</v>
      </c>
      <c r="C313" s="175">
        <v>45604</v>
      </c>
      <c r="D313" s="175">
        <v>45600</v>
      </c>
      <c r="E313" s="175">
        <v>45601</v>
      </c>
    </row>
    <row r="314" spans="1:5">
      <c r="A314" t="s">
        <v>970</v>
      </c>
      <c r="B314" s="334">
        <v>1</v>
      </c>
      <c r="C314" s="175">
        <v>45569</v>
      </c>
      <c r="D314" s="175">
        <v>45600</v>
      </c>
      <c r="E314" s="175">
        <v>45601</v>
      </c>
    </row>
    <row r="315" spans="1:5">
      <c r="A315" t="s">
        <v>971</v>
      </c>
      <c r="B315" s="334">
        <v>2</v>
      </c>
      <c r="C315" s="175">
        <v>45561</v>
      </c>
      <c r="D315" s="175">
        <v>45614</v>
      </c>
      <c r="E315" s="175">
        <v>45615</v>
      </c>
    </row>
    <row r="316" spans="1:5">
      <c r="A316" t="s">
        <v>972</v>
      </c>
      <c r="B316" s="334">
        <v>2</v>
      </c>
      <c r="C316" s="175">
        <v>45561</v>
      </c>
      <c r="D316" s="175">
        <v>45614</v>
      </c>
      <c r="E316" s="175">
        <v>45615</v>
      </c>
    </row>
    <row r="317" spans="1:5">
      <c r="A317" t="s">
        <v>973</v>
      </c>
      <c r="B317" s="334">
        <v>2</v>
      </c>
      <c r="C317" s="175">
        <v>45561</v>
      </c>
      <c r="D317" s="175">
        <v>45614</v>
      </c>
      <c r="E317" s="175">
        <v>45615</v>
      </c>
    </row>
    <row r="318" spans="1:5">
      <c r="A318" t="s">
        <v>974</v>
      </c>
      <c r="B318" s="334">
        <v>2</v>
      </c>
      <c r="C318" s="175">
        <v>45561</v>
      </c>
      <c r="D318" s="175">
        <v>45614</v>
      </c>
      <c r="E318" s="175">
        <v>45615</v>
      </c>
    </row>
    <row r="319" spans="1:5">
      <c r="A319" t="s">
        <v>975</v>
      </c>
      <c r="B319" s="334">
        <v>2</v>
      </c>
      <c r="C319" s="175">
        <v>45561</v>
      </c>
      <c r="D319" s="175">
        <v>45614</v>
      </c>
      <c r="E319" s="175">
        <v>45615</v>
      </c>
    </row>
    <row r="320" spans="1:5">
      <c r="A320" t="s">
        <v>976</v>
      </c>
      <c r="B320" s="334">
        <v>2</v>
      </c>
      <c r="C320" s="175">
        <v>45561</v>
      </c>
      <c r="D320" s="175">
        <v>45614</v>
      </c>
      <c r="E320" s="175">
        <v>45615</v>
      </c>
    </row>
    <row r="321" spans="1:5">
      <c r="A321" t="s">
        <v>977</v>
      </c>
      <c r="B321" s="334">
        <v>2</v>
      </c>
      <c r="C321" s="175">
        <v>45561</v>
      </c>
      <c r="D321" s="175">
        <v>45614</v>
      </c>
      <c r="E321" s="175">
        <v>45615</v>
      </c>
    </row>
    <row r="322" spans="1:5">
      <c r="A322" t="s">
        <v>978</v>
      </c>
      <c r="B322" s="334">
        <v>2</v>
      </c>
      <c r="C322" s="175">
        <v>45561</v>
      </c>
      <c r="D322" s="175">
        <v>45614</v>
      </c>
      <c r="E322" s="175">
        <v>45615</v>
      </c>
    </row>
    <row r="323" spans="1:5">
      <c r="A323" t="s">
        <v>979</v>
      </c>
      <c r="B323" s="334">
        <v>2</v>
      </c>
      <c r="C323" s="175">
        <v>45561</v>
      </c>
      <c r="D323" s="175">
        <v>45614</v>
      </c>
      <c r="E323" s="175">
        <v>45615</v>
      </c>
    </row>
    <row r="324" spans="1:5">
      <c r="A324" t="s">
        <v>980</v>
      </c>
      <c r="B324" s="334">
        <v>2</v>
      </c>
      <c r="C324" s="175">
        <v>45561</v>
      </c>
      <c r="D324" s="175">
        <v>45614</v>
      </c>
      <c r="E324" s="175">
        <v>45615</v>
      </c>
    </row>
    <row r="325" spans="1:5">
      <c r="A325" t="s">
        <v>981</v>
      </c>
      <c r="B325" s="334">
        <v>2</v>
      </c>
      <c r="C325" s="175">
        <v>45561</v>
      </c>
      <c r="D325" s="175">
        <v>45614</v>
      </c>
      <c r="E325" s="175">
        <v>45615</v>
      </c>
    </row>
    <row r="326" spans="1:5">
      <c r="A326" t="s">
        <v>982</v>
      </c>
      <c r="B326" s="334">
        <v>2</v>
      </c>
      <c r="C326" s="175">
        <v>45561</v>
      </c>
      <c r="D326" s="175">
        <v>45614</v>
      </c>
      <c r="E326" s="175">
        <v>45615</v>
      </c>
    </row>
    <row r="327" spans="1:5">
      <c r="A327" t="s">
        <v>983</v>
      </c>
      <c r="B327" s="334">
        <v>2</v>
      </c>
      <c r="C327" s="175">
        <v>45561</v>
      </c>
      <c r="D327" s="175">
        <v>45614</v>
      </c>
      <c r="E327" s="175">
        <v>45615</v>
      </c>
    </row>
    <row r="328" spans="1:5">
      <c r="A328" t="s">
        <v>984</v>
      </c>
      <c r="B328" s="334">
        <v>2</v>
      </c>
      <c r="C328" s="175">
        <v>45561</v>
      </c>
      <c r="D328" s="175">
        <v>45614</v>
      </c>
      <c r="E328" s="175">
        <v>45615</v>
      </c>
    </row>
    <row r="329" spans="1:5">
      <c r="A329" t="s">
        <v>985</v>
      </c>
      <c r="B329" s="334">
        <v>2</v>
      </c>
      <c r="C329" s="175">
        <v>45561</v>
      </c>
      <c r="D329" s="175">
        <v>45614</v>
      </c>
      <c r="E329" s="175">
        <v>45615</v>
      </c>
    </row>
    <row r="330" spans="1:5">
      <c r="A330" t="s">
        <v>986</v>
      </c>
      <c r="B330" s="334">
        <v>2</v>
      </c>
      <c r="C330" s="175">
        <v>45553</v>
      </c>
      <c r="D330" s="175">
        <v>45614</v>
      </c>
      <c r="E330" s="175">
        <v>45615</v>
      </c>
    </row>
    <row r="331" spans="1:5">
      <c r="A331" t="s">
        <v>987</v>
      </c>
      <c r="B331" s="334">
        <v>2</v>
      </c>
      <c r="C331" s="175">
        <v>45553</v>
      </c>
      <c r="D331" s="175">
        <v>45614</v>
      </c>
      <c r="E331" s="175">
        <v>45615</v>
      </c>
    </row>
    <row r="332" spans="1:5">
      <c r="A332" t="s">
        <v>988</v>
      </c>
      <c r="B332" s="334">
        <v>7</v>
      </c>
      <c r="C332" s="175">
        <v>45569</v>
      </c>
      <c r="D332" s="175">
        <v>45624</v>
      </c>
      <c r="E332" s="334"/>
    </row>
    <row r="333" spans="1:5">
      <c r="A333" t="s">
        <v>989</v>
      </c>
      <c r="B333" s="334">
        <v>7</v>
      </c>
      <c r="C333" s="175">
        <v>45569</v>
      </c>
      <c r="D333" s="175">
        <v>45624</v>
      </c>
      <c r="E333" s="334"/>
    </row>
    <row r="334" spans="1:5">
      <c r="A334" t="s">
        <v>990</v>
      </c>
      <c r="B334" s="334">
        <v>1</v>
      </c>
      <c r="C334" s="175">
        <v>45512</v>
      </c>
      <c r="D334" s="334"/>
      <c r="E334" s="334"/>
    </row>
    <row r="335" spans="1:5">
      <c r="A335" t="s">
        <v>991</v>
      </c>
      <c r="B335" s="334">
        <v>2</v>
      </c>
      <c r="C335" s="175">
        <v>45569</v>
      </c>
      <c r="D335" s="175">
        <v>45614</v>
      </c>
      <c r="E335" s="175">
        <v>45615</v>
      </c>
    </row>
    <row r="336" spans="1:5">
      <c r="A336" t="s">
        <v>992</v>
      </c>
      <c r="B336" s="334">
        <v>2</v>
      </c>
      <c r="C336" s="175">
        <v>45553</v>
      </c>
      <c r="D336" s="175">
        <v>45614</v>
      </c>
      <c r="E336" s="175">
        <v>45615</v>
      </c>
    </row>
    <row r="337" spans="1:5">
      <c r="A337" t="s">
        <v>993</v>
      </c>
      <c r="B337" s="334">
        <v>2</v>
      </c>
      <c r="C337" s="175">
        <v>45553</v>
      </c>
      <c r="D337" s="175">
        <v>45614</v>
      </c>
      <c r="E337" s="175">
        <v>45615</v>
      </c>
    </row>
    <row r="338" spans="1:5">
      <c r="A338" t="s">
        <v>994</v>
      </c>
      <c r="B338" s="334">
        <v>7</v>
      </c>
      <c r="C338" s="175">
        <v>45569</v>
      </c>
      <c r="D338" s="175">
        <v>45624</v>
      </c>
      <c r="E338" s="334"/>
    </row>
    <row r="339" spans="1:5">
      <c r="A339" t="s">
        <v>995</v>
      </c>
      <c r="B339" s="334">
        <v>7</v>
      </c>
      <c r="C339" s="175">
        <v>45569</v>
      </c>
      <c r="D339" s="175">
        <v>45624</v>
      </c>
      <c r="E339" s="334"/>
    </row>
    <row r="340" spans="1:5">
      <c r="A340" t="s">
        <v>996</v>
      </c>
      <c r="B340" s="334">
        <v>2</v>
      </c>
      <c r="C340" s="175">
        <v>45569</v>
      </c>
      <c r="D340" s="175">
        <v>45621</v>
      </c>
      <c r="E340" s="175">
        <v>45622</v>
      </c>
    </row>
    <row r="341" spans="1:5">
      <c r="A341" t="s">
        <v>997</v>
      </c>
      <c r="B341" s="334">
        <v>2</v>
      </c>
      <c r="C341" s="175">
        <v>45569</v>
      </c>
      <c r="D341" s="175">
        <v>45621</v>
      </c>
      <c r="E341" s="175">
        <v>45622</v>
      </c>
    </row>
    <row r="342" spans="1:5">
      <c r="A342" t="s">
        <v>998</v>
      </c>
      <c r="B342" s="334">
        <v>2</v>
      </c>
      <c r="C342" s="175">
        <v>45569</v>
      </c>
      <c r="D342" s="175">
        <v>45621</v>
      </c>
      <c r="E342" s="175">
        <v>45622</v>
      </c>
    </row>
    <row r="343" spans="1:5">
      <c r="A343" t="s">
        <v>999</v>
      </c>
      <c r="B343" s="334">
        <v>1</v>
      </c>
      <c r="C343" s="334"/>
      <c r="D343" s="334"/>
      <c r="E343" s="334"/>
    </row>
    <row r="344" spans="1:5">
      <c r="A344" t="s">
        <v>1000</v>
      </c>
      <c r="B344" s="334">
        <v>2</v>
      </c>
      <c r="C344" s="175">
        <v>45569</v>
      </c>
      <c r="D344" s="175">
        <v>45621</v>
      </c>
      <c r="E344" s="175">
        <v>45622</v>
      </c>
    </row>
    <row r="345" spans="1:5">
      <c r="A345" t="s">
        <v>1001</v>
      </c>
      <c r="B345" s="334">
        <v>2</v>
      </c>
      <c r="C345" s="175">
        <v>45569</v>
      </c>
      <c r="D345" s="175">
        <v>45621</v>
      </c>
      <c r="E345" s="175">
        <v>45622</v>
      </c>
    </row>
    <row r="346" spans="1:5">
      <c r="A346" t="s">
        <v>1002</v>
      </c>
      <c r="B346" s="334">
        <v>2</v>
      </c>
      <c r="C346" s="175">
        <v>45569</v>
      </c>
      <c r="D346" s="175">
        <v>45621</v>
      </c>
      <c r="E346" s="175">
        <v>45622</v>
      </c>
    </row>
    <row r="347" spans="1:5">
      <c r="A347" t="s">
        <v>1003</v>
      </c>
      <c r="B347" s="334">
        <v>1</v>
      </c>
      <c r="C347" s="334"/>
      <c r="D347" s="334"/>
      <c r="E347" s="334"/>
    </row>
    <row r="348" spans="1:5">
      <c r="A348" t="s">
        <v>1004</v>
      </c>
      <c r="B348" s="334">
        <v>1</v>
      </c>
      <c r="C348" s="334"/>
      <c r="D348" s="334"/>
      <c r="E348" s="334"/>
    </row>
    <row r="349" spans="1:5">
      <c r="A349" t="s">
        <v>1005</v>
      </c>
      <c r="B349" s="334">
        <v>1</v>
      </c>
      <c r="C349" s="334"/>
      <c r="D349" s="334"/>
      <c r="E349" s="334"/>
    </row>
    <row r="350" spans="1:5">
      <c r="A350" t="s">
        <v>1006</v>
      </c>
      <c r="B350" s="334">
        <v>1</v>
      </c>
      <c r="C350" s="334"/>
      <c r="D350" s="334"/>
      <c r="E350" s="334"/>
    </row>
    <row r="351" spans="1:5">
      <c r="A351" t="s">
        <v>1007</v>
      </c>
      <c r="B351" s="334">
        <v>1</v>
      </c>
      <c r="C351" s="334"/>
      <c r="D351" s="334"/>
      <c r="E351" s="334"/>
    </row>
    <row r="352" spans="1:5">
      <c r="A352" t="s">
        <v>1008</v>
      </c>
      <c r="B352" s="334">
        <v>1</v>
      </c>
      <c r="C352" s="175">
        <v>45559</v>
      </c>
      <c r="D352" s="175">
        <v>45607</v>
      </c>
      <c r="E352" s="175">
        <v>45608</v>
      </c>
    </row>
    <row r="353" spans="1:5">
      <c r="A353" t="s">
        <v>1009</v>
      </c>
      <c r="B353" s="334">
        <v>2</v>
      </c>
      <c r="C353" s="175">
        <v>45560</v>
      </c>
      <c r="D353" s="175">
        <v>45607</v>
      </c>
      <c r="E353" s="175">
        <v>45608</v>
      </c>
    </row>
    <row r="354" spans="1:5">
      <c r="A354" t="s">
        <v>1010</v>
      </c>
      <c r="B354" s="334">
        <v>2</v>
      </c>
      <c r="C354" s="175">
        <v>45621</v>
      </c>
      <c r="D354" s="175">
        <v>45607</v>
      </c>
      <c r="E354" s="175">
        <v>45608</v>
      </c>
    </row>
    <row r="355" spans="1:5">
      <c r="A355" t="s">
        <v>1011</v>
      </c>
      <c r="B355" s="334">
        <v>2</v>
      </c>
      <c r="C355" s="175">
        <v>45621</v>
      </c>
      <c r="D355" s="175">
        <v>45607</v>
      </c>
      <c r="E355" s="175">
        <v>45608</v>
      </c>
    </row>
    <row r="356" spans="1:5">
      <c r="A356" t="s">
        <v>1012</v>
      </c>
      <c r="B356" s="334">
        <v>1</v>
      </c>
      <c r="C356" s="175">
        <v>45569</v>
      </c>
      <c r="D356" s="175">
        <v>45607</v>
      </c>
      <c r="E356" s="175">
        <v>45608</v>
      </c>
    </row>
    <row r="357" spans="1:5">
      <c r="A357" t="s">
        <v>1013</v>
      </c>
      <c r="B357" s="334">
        <v>1</v>
      </c>
      <c r="C357" s="334"/>
      <c r="D357" s="334"/>
      <c r="E357" s="334"/>
    </row>
    <row r="358" spans="1:5">
      <c r="A358" t="s">
        <v>1014</v>
      </c>
      <c r="B358" s="334">
        <v>2</v>
      </c>
      <c r="C358" s="175">
        <v>45621</v>
      </c>
      <c r="D358" s="175">
        <v>45607</v>
      </c>
      <c r="E358" s="175">
        <v>45608</v>
      </c>
    </row>
    <row r="359" spans="1:5">
      <c r="A359" t="s">
        <v>1015</v>
      </c>
      <c r="B359" s="334">
        <v>2</v>
      </c>
      <c r="C359" s="175">
        <v>45621</v>
      </c>
      <c r="D359" s="175">
        <v>45607</v>
      </c>
      <c r="E359" s="175">
        <v>45608</v>
      </c>
    </row>
    <row r="360" spans="1:5">
      <c r="A360" t="s">
        <v>1016</v>
      </c>
      <c r="B360" s="334">
        <v>1</v>
      </c>
      <c r="C360" s="175">
        <v>45569</v>
      </c>
      <c r="D360" s="175">
        <v>45607</v>
      </c>
      <c r="E360" s="175">
        <v>45608</v>
      </c>
    </row>
    <row r="361" spans="1:5">
      <c r="A361" t="s">
        <v>1017</v>
      </c>
      <c r="B361" s="334">
        <v>1</v>
      </c>
      <c r="C361" s="334"/>
      <c r="D361" s="334"/>
      <c r="E361" s="334"/>
    </row>
    <row r="362" spans="1:5">
      <c r="A362" t="s">
        <v>1018</v>
      </c>
      <c r="B362" s="334">
        <v>1</v>
      </c>
      <c r="C362" s="334"/>
      <c r="D362" s="334"/>
      <c r="E362" s="334"/>
    </row>
    <row r="363" spans="1:5">
      <c r="A363" t="s">
        <v>1019</v>
      </c>
      <c r="B363" s="334">
        <v>1</v>
      </c>
      <c r="C363" s="334"/>
      <c r="D363" s="334"/>
      <c r="E363" s="334"/>
    </row>
    <row r="364" spans="1:5">
      <c r="A364" t="s">
        <v>1020</v>
      </c>
      <c r="B364" s="334">
        <v>7</v>
      </c>
      <c r="C364" s="175">
        <v>45563</v>
      </c>
      <c r="D364" s="175">
        <v>45624</v>
      </c>
      <c r="E364" s="334"/>
    </row>
    <row r="365" spans="1:5">
      <c r="A365" t="s">
        <v>1021</v>
      </c>
      <c r="B365" s="334">
        <v>7</v>
      </c>
      <c r="C365" s="175">
        <v>45563</v>
      </c>
      <c r="D365" s="175">
        <v>45624</v>
      </c>
      <c r="E365" s="334"/>
    </row>
    <row r="366" spans="1:5">
      <c r="A366" t="s">
        <v>1022</v>
      </c>
      <c r="B366" s="334">
        <v>7</v>
      </c>
      <c r="C366" s="175">
        <v>45563</v>
      </c>
      <c r="D366" s="175">
        <v>45624</v>
      </c>
      <c r="E366" s="334"/>
    </row>
    <row r="367" spans="1:5">
      <c r="A367" t="s">
        <v>1023</v>
      </c>
      <c r="B367" s="334">
        <v>7</v>
      </c>
      <c r="C367" s="175">
        <v>45563</v>
      </c>
      <c r="D367" s="175">
        <v>45624</v>
      </c>
      <c r="E367" s="334"/>
    </row>
    <row r="368" spans="1:5">
      <c r="A368" t="s">
        <v>1024</v>
      </c>
      <c r="B368" s="334">
        <v>7</v>
      </c>
      <c r="C368" s="175">
        <v>45563</v>
      </c>
      <c r="D368" s="175">
        <v>45624</v>
      </c>
      <c r="E368" s="334"/>
    </row>
    <row r="369" spans="1:5">
      <c r="A369" t="s">
        <v>1025</v>
      </c>
      <c r="B369" s="334">
        <v>7</v>
      </c>
      <c r="C369" s="175">
        <v>45563</v>
      </c>
      <c r="D369" s="175">
        <v>45624</v>
      </c>
      <c r="E369" s="334"/>
    </row>
    <row r="370" spans="1:5">
      <c r="A370" t="s">
        <v>1026</v>
      </c>
      <c r="B370" s="334">
        <v>7</v>
      </c>
      <c r="C370" s="175">
        <v>45562</v>
      </c>
      <c r="D370" s="175">
        <v>45624</v>
      </c>
      <c r="E370" s="334"/>
    </row>
    <row r="371" spans="1:5">
      <c r="A371" t="s">
        <v>1027</v>
      </c>
      <c r="B371" s="334">
        <v>7</v>
      </c>
      <c r="C371" s="175">
        <v>45563</v>
      </c>
      <c r="D371" s="175">
        <v>45624</v>
      </c>
      <c r="E371" s="334"/>
    </row>
    <row r="372" spans="1:5">
      <c r="A372" t="s">
        <v>1028</v>
      </c>
      <c r="B372" s="334">
        <v>7</v>
      </c>
      <c r="C372" s="175">
        <v>45563</v>
      </c>
      <c r="D372" s="175">
        <v>45624</v>
      </c>
      <c r="E372" s="334"/>
    </row>
    <row r="373" spans="1:5">
      <c r="A373" t="s">
        <v>1029</v>
      </c>
      <c r="B373" s="334">
        <v>7</v>
      </c>
      <c r="C373" s="175">
        <v>45563</v>
      </c>
      <c r="D373" s="175">
        <v>45624</v>
      </c>
      <c r="E373" s="334"/>
    </row>
    <row r="374" spans="1:5">
      <c r="A374" t="s">
        <v>1030</v>
      </c>
      <c r="B374" s="334">
        <v>7</v>
      </c>
      <c r="C374" s="175">
        <v>45563</v>
      </c>
      <c r="D374" s="175">
        <v>45624</v>
      </c>
      <c r="E374" s="334"/>
    </row>
    <row r="375" spans="1:5">
      <c r="A375" t="s">
        <v>1031</v>
      </c>
      <c r="B375" s="334">
        <v>0</v>
      </c>
      <c r="C375" s="175">
        <v>45562</v>
      </c>
      <c r="D375" s="334"/>
      <c r="E375" s="334"/>
    </row>
    <row r="376" spans="1:5">
      <c r="A376" t="s">
        <v>1032</v>
      </c>
      <c r="B376" s="334">
        <v>1</v>
      </c>
      <c r="C376" s="334"/>
      <c r="D376" s="334"/>
      <c r="E376" s="334"/>
    </row>
    <row r="377" spans="1:5">
      <c r="A377" t="s">
        <v>1033</v>
      </c>
      <c r="B377" s="334">
        <v>7</v>
      </c>
      <c r="C377" s="175">
        <v>45561</v>
      </c>
      <c r="D377" s="175">
        <v>45624</v>
      </c>
      <c r="E377" s="334"/>
    </row>
    <row r="378" spans="1:5">
      <c r="A378" t="s">
        <v>1034</v>
      </c>
      <c r="B378" s="334">
        <v>7</v>
      </c>
      <c r="C378" s="175">
        <v>45561</v>
      </c>
      <c r="D378" s="175">
        <v>45624</v>
      </c>
      <c r="E378" s="334"/>
    </row>
    <row r="379" spans="1:5">
      <c r="A379" t="s">
        <v>1035</v>
      </c>
      <c r="B379" s="334">
        <v>1</v>
      </c>
      <c r="C379" s="334"/>
      <c r="D379" s="175">
        <v>45603</v>
      </c>
      <c r="E379" s="334"/>
    </row>
    <row r="380" spans="1:5">
      <c r="A380" t="s">
        <v>1036</v>
      </c>
      <c r="B380" s="334">
        <v>1</v>
      </c>
      <c r="C380" s="334"/>
      <c r="D380" s="175">
        <v>45603</v>
      </c>
      <c r="E380" s="334"/>
    </row>
    <row r="381" spans="1:5">
      <c r="A381" t="s">
        <v>1037</v>
      </c>
      <c r="B381" s="334">
        <v>1</v>
      </c>
      <c r="C381" s="175">
        <v>45563</v>
      </c>
      <c r="D381" s="175">
        <v>45603</v>
      </c>
      <c r="E381" s="175">
        <v>45604</v>
      </c>
    </row>
    <row r="382" spans="1:5">
      <c r="A382" t="s">
        <v>1038</v>
      </c>
      <c r="B382" s="334">
        <v>1</v>
      </c>
      <c r="C382" s="334"/>
      <c r="D382" s="175">
        <v>45603</v>
      </c>
      <c r="E382" s="334"/>
    </row>
    <row r="383" spans="1:5">
      <c r="A383" t="s">
        <v>1039</v>
      </c>
      <c r="B383" s="334">
        <v>1</v>
      </c>
      <c r="C383" s="334"/>
      <c r="D383" s="175">
        <v>45603</v>
      </c>
      <c r="E383" s="334"/>
    </row>
    <row r="384" spans="1:5">
      <c r="A384" t="s">
        <v>1040</v>
      </c>
      <c r="B384" s="334">
        <v>1</v>
      </c>
      <c r="C384" s="334"/>
      <c r="D384" s="175">
        <v>45603</v>
      </c>
      <c r="E384" s="334"/>
    </row>
    <row r="385" spans="1:5">
      <c r="A385" t="s">
        <v>1041</v>
      </c>
      <c r="B385" s="334">
        <v>1</v>
      </c>
      <c r="C385" s="334"/>
      <c r="D385" s="175">
        <v>45603</v>
      </c>
      <c r="E385" s="334"/>
    </row>
    <row r="386" spans="1:5">
      <c r="A386" t="s">
        <v>1042</v>
      </c>
      <c r="B386" s="334">
        <v>1</v>
      </c>
      <c r="C386" s="334"/>
      <c r="D386" s="175">
        <v>45603</v>
      </c>
      <c r="E386" s="334"/>
    </row>
    <row r="387" spans="1:5">
      <c r="A387" t="s">
        <v>1043</v>
      </c>
      <c r="B387" s="334">
        <v>1</v>
      </c>
      <c r="C387" s="334"/>
      <c r="D387" s="175">
        <v>45603</v>
      </c>
      <c r="E387" s="334"/>
    </row>
    <row r="388" spans="1:5">
      <c r="A388" t="s">
        <v>1044</v>
      </c>
      <c r="B388" s="334">
        <v>1</v>
      </c>
      <c r="C388" s="175">
        <v>45563</v>
      </c>
      <c r="D388" s="175">
        <v>45603</v>
      </c>
      <c r="E388" s="175">
        <v>45604</v>
      </c>
    </row>
    <row r="389" spans="1:5">
      <c r="A389" t="s">
        <v>1045</v>
      </c>
      <c r="B389" s="334">
        <v>1</v>
      </c>
      <c r="C389" s="175">
        <v>45563</v>
      </c>
      <c r="D389" s="175">
        <v>45603</v>
      </c>
      <c r="E389" s="175">
        <v>45604</v>
      </c>
    </row>
    <row r="390" spans="1:5">
      <c r="A390" t="s">
        <v>1046</v>
      </c>
      <c r="B390" s="334">
        <v>1</v>
      </c>
      <c r="C390" s="175">
        <v>45563</v>
      </c>
      <c r="D390" s="175">
        <v>45603</v>
      </c>
      <c r="E390" s="175">
        <v>45604</v>
      </c>
    </row>
    <row r="391" spans="1:5">
      <c r="A391" t="s">
        <v>1047</v>
      </c>
      <c r="B391" s="334">
        <v>1</v>
      </c>
      <c r="C391" s="175">
        <v>45561</v>
      </c>
      <c r="D391" s="175">
        <v>45603</v>
      </c>
      <c r="E391" s="175">
        <v>45604</v>
      </c>
    </row>
    <row r="392" spans="1:5">
      <c r="A392" t="s">
        <v>1048</v>
      </c>
      <c r="B392" s="334">
        <v>1</v>
      </c>
      <c r="C392" s="175">
        <v>45561</v>
      </c>
      <c r="D392" s="175">
        <v>45603</v>
      </c>
      <c r="E392" s="175">
        <v>45604</v>
      </c>
    </row>
    <row r="393" spans="1:5">
      <c r="A393" t="s">
        <v>1049</v>
      </c>
      <c r="B393" s="334">
        <v>1</v>
      </c>
      <c r="C393" s="334"/>
      <c r="D393" s="175">
        <v>45603</v>
      </c>
      <c r="E393" s="334"/>
    </row>
    <row r="394" spans="1:5">
      <c r="A394" t="s">
        <v>1050</v>
      </c>
      <c r="B394" s="334">
        <v>1</v>
      </c>
      <c r="C394" s="334"/>
      <c r="D394" s="175">
        <v>45603</v>
      </c>
      <c r="E394" s="334"/>
    </row>
    <row r="395" spans="1:5">
      <c r="A395" t="s">
        <v>1051</v>
      </c>
      <c r="B395" s="334">
        <v>1</v>
      </c>
      <c r="C395" s="334"/>
      <c r="D395" s="175">
        <v>45603</v>
      </c>
      <c r="E395" s="334"/>
    </row>
    <row r="396" spans="1:5">
      <c r="A396" t="s">
        <v>1052</v>
      </c>
      <c r="B396" s="334">
        <v>1</v>
      </c>
      <c r="C396" s="175">
        <v>45563</v>
      </c>
      <c r="D396" s="175">
        <v>45603</v>
      </c>
      <c r="E396" s="175">
        <v>45604</v>
      </c>
    </row>
    <row r="397" spans="1:5">
      <c r="A397" t="s">
        <v>1053</v>
      </c>
      <c r="B397" s="334">
        <v>1</v>
      </c>
      <c r="C397" s="175">
        <v>45563</v>
      </c>
      <c r="D397" s="175">
        <v>45603</v>
      </c>
      <c r="E397" s="175">
        <v>45604</v>
      </c>
    </row>
    <row r="398" spans="1:5">
      <c r="A398" t="s">
        <v>1054</v>
      </c>
      <c r="B398" s="334">
        <v>1</v>
      </c>
      <c r="C398" s="175">
        <v>45563</v>
      </c>
      <c r="D398" s="175">
        <v>45603</v>
      </c>
      <c r="E398" s="175">
        <v>45604</v>
      </c>
    </row>
    <row r="399" spans="1:5">
      <c r="A399" t="s">
        <v>1055</v>
      </c>
      <c r="B399" s="334">
        <v>0</v>
      </c>
      <c r="C399" s="175">
        <v>45561</v>
      </c>
      <c r="D399" s="334"/>
      <c r="E399" s="334"/>
    </row>
    <row r="400" spans="1:5">
      <c r="A400" t="s">
        <v>1056</v>
      </c>
      <c r="B400" s="334">
        <v>5</v>
      </c>
      <c r="C400" s="175">
        <v>45563</v>
      </c>
      <c r="D400" s="175">
        <v>45603</v>
      </c>
      <c r="E400" s="175">
        <v>45604</v>
      </c>
    </row>
    <row r="401" spans="1:5">
      <c r="A401" t="s">
        <v>1057</v>
      </c>
      <c r="B401" s="334">
        <v>1</v>
      </c>
      <c r="C401" s="175">
        <v>45563</v>
      </c>
      <c r="D401" s="175">
        <v>45603</v>
      </c>
      <c r="E401" s="175">
        <v>45604</v>
      </c>
    </row>
    <row r="402" spans="1:5">
      <c r="A402" t="s">
        <v>1058</v>
      </c>
      <c r="B402" s="334">
        <v>1</v>
      </c>
      <c r="C402" s="175">
        <v>45563</v>
      </c>
      <c r="D402" s="175">
        <v>45603</v>
      </c>
      <c r="E402" s="175">
        <v>45604</v>
      </c>
    </row>
    <row r="403" spans="1:5">
      <c r="A403" t="s">
        <v>1059</v>
      </c>
      <c r="B403" s="334">
        <v>1</v>
      </c>
      <c r="C403" s="175">
        <v>45563</v>
      </c>
      <c r="D403" s="175">
        <v>45603</v>
      </c>
      <c r="E403" s="175">
        <v>45604</v>
      </c>
    </row>
    <row r="404" spans="1:5">
      <c r="A404" t="s">
        <v>1060</v>
      </c>
      <c r="B404" s="334">
        <v>1</v>
      </c>
      <c r="C404" s="175">
        <v>45563</v>
      </c>
      <c r="D404" s="175">
        <v>45603</v>
      </c>
      <c r="E404" s="175">
        <v>45604</v>
      </c>
    </row>
    <row r="405" spans="1:5">
      <c r="A405" t="s">
        <v>1061</v>
      </c>
      <c r="B405" s="334">
        <v>0</v>
      </c>
      <c r="C405" s="175">
        <v>45561</v>
      </c>
      <c r="D405" s="334"/>
      <c r="E405" s="334"/>
    </row>
    <row r="406" spans="1:5">
      <c r="A406" t="s">
        <v>1062</v>
      </c>
      <c r="B406" s="334">
        <v>1</v>
      </c>
      <c r="C406" s="334"/>
      <c r="D406" s="175">
        <v>45603</v>
      </c>
      <c r="E406" s="334"/>
    </row>
    <row r="407" spans="1:5">
      <c r="A407" t="s">
        <v>1063</v>
      </c>
      <c r="B407" s="334">
        <v>1</v>
      </c>
      <c r="C407" s="175">
        <v>45563</v>
      </c>
      <c r="D407" s="175">
        <v>45603</v>
      </c>
      <c r="E407" s="175">
        <v>45604</v>
      </c>
    </row>
    <row r="408" spans="1:5">
      <c r="A408" t="s">
        <v>1064</v>
      </c>
      <c r="B408" s="334">
        <v>1</v>
      </c>
      <c r="C408" s="175">
        <v>45563</v>
      </c>
      <c r="D408" s="175">
        <v>45603</v>
      </c>
      <c r="E408" s="175">
        <v>45604</v>
      </c>
    </row>
    <row r="409" spans="1:5">
      <c r="A409" t="s">
        <v>1065</v>
      </c>
      <c r="B409" s="334">
        <v>1</v>
      </c>
      <c r="C409" s="175">
        <v>45563</v>
      </c>
      <c r="D409" s="175">
        <v>45603</v>
      </c>
      <c r="E409" s="175">
        <v>45604</v>
      </c>
    </row>
    <row r="410" spans="1:5">
      <c r="A410" t="s">
        <v>1066</v>
      </c>
      <c r="B410" s="334">
        <v>1</v>
      </c>
      <c r="C410" s="334"/>
      <c r="D410" s="334"/>
      <c r="E410" s="334"/>
    </row>
    <row r="411" spans="1:5">
      <c r="A411" t="s">
        <v>1067</v>
      </c>
      <c r="B411" s="334">
        <v>0</v>
      </c>
      <c r="C411" s="334"/>
      <c r="D411" s="334"/>
      <c r="E411" s="334"/>
    </row>
    <row r="412" spans="1:5">
      <c r="A412" t="s">
        <v>1068</v>
      </c>
      <c r="B412" s="334">
        <v>1</v>
      </c>
      <c r="C412" s="334"/>
      <c r="D412" s="334"/>
      <c r="E412" s="334"/>
    </row>
    <row r="413" spans="1:5">
      <c r="A413" t="s">
        <v>1069</v>
      </c>
      <c r="B413" s="334">
        <v>1</v>
      </c>
      <c r="C413" s="334"/>
      <c r="D413" s="334"/>
      <c r="E413" s="334"/>
    </row>
    <row r="414" spans="1:5">
      <c r="A414" t="s">
        <v>1070</v>
      </c>
      <c r="B414" s="334">
        <v>1</v>
      </c>
      <c r="C414" s="334"/>
      <c r="D414" s="334"/>
      <c r="E414" s="334"/>
    </row>
    <row r="415" spans="1:5">
      <c r="A415" t="s">
        <v>1071</v>
      </c>
      <c r="B415" s="334">
        <v>1</v>
      </c>
      <c r="C415" s="334"/>
      <c r="D415" s="334"/>
      <c r="E415" s="334"/>
    </row>
    <row r="416" spans="1:5">
      <c r="A416" t="s">
        <v>1072</v>
      </c>
      <c r="B416" s="334">
        <v>1</v>
      </c>
      <c r="C416" s="334"/>
      <c r="D416" s="334"/>
      <c r="E416" s="334"/>
    </row>
    <row r="417" spans="1:5">
      <c r="A417" t="s">
        <v>1073</v>
      </c>
      <c r="B417" s="334">
        <v>1</v>
      </c>
      <c r="C417" s="334"/>
      <c r="D417" s="334"/>
      <c r="E417" s="334"/>
    </row>
    <row r="418" spans="1:5">
      <c r="A418" t="s">
        <v>1074</v>
      </c>
      <c r="B418" s="334">
        <v>1</v>
      </c>
      <c r="C418" s="334"/>
      <c r="D418" s="334"/>
      <c r="E418" s="334"/>
    </row>
    <row r="419" spans="1:5">
      <c r="A419" t="s">
        <v>1075</v>
      </c>
      <c r="B419" s="334">
        <v>1</v>
      </c>
      <c r="C419" s="334"/>
      <c r="D419" s="334"/>
      <c r="E419" s="334"/>
    </row>
    <row r="420" spans="1:5">
      <c r="A420" t="s">
        <v>1076</v>
      </c>
      <c r="B420" s="334">
        <v>1</v>
      </c>
      <c r="C420" s="334"/>
      <c r="D420" s="334"/>
      <c r="E420" s="334"/>
    </row>
    <row r="421" spans="1:5">
      <c r="A421" t="s">
        <v>1077</v>
      </c>
      <c r="B421" s="334">
        <v>1</v>
      </c>
      <c r="C421" s="334"/>
      <c r="D421" s="334"/>
      <c r="E421" s="334"/>
    </row>
    <row r="422" spans="1:5">
      <c r="A422" t="s">
        <v>1078</v>
      </c>
      <c r="B422" s="334">
        <v>1</v>
      </c>
      <c r="C422" s="334"/>
      <c r="D422" s="334"/>
      <c r="E422" s="334"/>
    </row>
    <row r="423" spans="1:5">
      <c r="A423" t="s">
        <v>1079</v>
      </c>
      <c r="B423" s="334">
        <v>1</v>
      </c>
      <c r="C423" s="334"/>
      <c r="D423" s="334"/>
      <c r="E423" s="334"/>
    </row>
    <row r="424" spans="1:5">
      <c r="A424" t="s">
        <v>1080</v>
      </c>
      <c r="B424" s="334">
        <v>1</v>
      </c>
      <c r="C424" s="334"/>
      <c r="D424" s="334"/>
      <c r="E424" s="334"/>
    </row>
    <row r="425" spans="1:5">
      <c r="A425" t="s">
        <v>1081</v>
      </c>
      <c r="B425" s="334">
        <v>1</v>
      </c>
      <c r="C425" s="334"/>
      <c r="D425" s="334"/>
      <c r="E425" s="334"/>
    </row>
    <row r="426" spans="1:5">
      <c r="A426" t="s">
        <v>1082</v>
      </c>
      <c r="B426" s="334">
        <v>0</v>
      </c>
      <c r="C426" s="334"/>
      <c r="D426" s="334"/>
      <c r="E426" s="334"/>
    </row>
    <row r="427" spans="1:5">
      <c r="A427" t="s">
        <v>1083</v>
      </c>
      <c r="B427" s="334">
        <v>1</v>
      </c>
      <c r="C427" s="175">
        <v>45512</v>
      </c>
      <c r="D427" s="175">
        <v>45526</v>
      </c>
      <c r="E427" s="334"/>
    </row>
    <row r="428" spans="1:5">
      <c r="A428" t="s">
        <v>1084</v>
      </c>
      <c r="B428" s="334">
        <v>1</v>
      </c>
      <c r="C428" s="334"/>
      <c r="D428" s="334"/>
      <c r="E428" s="334"/>
    </row>
    <row r="429" spans="1:5">
      <c r="A429" t="s">
        <v>1085</v>
      </c>
      <c r="B429" s="334">
        <v>1</v>
      </c>
      <c r="C429" s="334"/>
      <c r="D429" s="334"/>
      <c r="E429" s="334"/>
    </row>
    <row r="430" spans="1:5">
      <c r="A430" t="s">
        <v>1086</v>
      </c>
      <c r="B430" s="334">
        <v>1</v>
      </c>
      <c r="C430" s="334"/>
      <c r="D430" s="334"/>
      <c r="E430" s="334"/>
    </row>
    <row r="431" spans="1:5">
      <c r="A431" t="s">
        <v>1087</v>
      </c>
      <c r="B431" s="334">
        <v>0</v>
      </c>
      <c r="C431" s="334"/>
      <c r="D431" s="334"/>
      <c r="E431" s="334"/>
    </row>
    <row r="432" spans="1:5">
      <c r="A432" t="s">
        <v>1088</v>
      </c>
      <c r="B432" s="334">
        <v>0</v>
      </c>
      <c r="C432" s="334"/>
      <c r="D432" s="334"/>
      <c r="E432" s="334"/>
    </row>
    <row r="433" spans="1:5">
      <c r="A433" t="s">
        <v>1089</v>
      </c>
      <c r="B433" s="334">
        <v>1</v>
      </c>
      <c r="C433" s="334"/>
      <c r="D433" s="334"/>
      <c r="E433" s="334"/>
    </row>
    <row r="434" spans="1:5">
      <c r="A434" t="s">
        <v>1090</v>
      </c>
      <c r="B434" s="334">
        <v>0</v>
      </c>
      <c r="C434" s="334"/>
      <c r="D434" s="334"/>
      <c r="E434" s="334"/>
    </row>
    <row r="435" spans="1:5">
      <c r="A435" t="s">
        <v>1091</v>
      </c>
      <c r="B435" s="334">
        <v>1</v>
      </c>
      <c r="C435" s="334"/>
      <c r="D435" s="334"/>
      <c r="E435" s="334"/>
    </row>
    <row r="436" spans="1:5">
      <c r="A436" t="s">
        <v>1092</v>
      </c>
      <c r="B436" s="334">
        <v>1</v>
      </c>
      <c r="C436" s="334"/>
      <c r="D436" s="334"/>
      <c r="E436" s="334"/>
    </row>
    <row r="437" spans="1:5">
      <c r="A437" t="s">
        <v>1093</v>
      </c>
      <c r="B437" s="334">
        <v>1</v>
      </c>
      <c r="C437" s="334"/>
      <c r="D437" s="334"/>
      <c r="E437" s="334"/>
    </row>
    <row r="438" spans="1:5">
      <c r="A438" t="s">
        <v>1094</v>
      </c>
      <c r="B438" s="334">
        <v>1</v>
      </c>
      <c r="C438" s="334"/>
      <c r="D438" s="334"/>
      <c r="E438" s="334"/>
    </row>
    <row r="439" spans="1:5">
      <c r="A439" t="s">
        <v>1095</v>
      </c>
      <c r="B439" s="334">
        <v>1</v>
      </c>
      <c r="C439" s="334"/>
      <c r="D439" s="334"/>
      <c r="E439" s="334"/>
    </row>
    <row r="440" spans="1:5">
      <c r="A440" t="s">
        <v>1096</v>
      </c>
      <c r="B440" s="334">
        <v>1</v>
      </c>
      <c r="C440" s="334"/>
      <c r="D440" s="334"/>
      <c r="E440" s="334"/>
    </row>
    <row r="441" spans="1:5">
      <c r="A441" t="s">
        <v>1097</v>
      </c>
      <c r="B441" s="334">
        <v>1</v>
      </c>
      <c r="C441" s="334"/>
      <c r="D441" s="334"/>
      <c r="E441" s="334"/>
    </row>
    <row r="442" spans="1:5">
      <c r="A442" t="s">
        <v>1098</v>
      </c>
      <c r="B442" s="334">
        <v>1</v>
      </c>
      <c r="C442" s="334"/>
      <c r="D442" s="334"/>
      <c r="E442" s="334"/>
    </row>
    <row r="443" spans="1:5">
      <c r="A443" t="s">
        <v>1099</v>
      </c>
      <c r="B443" s="334">
        <v>1</v>
      </c>
      <c r="C443" s="334"/>
      <c r="D443" s="334"/>
      <c r="E443" s="334"/>
    </row>
    <row r="444" spans="1:5">
      <c r="A444" t="s">
        <v>1100</v>
      </c>
      <c r="B444" s="334">
        <v>7</v>
      </c>
      <c r="C444" s="334"/>
      <c r="D444" s="334"/>
      <c r="E444" s="334"/>
    </row>
    <row r="445" spans="1:5">
      <c r="A445" t="s">
        <v>1101</v>
      </c>
      <c r="B445" s="334">
        <v>7</v>
      </c>
      <c r="C445" s="334"/>
      <c r="D445" s="334"/>
      <c r="E445" s="334"/>
    </row>
    <row r="446" spans="1:5">
      <c r="A446" t="s">
        <v>1102</v>
      </c>
      <c r="B446" s="334">
        <v>1</v>
      </c>
      <c r="C446" s="334"/>
      <c r="D446" s="334"/>
      <c r="E446" s="334"/>
    </row>
    <row r="447" spans="1:5">
      <c r="A447" t="s">
        <v>1103</v>
      </c>
      <c r="B447" s="334">
        <v>1</v>
      </c>
      <c r="C447" s="334"/>
      <c r="D447" s="334"/>
      <c r="E447" s="334"/>
    </row>
    <row r="448" spans="1:5">
      <c r="A448" t="s">
        <v>1104</v>
      </c>
      <c r="B448" s="334">
        <v>1</v>
      </c>
      <c r="C448" s="334"/>
      <c r="D448" s="334"/>
      <c r="E448" s="334"/>
    </row>
    <row r="449" spans="1:5">
      <c r="A449" t="s">
        <v>1105</v>
      </c>
      <c r="B449" s="334">
        <v>7</v>
      </c>
      <c r="C449" s="334"/>
      <c r="D449" s="334"/>
      <c r="E449" s="334"/>
    </row>
    <row r="450" spans="1:5">
      <c r="A450" t="s">
        <v>1106</v>
      </c>
      <c r="B450" s="334">
        <v>1</v>
      </c>
      <c r="C450" s="334"/>
      <c r="D450" s="334"/>
      <c r="E450" s="334"/>
    </row>
    <row r="451" spans="1:5">
      <c r="A451" t="s">
        <v>1107</v>
      </c>
      <c r="B451" s="334">
        <v>7</v>
      </c>
      <c r="C451" s="334"/>
      <c r="D451" s="334"/>
      <c r="E451" s="334"/>
    </row>
    <row r="452" spans="1:5">
      <c r="A452" t="s">
        <v>1108</v>
      </c>
      <c r="B452" s="334">
        <v>7</v>
      </c>
      <c r="C452" s="334"/>
      <c r="D452" s="334"/>
      <c r="E452" s="334"/>
    </row>
    <row r="453" spans="1:5">
      <c r="A453" t="s">
        <v>1109</v>
      </c>
      <c r="B453" s="334">
        <v>1</v>
      </c>
      <c r="C453" s="334"/>
      <c r="D453" s="334"/>
      <c r="E453" s="334"/>
    </row>
    <row r="454" spans="1:5">
      <c r="A454" t="s">
        <v>1110</v>
      </c>
      <c r="B454" s="334">
        <v>1</v>
      </c>
      <c r="C454" s="334"/>
      <c r="D454" s="334"/>
      <c r="E454" s="334"/>
    </row>
    <row r="455" spans="1:5">
      <c r="A455" t="s">
        <v>1111</v>
      </c>
      <c r="B455" s="334">
        <v>1</v>
      </c>
      <c r="C455" s="334"/>
      <c r="D455" s="334"/>
      <c r="E455" s="334"/>
    </row>
    <row r="456" spans="1:5">
      <c r="A456" t="s">
        <v>1112</v>
      </c>
      <c r="B456" s="334">
        <v>7</v>
      </c>
      <c r="C456" s="334"/>
      <c r="D456" s="334"/>
      <c r="E456" s="334"/>
    </row>
    <row r="457" spans="1:5">
      <c r="A457" t="s">
        <v>1113</v>
      </c>
      <c r="B457" s="334">
        <v>1</v>
      </c>
      <c r="C457" s="334"/>
      <c r="D457" s="334"/>
      <c r="E457" s="334"/>
    </row>
    <row r="458" spans="1:5">
      <c r="A458" t="s">
        <v>1114</v>
      </c>
      <c r="B458" s="334">
        <v>1</v>
      </c>
      <c r="C458" s="334"/>
      <c r="D458" s="334"/>
      <c r="E458" s="334"/>
    </row>
    <row r="459" spans="1:5">
      <c r="A459" t="s">
        <v>1115</v>
      </c>
      <c r="B459" s="334">
        <v>1</v>
      </c>
      <c r="C459" s="334"/>
      <c r="D459" s="334"/>
      <c r="E459" s="334"/>
    </row>
    <row r="460" spans="1:5">
      <c r="A460" t="s">
        <v>1116</v>
      </c>
      <c r="B460" s="334">
        <v>7</v>
      </c>
      <c r="C460" s="334"/>
      <c r="D460" s="334"/>
      <c r="E460" s="334"/>
    </row>
    <row r="461" spans="1:5">
      <c r="A461" t="s">
        <v>1117</v>
      </c>
      <c r="B461" s="334">
        <v>1</v>
      </c>
      <c r="C461" s="334"/>
      <c r="D461" s="334"/>
      <c r="E461" s="334"/>
    </row>
    <row r="462" spans="1:5">
      <c r="A462" t="s">
        <v>1118</v>
      </c>
      <c r="B462" s="334">
        <v>1</v>
      </c>
      <c r="C462" s="334"/>
      <c r="D462" s="334"/>
      <c r="E462" s="334"/>
    </row>
    <row r="463" spans="1:5">
      <c r="A463" t="s">
        <v>1119</v>
      </c>
      <c r="B463" s="334">
        <v>1</v>
      </c>
      <c r="C463" s="334"/>
      <c r="D463" s="334"/>
      <c r="E463" s="334"/>
    </row>
    <row r="464" spans="1:5">
      <c r="A464" t="s">
        <v>1120</v>
      </c>
      <c r="B464" s="334">
        <v>7</v>
      </c>
      <c r="C464" s="334"/>
      <c r="D464" s="334"/>
      <c r="E464" s="334"/>
    </row>
    <row r="465" spans="1:5">
      <c r="A465" t="s">
        <v>1121</v>
      </c>
      <c r="B465" s="334">
        <v>7</v>
      </c>
      <c r="C465" s="334"/>
      <c r="D465" s="334"/>
      <c r="E465" s="334"/>
    </row>
    <row r="466" spans="1:5">
      <c r="A466" t="s">
        <v>1122</v>
      </c>
      <c r="B466" s="334">
        <v>1</v>
      </c>
      <c r="C466" s="334"/>
      <c r="D466" s="334"/>
      <c r="E466" s="334"/>
    </row>
    <row r="467" spans="1:5">
      <c r="A467" t="s">
        <v>1123</v>
      </c>
      <c r="B467" s="334">
        <v>7</v>
      </c>
      <c r="C467" s="334"/>
      <c r="D467" s="334"/>
      <c r="E467" s="334"/>
    </row>
    <row r="468" spans="1:5">
      <c r="A468" t="s">
        <v>1124</v>
      </c>
      <c r="B468" s="334">
        <v>7</v>
      </c>
      <c r="C468" s="334"/>
      <c r="D468" s="334"/>
      <c r="E468" s="334"/>
    </row>
    <row r="469" spans="1:5">
      <c r="A469" t="s">
        <v>1125</v>
      </c>
      <c r="B469" s="334">
        <v>7</v>
      </c>
      <c r="C469" s="334"/>
      <c r="D469" s="334"/>
      <c r="E469" s="334"/>
    </row>
    <row r="470" spans="1:5">
      <c r="A470" t="s">
        <v>1126</v>
      </c>
      <c r="B470" s="334">
        <v>7</v>
      </c>
      <c r="C470" s="334"/>
      <c r="D470" s="334"/>
      <c r="E470" s="334"/>
    </row>
    <row r="471" spans="1:5">
      <c r="A471" t="s">
        <v>1127</v>
      </c>
      <c r="B471" s="334">
        <v>1</v>
      </c>
      <c r="C471" s="334"/>
      <c r="D471" s="334"/>
      <c r="E471" s="334"/>
    </row>
    <row r="472" spans="1:5">
      <c r="A472" t="s">
        <v>1128</v>
      </c>
      <c r="B472" s="334">
        <v>1</v>
      </c>
      <c r="C472" s="334"/>
      <c r="D472" s="334"/>
      <c r="E472" s="334"/>
    </row>
    <row r="473" spans="1:5">
      <c r="A473" t="s">
        <v>1129</v>
      </c>
      <c r="B473" s="334">
        <v>7</v>
      </c>
      <c r="C473" s="334"/>
      <c r="D473" s="334"/>
      <c r="E473" s="334"/>
    </row>
    <row r="474" spans="1:5">
      <c r="A474" t="s">
        <v>1130</v>
      </c>
      <c r="B474" s="334">
        <v>7</v>
      </c>
      <c r="C474" s="334"/>
      <c r="D474" s="334"/>
      <c r="E474" s="334"/>
    </row>
    <row r="475" spans="1:5">
      <c r="A475" t="s">
        <v>1131</v>
      </c>
      <c r="B475" s="334">
        <v>1</v>
      </c>
      <c r="C475" s="334"/>
      <c r="D475" s="334"/>
      <c r="E475" s="334"/>
    </row>
    <row r="476" spans="1:5">
      <c r="A476" t="s">
        <v>1132</v>
      </c>
      <c r="B476" s="334">
        <v>7</v>
      </c>
      <c r="C476" s="334"/>
      <c r="D476" s="334"/>
      <c r="E476" s="334"/>
    </row>
    <row r="477" spans="1:5">
      <c r="A477" t="s">
        <v>1133</v>
      </c>
      <c r="B477" s="334">
        <v>7</v>
      </c>
      <c r="C477" s="334"/>
      <c r="D477" s="334"/>
      <c r="E477" s="334"/>
    </row>
    <row r="478" spans="1:5">
      <c r="A478" t="s">
        <v>1134</v>
      </c>
      <c r="B478" s="334">
        <v>1</v>
      </c>
      <c r="C478" s="334"/>
      <c r="D478" s="334"/>
      <c r="E478" s="334"/>
    </row>
    <row r="479" spans="1:5">
      <c r="A479" t="s">
        <v>1135</v>
      </c>
      <c r="B479" s="334">
        <v>1</v>
      </c>
      <c r="C479" s="334"/>
      <c r="D479" s="334"/>
      <c r="E479" s="334"/>
    </row>
    <row r="480" spans="1:5">
      <c r="A480" t="s">
        <v>1136</v>
      </c>
      <c r="B480" s="334">
        <v>1</v>
      </c>
      <c r="C480" s="334"/>
      <c r="D480" s="334"/>
      <c r="E480" s="334"/>
    </row>
    <row r="481" spans="1:5">
      <c r="A481" t="s">
        <v>1137</v>
      </c>
      <c r="B481" s="334">
        <v>1</v>
      </c>
      <c r="C481" s="334"/>
      <c r="D481" s="334"/>
      <c r="E481" s="334"/>
    </row>
    <row r="482" spans="1:5">
      <c r="A482" t="s">
        <v>1138</v>
      </c>
      <c r="B482" s="334">
        <v>1</v>
      </c>
      <c r="C482" s="334"/>
      <c r="D482" s="334"/>
      <c r="E482" s="334"/>
    </row>
    <row r="483" spans="1:5">
      <c r="A483" t="s">
        <v>1139</v>
      </c>
      <c r="B483" s="334">
        <v>1</v>
      </c>
      <c r="C483" s="334"/>
      <c r="D483" s="334"/>
      <c r="E483" s="334"/>
    </row>
    <row r="484" spans="1:5">
      <c r="A484" t="s">
        <v>1140</v>
      </c>
      <c r="B484" s="334">
        <v>1</v>
      </c>
      <c r="C484" s="334"/>
      <c r="D484" s="334"/>
      <c r="E484" s="334"/>
    </row>
    <row r="485" spans="1:5">
      <c r="A485" t="s">
        <v>1141</v>
      </c>
      <c r="B485" s="334">
        <v>1</v>
      </c>
      <c r="C485" s="334"/>
      <c r="D485" s="334"/>
      <c r="E485" s="334"/>
    </row>
    <row r="486" spans="1:5">
      <c r="A486" t="s">
        <v>1142</v>
      </c>
      <c r="B486" s="334">
        <v>1</v>
      </c>
      <c r="C486" s="334"/>
      <c r="D486" s="334"/>
      <c r="E486" s="334"/>
    </row>
    <row r="487" spans="1:5">
      <c r="A487" t="s">
        <v>1143</v>
      </c>
      <c r="B487" s="334">
        <v>1</v>
      </c>
      <c r="C487" s="334"/>
      <c r="D487" s="334"/>
      <c r="E487" s="334"/>
    </row>
    <row r="488" spans="1:5">
      <c r="A488" t="s">
        <v>1144</v>
      </c>
      <c r="B488" s="334">
        <v>7</v>
      </c>
      <c r="C488" s="334"/>
      <c r="D488" s="334"/>
      <c r="E488" s="334"/>
    </row>
    <row r="489" spans="1:5">
      <c r="A489" t="s">
        <v>1145</v>
      </c>
      <c r="B489" s="334">
        <v>1</v>
      </c>
      <c r="C489" s="334"/>
      <c r="D489" s="334"/>
      <c r="E489" s="334"/>
    </row>
    <row r="490" spans="1:5">
      <c r="A490" t="s">
        <v>1146</v>
      </c>
      <c r="B490" s="334">
        <v>1</v>
      </c>
      <c r="C490" s="334"/>
      <c r="D490" s="334"/>
      <c r="E490" s="334"/>
    </row>
    <row r="491" spans="1:5">
      <c r="A491" t="s">
        <v>1147</v>
      </c>
      <c r="B491" s="334">
        <v>1</v>
      </c>
      <c r="C491" s="334"/>
      <c r="D491" s="334"/>
      <c r="E491" s="334"/>
    </row>
    <row r="492" spans="1:5">
      <c r="A492" t="s">
        <v>1148</v>
      </c>
      <c r="B492" s="334">
        <v>7</v>
      </c>
      <c r="C492" s="334"/>
      <c r="D492" s="334"/>
      <c r="E492" s="334"/>
    </row>
    <row r="493" spans="1:5">
      <c r="A493" t="s">
        <v>1149</v>
      </c>
      <c r="B493" s="334">
        <v>7</v>
      </c>
      <c r="C493" s="334"/>
      <c r="D493" s="334"/>
      <c r="E493" s="334"/>
    </row>
    <row r="494" spans="1:5">
      <c r="A494" t="s">
        <v>1150</v>
      </c>
      <c r="B494" s="334">
        <v>1</v>
      </c>
      <c r="C494" s="334"/>
      <c r="D494" s="334"/>
      <c r="E494" s="334"/>
    </row>
    <row r="495" spans="1:5">
      <c r="A495" t="s">
        <v>1151</v>
      </c>
      <c r="B495" s="334">
        <v>1</v>
      </c>
      <c r="C495" s="334"/>
      <c r="D495" s="334"/>
      <c r="E495" s="334"/>
    </row>
    <row r="496" spans="1:5">
      <c r="A496" t="s">
        <v>1152</v>
      </c>
      <c r="B496" s="334">
        <v>1</v>
      </c>
      <c r="C496" s="334"/>
      <c r="D496" s="334"/>
      <c r="E496" s="334"/>
    </row>
    <row r="497" spans="1:5">
      <c r="A497" t="s">
        <v>1153</v>
      </c>
      <c r="B497" s="334">
        <v>1</v>
      </c>
      <c r="C497" s="334"/>
      <c r="D497" s="334"/>
      <c r="E497" s="334"/>
    </row>
    <row r="498" spans="1:5">
      <c r="A498" t="s">
        <v>1154</v>
      </c>
      <c r="B498" s="334">
        <v>7</v>
      </c>
      <c r="C498" s="334"/>
      <c r="D498" s="334"/>
      <c r="E498" s="334"/>
    </row>
    <row r="499" spans="1:5">
      <c r="A499" t="s">
        <v>1155</v>
      </c>
      <c r="B499" s="334">
        <v>1</v>
      </c>
      <c r="C499" s="334"/>
      <c r="D499" s="334"/>
      <c r="E499" s="334"/>
    </row>
    <row r="500" spans="1:5">
      <c r="A500" t="s">
        <v>1156</v>
      </c>
      <c r="B500" s="334">
        <v>1</v>
      </c>
      <c r="C500" s="334"/>
      <c r="D500" s="334"/>
      <c r="E500" s="334"/>
    </row>
    <row r="501" spans="1:5">
      <c r="A501" t="s">
        <v>1157</v>
      </c>
      <c r="B501" s="334">
        <v>1</v>
      </c>
      <c r="C501" s="334"/>
      <c r="D501" s="334"/>
      <c r="E501" s="334"/>
    </row>
    <row r="502" spans="1:5">
      <c r="A502" t="s">
        <v>1158</v>
      </c>
      <c r="B502" s="334">
        <v>7</v>
      </c>
      <c r="C502" s="334"/>
      <c r="D502" s="334"/>
      <c r="E502" s="334"/>
    </row>
    <row r="503" spans="1:5">
      <c r="A503" t="s">
        <v>1159</v>
      </c>
      <c r="B503" s="334">
        <v>1</v>
      </c>
      <c r="C503" s="334"/>
      <c r="D503" s="334"/>
      <c r="E503" s="334"/>
    </row>
    <row r="504" spans="1:5">
      <c r="A504" t="s">
        <v>1160</v>
      </c>
      <c r="B504" s="334">
        <v>1</v>
      </c>
      <c r="C504" s="334"/>
      <c r="D504" s="334"/>
      <c r="E504" s="334"/>
    </row>
    <row r="505" spans="1:5">
      <c r="A505" t="s">
        <v>1161</v>
      </c>
      <c r="B505" s="334">
        <v>1</v>
      </c>
      <c r="C505" s="334"/>
      <c r="D505" s="334"/>
      <c r="E505" s="334"/>
    </row>
    <row r="506" spans="1:5">
      <c r="A506" t="s">
        <v>1162</v>
      </c>
      <c r="B506" s="334">
        <v>1</v>
      </c>
      <c r="C506" s="334"/>
      <c r="D506" s="334"/>
      <c r="E506" s="334"/>
    </row>
    <row r="507" spans="1:5">
      <c r="A507" t="s">
        <v>1163</v>
      </c>
      <c r="B507" s="334">
        <v>1</v>
      </c>
      <c r="C507" s="334"/>
      <c r="D507" s="334"/>
      <c r="E507" s="334"/>
    </row>
    <row r="508" spans="1:5">
      <c r="A508" t="s">
        <v>1164</v>
      </c>
      <c r="B508" s="334">
        <v>1</v>
      </c>
      <c r="C508" s="334"/>
      <c r="D508" s="334"/>
      <c r="E508" s="334"/>
    </row>
    <row r="509" spans="1:5">
      <c r="A509" t="s">
        <v>1165</v>
      </c>
      <c r="B509" s="334">
        <v>1</v>
      </c>
      <c r="C509" s="334"/>
      <c r="D509" s="334"/>
      <c r="E509" s="334"/>
    </row>
    <row r="510" spans="1:5">
      <c r="A510" t="s">
        <v>1166</v>
      </c>
      <c r="B510" s="334">
        <v>1</v>
      </c>
      <c r="C510" s="334"/>
      <c r="D510" s="334"/>
      <c r="E510" s="334"/>
    </row>
    <row r="511" spans="1:5">
      <c r="A511" t="s">
        <v>1167</v>
      </c>
      <c r="B511" s="334">
        <v>1</v>
      </c>
      <c r="C511" s="334"/>
      <c r="D511" s="334"/>
      <c r="E511" s="334"/>
    </row>
    <row r="512" spans="1:5">
      <c r="A512" t="s">
        <v>1168</v>
      </c>
      <c r="B512" s="334">
        <v>1</v>
      </c>
      <c r="C512" s="334"/>
      <c r="D512" s="334"/>
      <c r="E512" s="334"/>
    </row>
    <row r="513" spans="1:5">
      <c r="A513" t="s">
        <v>1169</v>
      </c>
      <c r="B513" s="334">
        <v>1</v>
      </c>
      <c r="C513" s="334"/>
      <c r="D513" s="334"/>
      <c r="E513" s="334"/>
    </row>
    <row r="514" spans="1:5">
      <c r="A514" t="s">
        <v>1170</v>
      </c>
      <c r="B514" s="334">
        <v>1</v>
      </c>
      <c r="C514" s="334"/>
      <c r="D514" s="334"/>
      <c r="E514" s="334"/>
    </row>
    <row r="515" spans="1:5">
      <c r="A515" t="s">
        <v>1171</v>
      </c>
      <c r="B515" s="334">
        <v>1</v>
      </c>
      <c r="C515" s="334"/>
      <c r="D515" s="334"/>
      <c r="E515" s="334"/>
    </row>
    <row r="516" spans="1:5">
      <c r="A516" t="s">
        <v>1172</v>
      </c>
      <c r="B516" s="334">
        <v>1</v>
      </c>
      <c r="C516" s="334"/>
      <c r="D516" s="334"/>
      <c r="E516" s="334"/>
    </row>
    <row r="517" spans="1:5">
      <c r="A517" t="s">
        <v>1173</v>
      </c>
      <c r="B517" s="334">
        <v>1</v>
      </c>
      <c r="C517" s="334"/>
      <c r="D517" s="334"/>
      <c r="E517" s="334"/>
    </row>
    <row r="518" spans="1:5">
      <c r="A518" t="s">
        <v>1174</v>
      </c>
      <c r="B518" s="334">
        <v>1</v>
      </c>
      <c r="C518" s="334"/>
      <c r="D518" s="334"/>
      <c r="E518" s="334"/>
    </row>
    <row r="519" spans="1:5">
      <c r="A519" t="s">
        <v>1175</v>
      </c>
      <c r="B519" s="334">
        <v>1</v>
      </c>
      <c r="C519" s="334"/>
      <c r="D519" s="334"/>
      <c r="E519" s="334"/>
    </row>
    <row r="520" spans="1:5">
      <c r="A520" t="s">
        <v>1176</v>
      </c>
      <c r="B520" s="334">
        <v>1</v>
      </c>
      <c r="C520" s="334"/>
      <c r="D520" s="334"/>
      <c r="E520" s="334"/>
    </row>
    <row r="521" spans="1:5">
      <c r="A521" t="s">
        <v>1944</v>
      </c>
      <c r="B521" s="334">
        <v>7</v>
      </c>
      <c r="C521" s="334"/>
      <c r="D521" s="334"/>
      <c r="E521" s="334"/>
    </row>
    <row r="522" spans="1:5">
      <c r="A522" t="s">
        <v>1177</v>
      </c>
      <c r="B522" s="334">
        <v>0</v>
      </c>
      <c r="C522" s="334"/>
      <c r="D522" s="334"/>
      <c r="E522" s="334"/>
    </row>
    <row r="523" spans="1:5">
      <c r="A523" t="s">
        <v>1178</v>
      </c>
      <c r="B523" s="334">
        <v>1</v>
      </c>
      <c r="C523" s="334"/>
      <c r="D523" s="334"/>
      <c r="E523" s="334"/>
    </row>
    <row r="524" spans="1:5">
      <c r="A524" t="s">
        <v>1179</v>
      </c>
      <c r="B524" s="334">
        <v>1</v>
      </c>
      <c r="C524" s="334"/>
      <c r="D524" s="334"/>
      <c r="E524" s="334"/>
    </row>
    <row r="525" spans="1:5">
      <c r="A525" t="s">
        <v>1180</v>
      </c>
      <c r="B525" s="334">
        <v>1</v>
      </c>
      <c r="C525" s="175">
        <v>45491</v>
      </c>
      <c r="D525" s="175">
        <v>45495</v>
      </c>
      <c r="E525" s="175">
        <v>45495</v>
      </c>
    </row>
    <row r="526" spans="1:5">
      <c r="A526" t="s">
        <v>1181</v>
      </c>
      <c r="B526" s="334">
        <v>1</v>
      </c>
      <c r="C526" s="334"/>
      <c r="D526" s="334"/>
      <c r="E526" s="334"/>
    </row>
    <row r="527" spans="1:5">
      <c r="A527" t="s">
        <v>1182</v>
      </c>
      <c r="B527" s="334">
        <v>1</v>
      </c>
      <c r="C527" s="334"/>
      <c r="D527" s="334"/>
      <c r="E527" s="334"/>
    </row>
    <row r="528" spans="1:5">
      <c r="A528" t="s">
        <v>1183</v>
      </c>
      <c r="B528" s="334">
        <v>1</v>
      </c>
      <c r="C528" s="175">
        <v>45491</v>
      </c>
      <c r="D528" s="175">
        <v>45495</v>
      </c>
      <c r="E528" s="175">
        <v>45495</v>
      </c>
    </row>
    <row r="529" spans="1:5">
      <c r="A529" t="s">
        <v>1184</v>
      </c>
      <c r="B529" s="334">
        <v>1</v>
      </c>
      <c r="C529" s="334"/>
      <c r="D529" s="334"/>
      <c r="E529" s="334"/>
    </row>
    <row r="530" spans="1:5">
      <c r="A530" t="s">
        <v>1185</v>
      </c>
      <c r="B530" s="334">
        <v>1</v>
      </c>
      <c r="C530" s="334"/>
      <c r="D530" s="334"/>
      <c r="E530" s="334"/>
    </row>
    <row r="531" spans="1:5">
      <c r="A531" t="s">
        <v>1186</v>
      </c>
      <c r="B531" s="334">
        <v>1</v>
      </c>
      <c r="C531" s="334"/>
      <c r="D531" s="334"/>
      <c r="E531" s="334"/>
    </row>
    <row r="532" spans="1:5">
      <c r="A532" t="s">
        <v>1187</v>
      </c>
      <c r="B532" s="334">
        <v>1</v>
      </c>
      <c r="C532" s="334"/>
      <c r="D532" s="334"/>
      <c r="E532" s="334"/>
    </row>
    <row r="533" spans="1:5">
      <c r="A533" t="s">
        <v>1188</v>
      </c>
      <c r="B533" s="334">
        <v>1</v>
      </c>
      <c r="C533" s="334"/>
      <c r="D533" s="334"/>
      <c r="E533" s="334"/>
    </row>
    <row r="534" spans="1:5">
      <c r="A534" t="s">
        <v>1189</v>
      </c>
      <c r="B534" s="334">
        <v>1</v>
      </c>
      <c r="C534" s="334"/>
      <c r="D534" s="334"/>
      <c r="E534" s="334"/>
    </row>
    <row r="535" spans="1:5">
      <c r="A535" t="s">
        <v>1190</v>
      </c>
      <c r="B535" s="334">
        <v>1</v>
      </c>
      <c r="C535" s="334"/>
      <c r="D535" s="334"/>
      <c r="E535" s="334"/>
    </row>
    <row r="536" spans="1:5">
      <c r="A536" t="s">
        <v>1191</v>
      </c>
      <c r="B536" s="334">
        <v>1</v>
      </c>
      <c r="C536" s="334"/>
      <c r="D536" s="334"/>
      <c r="E536" s="334"/>
    </row>
    <row r="537" spans="1:5">
      <c r="A537" t="s">
        <v>1192</v>
      </c>
      <c r="B537" s="334">
        <v>1</v>
      </c>
      <c r="C537" s="334"/>
      <c r="D537" s="334"/>
      <c r="E537" s="334"/>
    </row>
    <row r="538" spans="1:5">
      <c r="A538" t="s">
        <v>1193</v>
      </c>
      <c r="B538" s="334">
        <v>0</v>
      </c>
      <c r="C538" s="334"/>
      <c r="D538" s="334"/>
      <c r="E538" s="334"/>
    </row>
    <row r="539" spans="1:5">
      <c r="A539" t="s">
        <v>1194</v>
      </c>
      <c r="B539" s="334">
        <v>1</v>
      </c>
      <c r="C539" s="334"/>
      <c r="D539" s="334"/>
      <c r="E539" s="334"/>
    </row>
    <row r="540" spans="1:5">
      <c r="A540" t="s">
        <v>1195</v>
      </c>
      <c r="B540" s="334">
        <v>1</v>
      </c>
      <c r="C540" s="334"/>
      <c r="D540" s="334"/>
      <c r="E540" s="334"/>
    </row>
    <row r="541" spans="1:5">
      <c r="A541" t="s">
        <v>1196</v>
      </c>
      <c r="B541" s="334">
        <v>1</v>
      </c>
      <c r="C541" s="334"/>
      <c r="D541" s="334"/>
      <c r="E541" s="334"/>
    </row>
    <row r="542" spans="1:5">
      <c r="A542" t="s">
        <v>1197</v>
      </c>
      <c r="B542" s="334">
        <v>1</v>
      </c>
      <c r="C542" s="334"/>
      <c r="D542" s="334"/>
      <c r="E542" s="334"/>
    </row>
    <row r="543" spans="1:5">
      <c r="A543" t="s">
        <v>1198</v>
      </c>
      <c r="B543" s="334">
        <v>1</v>
      </c>
      <c r="C543" s="334"/>
      <c r="D543" s="334"/>
      <c r="E543" s="334"/>
    </row>
    <row r="544" spans="1:5">
      <c r="A544" t="s">
        <v>1199</v>
      </c>
      <c r="B544" s="334">
        <v>1</v>
      </c>
      <c r="C544" s="334"/>
      <c r="D544" s="334"/>
      <c r="E544" s="334"/>
    </row>
    <row r="545" spans="1:5">
      <c r="A545" t="s">
        <v>1200</v>
      </c>
      <c r="B545" s="334">
        <v>1</v>
      </c>
      <c r="C545" s="334"/>
      <c r="D545" s="334"/>
      <c r="E545" s="334"/>
    </row>
    <row r="546" spans="1:5">
      <c r="A546" t="s">
        <v>1201</v>
      </c>
      <c r="B546" s="334">
        <v>1</v>
      </c>
      <c r="C546" s="334"/>
      <c r="D546" s="334"/>
      <c r="E546" s="334"/>
    </row>
    <row r="547" spans="1:5">
      <c r="A547" t="s">
        <v>1202</v>
      </c>
      <c r="B547" s="334">
        <v>1</v>
      </c>
      <c r="C547" s="334"/>
      <c r="D547" s="334"/>
      <c r="E547" s="334"/>
    </row>
    <row r="548" spans="1:5">
      <c r="A548" t="s">
        <v>1203</v>
      </c>
      <c r="B548" s="334">
        <v>1</v>
      </c>
      <c r="C548" s="334"/>
      <c r="D548" s="334"/>
      <c r="E548" s="334"/>
    </row>
    <row r="549" spans="1:5">
      <c r="A549" t="s">
        <v>1204</v>
      </c>
      <c r="B549" s="334">
        <v>1</v>
      </c>
      <c r="C549" s="334"/>
      <c r="D549" s="334"/>
      <c r="E549" s="334"/>
    </row>
    <row r="550" spans="1:5">
      <c r="A550" t="s">
        <v>1205</v>
      </c>
      <c r="B550" s="334">
        <v>1</v>
      </c>
      <c r="C550" s="334"/>
      <c r="D550" s="334"/>
      <c r="E550" s="334"/>
    </row>
    <row r="551" spans="1:5">
      <c r="A551" t="s">
        <v>1206</v>
      </c>
      <c r="B551" s="334">
        <v>1</v>
      </c>
      <c r="C551" s="334"/>
      <c r="D551" s="334"/>
      <c r="E551" s="334"/>
    </row>
    <row r="552" spans="1:5">
      <c r="A552" t="s">
        <v>1207</v>
      </c>
      <c r="B552" s="334">
        <v>1</v>
      </c>
      <c r="C552" s="334"/>
      <c r="D552" s="334"/>
      <c r="E552" s="334"/>
    </row>
    <row r="553" spans="1:5">
      <c r="A553" t="s">
        <v>1208</v>
      </c>
      <c r="B553" s="334">
        <v>0</v>
      </c>
      <c r="C553" s="334"/>
      <c r="D553" s="334"/>
      <c r="E553" s="334"/>
    </row>
    <row r="554" spans="1:5">
      <c r="A554" t="s">
        <v>1209</v>
      </c>
      <c r="B554" s="334">
        <v>1</v>
      </c>
      <c r="C554" s="334"/>
      <c r="D554" s="334"/>
      <c r="E554" s="334"/>
    </row>
    <row r="555" spans="1:5">
      <c r="A555" t="s">
        <v>1210</v>
      </c>
      <c r="B555" s="334">
        <v>1</v>
      </c>
      <c r="C555" s="334"/>
      <c r="D555" s="334"/>
      <c r="E555" s="334"/>
    </row>
    <row r="556" spans="1:5">
      <c r="A556" t="s">
        <v>1211</v>
      </c>
      <c r="B556" s="334">
        <v>1</v>
      </c>
      <c r="C556" s="334"/>
      <c r="D556" s="334"/>
      <c r="E556" s="334"/>
    </row>
    <row r="557" spans="1:5">
      <c r="A557" t="s">
        <v>1212</v>
      </c>
      <c r="B557" s="334">
        <v>0</v>
      </c>
      <c r="C557" s="334"/>
      <c r="D557" s="334"/>
      <c r="E557" s="334"/>
    </row>
    <row r="558" spans="1:5">
      <c r="A558" t="s">
        <v>1213</v>
      </c>
      <c r="B558" s="334">
        <v>1</v>
      </c>
      <c r="C558" s="334"/>
      <c r="D558" s="334"/>
      <c r="E558" s="334"/>
    </row>
    <row r="559" spans="1:5">
      <c r="A559" t="s">
        <v>1214</v>
      </c>
      <c r="B559" s="334">
        <v>1</v>
      </c>
      <c r="C559" s="334"/>
      <c r="D559" s="334"/>
      <c r="E559" s="334"/>
    </row>
    <row r="560" spans="1:5">
      <c r="A560" t="s">
        <v>1215</v>
      </c>
      <c r="B560" s="334">
        <v>0</v>
      </c>
      <c r="C560" s="334"/>
      <c r="D560" s="334"/>
      <c r="E560" s="334"/>
    </row>
    <row r="561" spans="1:5">
      <c r="A561" t="s">
        <v>1216</v>
      </c>
      <c r="B561" s="334">
        <v>1</v>
      </c>
      <c r="C561" s="334"/>
      <c r="D561" s="334"/>
      <c r="E561" s="334"/>
    </row>
    <row r="562" spans="1:5">
      <c r="A562" t="s">
        <v>1217</v>
      </c>
      <c r="B562" s="334">
        <v>1</v>
      </c>
      <c r="C562" s="334"/>
      <c r="D562" s="334"/>
      <c r="E562" s="334"/>
    </row>
    <row r="563" spans="1:5">
      <c r="A563" t="s">
        <v>1218</v>
      </c>
      <c r="B563" s="334">
        <v>1</v>
      </c>
      <c r="C563" s="334"/>
      <c r="D563" s="334"/>
      <c r="E563" s="334"/>
    </row>
    <row r="564" spans="1:5">
      <c r="A564" t="s">
        <v>1219</v>
      </c>
      <c r="B564" s="334">
        <v>1</v>
      </c>
      <c r="C564" s="334"/>
      <c r="D564" s="334"/>
      <c r="E564" s="334"/>
    </row>
    <row r="565" spans="1:5">
      <c r="A565" t="s">
        <v>1220</v>
      </c>
      <c r="B565" s="334">
        <v>1</v>
      </c>
      <c r="C565" s="334"/>
      <c r="D565" s="334"/>
      <c r="E565" s="334"/>
    </row>
    <row r="566" spans="1:5">
      <c r="A566" t="s">
        <v>1221</v>
      </c>
      <c r="B566" s="334">
        <v>1</v>
      </c>
      <c r="C566" s="334"/>
      <c r="D566" s="334"/>
      <c r="E566" s="334"/>
    </row>
    <row r="567" spans="1:5">
      <c r="A567" t="s">
        <v>1222</v>
      </c>
      <c r="B567" s="334">
        <v>1</v>
      </c>
      <c r="C567" s="334"/>
      <c r="D567" s="334"/>
      <c r="E567" s="334"/>
    </row>
    <row r="568" spans="1:5">
      <c r="A568" t="s">
        <v>1223</v>
      </c>
      <c r="B568" s="334">
        <v>1</v>
      </c>
      <c r="C568" s="334"/>
      <c r="D568" s="334"/>
      <c r="E568" s="334"/>
    </row>
    <row r="569" spans="1:5">
      <c r="A569" t="s">
        <v>1224</v>
      </c>
      <c r="B569" s="334">
        <v>1</v>
      </c>
      <c r="C569" s="334"/>
      <c r="D569" s="334"/>
      <c r="E569" s="334"/>
    </row>
    <row r="570" spans="1:5">
      <c r="A570" t="s">
        <v>1225</v>
      </c>
      <c r="B570" s="334">
        <v>1</v>
      </c>
      <c r="C570" s="334"/>
      <c r="D570" s="334"/>
      <c r="E570" s="334"/>
    </row>
    <row r="571" spans="1:5">
      <c r="A571" t="s">
        <v>1226</v>
      </c>
      <c r="B571" s="334">
        <v>1</v>
      </c>
      <c r="C571" s="334"/>
      <c r="D571" s="334"/>
      <c r="E571" s="334"/>
    </row>
    <row r="572" spans="1:5">
      <c r="A572" t="s">
        <v>1227</v>
      </c>
      <c r="B572" s="33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34">
        <v>3</v>
      </c>
      <c r="D11" s="334">
        <v>17</v>
      </c>
      <c r="E11" s="334"/>
      <c r="F11" s="334">
        <v>20</v>
      </c>
    </row>
    <row r="12" spans="2:12">
      <c r="B12" s="51" t="s">
        <v>123</v>
      </c>
      <c r="C12" s="334"/>
      <c r="D12" s="334">
        <v>50</v>
      </c>
      <c r="E12" s="334">
        <v>22</v>
      </c>
      <c r="F12" s="334">
        <v>72</v>
      </c>
    </row>
    <row r="13" spans="2:12">
      <c r="B13" s="51" t="s">
        <v>94</v>
      </c>
      <c r="C13" s="334">
        <v>2</v>
      </c>
      <c r="D13" s="334">
        <v>30</v>
      </c>
      <c r="E13" s="334">
        <v>1</v>
      </c>
      <c r="F13" s="334">
        <v>33</v>
      </c>
    </row>
    <row r="14" spans="2:12">
      <c r="B14" s="51" t="s">
        <v>88</v>
      </c>
      <c r="C14" s="334">
        <v>1</v>
      </c>
      <c r="D14" s="334">
        <v>14</v>
      </c>
      <c r="E14" s="334"/>
      <c r="F14" s="334">
        <v>15</v>
      </c>
    </row>
    <row r="15" spans="2:12">
      <c r="B15" s="51" t="s">
        <v>55</v>
      </c>
      <c r="C15" s="334">
        <v>4</v>
      </c>
      <c r="D15" s="334">
        <v>13</v>
      </c>
      <c r="E15" s="334"/>
      <c r="F15" s="334">
        <v>17</v>
      </c>
    </row>
    <row r="16" spans="2:12">
      <c r="B16" s="51" t="s">
        <v>37</v>
      </c>
      <c r="C16" s="334"/>
      <c r="D16" s="334"/>
      <c r="E16" s="334">
        <v>12</v>
      </c>
      <c r="F16" s="334">
        <v>12</v>
      </c>
    </row>
    <row r="17" spans="2:6">
      <c r="B17" s="51" t="s">
        <v>1227</v>
      </c>
      <c r="C17" s="334">
        <v>10</v>
      </c>
      <c r="D17" s="334">
        <v>124</v>
      </c>
      <c r="E17" s="334">
        <v>35</v>
      </c>
      <c r="F17" s="334">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34">
        <v>10</v>
      </c>
    </row>
    <row r="29" spans="2:6">
      <c r="B29" s="51" t="s">
        <v>614</v>
      </c>
      <c r="C29" s="334">
        <v>124</v>
      </c>
    </row>
    <row r="30" spans="2:6">
      <c r="B30" s="51" t="s">
        <v>619</v>
      </c>
      <c r="C30" s="334">
        <v>35</v>
      </c>
    </row>
    <row r="31" spans="2:6">
      <c r="B31" s="51" t="s">
        <v>1227</v>
      </c>
      <c r="C31" s="334">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34">
        <v>2</v>
      </c>
      <c r="D50" s="334">
        <v>27</v>
      </c>
      <c r="E50" s="334"/>
      <c r="F50" s="334">
        <v>1</v>
      </c>
      <c r="G50" s="334"/>
      <c r="H50" s="334">
        <v>30</v>
      </c>
    </row>
    <row r="51" spans="2:8">
      <c r="B51" s="51" t="s">
        <v>334</v>
      </c>
      <c r="C51" s="334">
        <v>1</v>
      </c>
      <c r="D51" s="334">
        <v>1</v>
      </c>
      <c r="E51" s="334"/>
      <c r="F51" s="334"/>
      <c r="G51" s="334">
        <v>12</v>
      </c>
      <c r="H51" s="334">
        <v>14</v>
      </c>
    </row>
    <row r="52" spans="2:8">
      <c r="B52" s="51" t="s">
        <v>332</v>
      </c>
      <c r="C52" s="334"/>
      <c r="D52" s="334">
        <v>11</v>
      </c>
      <c r="E52" s="334">
        <v>4</v>
      </c>
      <c r="F52" s="334"/>
      <c r="G52" s="334"/>
      <c r="H52" s="334">
        <v>15</v>
      </c>
    </row>
    <row r="53" spans="2:8">
      <c r="B53" s="51" t="s">
        <v>326</v>
      </c>
      <c r="C53" s="334"/>
      <c r="D53" s="334">
        <v>2</v>
      </c>
      <c r="E53" s="334">
        <v>26</v>
      </c>
      <c r="F53" s="334"/>
      <c r="G53" s="334">
        <v>4</v>
      </c>
      <c r="H53" s="334">
        <v>32</v>
      </c>
    </row>
    <row r="54" spans="2:8">
      <c r="B54" s="51" t="s">
        <v>312</v>
      </c>
      <c r="C54" s="334"/>
      <c r="D54" s="334">
        <v>14</v>
      </c>
      <c r="E54" s="334"/>
      <c r="F54" s="334"/>
      <c r="G54" s="334">
        <v>4</v>
      </c>
      <c r="H54" s="334">
        <v>18</v>
      </c>
    </row>
    <row r="55" spans="2:8">
      <c r="B55" s="51" t="s">
        <v>217</v>
      </c>
      <c r="C55" s="334"/>
      <c r="D55" s="334">
        <v>6</v>
      </c>
      <c r="E55" s="334"/>
      <c r="F55" s="334"/>
      <c r="G55" s="334"/>
      <c r="H55" s="334">
        <v>6</v>
      </c>
    </row>
    <row r="56" spans="2:8">
      <c r="B56" s="51" t="s">
        <v>216</v>
      </c>
      <c r="C56" s="334"/>
      <c r="D56" s="334">
        <v>41</v>
      </c>
      <c r="E56" s="334"/>
      <c r="F56" s="334"/>
      <c r="G56" s="334"/>
      <c r="H56" s="334">
        <v>41</v>
      </c>
    </row>
    <row r="57" spans="2:8">
      <c r="B57" s="51" t="s">
        <v>214</v>
      </c>
      <c r="C57" s="334">
        <v>3</v>
      </c>
      <c r="D57" s="334">
        <v>6</v>
      </c>
      <c r="E57" s="334"/>
      <c r="F57" s="334"/>
      <c r="G57" s="334"/>
      <c r="H57" s="334">
        <v>9</v>
      </c>
    </row>
    <row r="58" spans="2:8">
      <c r="B58" s="51" t="s">
        <v>213</v>
      </c>
      <c r="C58" s="334"/>
      <c r="D58" s="334">
        <v>17</v>
      </c>
      <c r="E58" s="334"/>
      <c r="F58" s="334"/>
      <c r="G58" s="334"/>
      <c r="H58" s="334">
        <v>17</v>
      </c>
    </row>
    <row r="59" spans="2:8">
      <c r="B59" s="51" t="s">
        <v>218</v>
      </c>
      <c r="C59" s="334"/>
      <c r="D59" s="334">
        <v>17</v>
      </c>
      <c r="E59" s="334"/>
      <c r="F59" s="334"/>
      <c r="G59" s="334"/>
      <c r="H59" s="334">
        <v>17</v>
      </c>
    </row>
    <row r="60" spans="2:8">
      <c r="B60" s="51" t="s">
        <v>219</v>
      </c>
      <c r="C60" s="334">
        <v>7</v>
      </c>
      <c r="D60" s="334">
        <v>14</v>
      </c>
      <c r="E60" s="334"/>
      <c r="F60" s="334"/>
      <c r="G60" s="334"/>
      <c r="H60" s="334">
        <v>21</v>
      </c>
    </row>
    <row r="61" spans="2:8">
      <c r="B61" s="51" t="s">
        <v>220</v>
      </c>
      <c r="C61" s="334">
        <v>1</v>
      </c>
      <c r="D61" s="334">
        <v>17</v>
      </c>
      <c r="E61" s="334"/>
      <c r="F61" s="334"/>
      <c r="G61" s="334"/>
      <c r="H61" s="334">
        <v>18</v>
      </c>
    </row>
    <row r="62" spans="2:8">
      <c r="B62" s="51" t="s">
        <v>215</v>
      </c>
      <c r="C62" s="334"/>
      <c r="D62" s="334">
        <v>7</v>
      </c>
      <c r="E62" s="334"/>
      <c r="F62" s="334"/>
      <c r="G62" s="334"/>
      <c r="H62" s="334">
        <v>7</v>
      </c>
    </row>
    <row r="63" spans="2:8">
      <c r="B63" s="51" t="s">
        <v>1227</v>
      </c>
      <c r="C63" s="334">
        <v>14</v>
      </c>
      <c r="D63" s="334">
        <v>180</v>
      </c>
      <c r="E63" s="334">
        <v>30</v>
      </c>
      <c r="F63" s="334">
        <v>1</v>
      </c>
      <c r="G63" s="334">
        <v>20</v>
      </c>
      <c r="H63" s="334">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34">
        <v>14</v>
      </c>
    </row>
    <row r="74" spans="2:3">
      <c r="B74" s="51" t="s">
        <v>614</v>
      </c>
      <c r="C74" s="334">
        <v>180</v>
      </c>
    </row>
    <row r="75" spans="2:3">
      <c r="B75" s="51" t="s">
        <v>1927</v>
      </c>
      <c r="C75" s="334">
        <v>30</v>
      </c>
    </row>
    <row r="76" spans="2:3">
      <c r="B76" s="51" t="s">
        <v>616</v>
      </c>
      <c r="C76" s="334">
        <v>1</v>
      </c>
    </row>
    <row r="77" spans="2:3">
      <c r="B77" s="51" t="s">
        <v>619</v>
      </c>
      <c r="C77" s="334">
        <v>20</v>
      </c>
    </row>
    <row r="78" spans="2:3">
      <c r="B78" s="51" t="s">
        <v>1227</v>
      </c>
      <c r="C78" s="334">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34">
        <v>23</v>
      </c>
      <c r="D96" s="334">
        <v>1</v>
      </c>
      <c r="E96" s="334"/>
      <c r="F96" s="334">
        <v>3</v>
      </c>
      <c r="G96" s="334">
        <v>3</v>
      </c>
      <c r="H96" s="334">
        <v>30</v>
      </c>
    </row>
    <row r="97" spans="2:8">
      <c r="B97" s="51" t="s">
        <v>336</v>
      </c>
      <c r="C97" s="334">
        <v>26</v>
      </c>
      <c r="D97" s="334">
        <v>15</v>
      </c>
      <c r="E97" s="334">
        <v>2</v>
      </c>
      <c r="F97" s="334"/>
      <c r="G97" s="334"/>
      <c r="H97" s="334">
        <v>43</v>
      </c>
    </row>
    <row r="98" spans="2:8">
      <c r="B98" s="51" t="s">
        <v>369</v>
      </c>
      <c r="C98" s="334">
        <v>2</v>
      </c>
      <c r="D98" s="334">
        <v>12</v>
      </c>
      <c r="E98" s="334">
        <v>4</v>
      </c>
      <c r="F98" s="334"/>
      <c r="G98" s="334">
        <v>6</v>
      </c>
      <c r="H98" s="334">
        <v>24</v>
      </c>
    </row>
    <row r="99" spans="2:8">
      <c r="B99" s="51" t="s">
        <v>440</v>
      </c>
      <c r="C99" s="334">
        <v>5</v>
      </c>
      <c r="D99" s="334"/>
      <c r="E99" s="334"/>
      <c r="F99" s="334"/>
      <c r="G99" s="334"/>
      <c r="H99" s="334">
        <v>5</v>
      </c>
    </row>
    <row r="100" spans="2:8">
      <c r="B100" s="51" t="s">
        <v>442</v>
      </c>
      <c r="C100" s="334">
        <v>5</v>
      </c>
      <c r="D100" s="334"/>
      <c r="E100" s="334"/>
      <c r="F100" s="334"/>
      <c r="G100" s="334"/>
      <c r="H100" s="334">
        <v>5</v>
      </c>
    </row>
    <row r="101" spans="2:8">
      <c r="B101" s="51" t="s">
        <v>1955</v>
      </c>
      <c r="C101" s="334"/>
      <c r="D101" s="334">
        <v>4</v>
      </c>
      <c r="E101" s="334"/>
      <c r="F101" s="334"/>
      <c r="G101" s="334"/>
      <c r="H101" s="334">
        <v>4</v>
      </c>
    </row>
    <row r="102" spans="2:8">
      <c r="B102" s="51" t="s">
        <v>393</v>
      </c>
      <c r="C102" s="334">
        <v>9</v>
      </c>
      <c r="D102" s="334"/>
      <c r="E102" s="334"/>
      <c r="F102" s="334"/>
      <c r="G102" s="334"/>
      <c r="H102" s="334">
        <v>9</v>
      </c>
    </row>
    <row r="103" spans="2:8">
      <c r="B103" s="51" t="s">
        <v>1956</v>
      </c>
      <c r="C103" s="334">
        <v>15</v>
      </c>
      <c r="D103" s="334"/>
      <c r="E103" s="334"/>
      <c r="F103" s="334"/>
      <c r="G103" s="334"/>
      <c r="H103" s="334">
        <v>15</v>
      </c>
    </row>
    <row r="104" spans="2:8">
      <c r="B104" s="51" t="s">
        <v>1227</v>
      </c>
      <c r="C104" s="334">
        <v>85</v>
      </c>
      <c r="D104" s="334">
        <v>32</v>
      </c>
      <c r="E104" s="334">
        <v>6</v>
      </c>
      <c r="F104" s="334">
        <v>3</v>
      </c>
      <c r="G104" s="334">
        <v>9</v>
      </c>
      <c r="H104" s="334">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34">
        <v>85</v>
      </c>
    </row>
    <row r="117" spans="2:3">
      <c r="B117" s="51" t="s">
        <v>619</v>
      </c>
      <c r="C117" s="334">
        <v>9</v>
      </c>
    </row>
    <row r="118" spans="2:3">
      <c r="B118" s="51" t="s">
        <v>615</v>
      </c>
      <c r="C118" s="334">
        <v>6</v>
      </c>
    </row>
    <row r="119" spans="2:3">
      <c r="B119" s="51" t="s">
        <v>1927</v>
      </c>
      <c r="C119" s="334">
        <v>32</v>
      </c>
    </row>
    <row r="120" spans="2:3">
      <c r="B120" s="51" t="s">
        <v>617</v>
      </c>
      <c r="C120" s="334">
        <v>3</v>
      </c>
    </row>
    <row r="121" spans="2:3">
      <c r="B121" s="51" t="s">
        <v>1227</v>
      </c>
      <c r="C121" s="334">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073" sqref="N10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4"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4"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614</v>
      </c>
      <c r="J1017" s="45">
        <f>VLOOKUP(Table1[[#This Row],[Status]],Auxiliar!$B$16:$C$24,2,0)</f>
        <v>1</v>
      </c>
      <c r="K1017" s="45" t="s">
        <v>1252</v>
      </c>
      <c r="L1017" s="46" t="s">
        <v>1258</v>
      </c>
      <c r="M1017" s="21" t="s">
        <v>1259</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614</v>
      </c>
      <c r="J1018" s="45">
        <f>VLOOKUP(Table1[[#This Row],[Status]],Auxiliar!$B$16:$C$24,2,0)</f>
        <v>1</v>
      </c>
      <c r="K1018" s="45" t="s">
        <v>1253</v>
      </c>
      <c r="L1018" s="46" t="s">
        <v>1258</v>
      </c>
      <c r="M1018" s="21" t="s">
        <v>1259</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614</v>
      </c>
      <c r="J1019" s="45">
        <f>VLOOKUP(Table1[[#This Row],[Status]],Auxiliar!$B$16:$C$24,2,0)</f>
        <v>1</v>
      </c>
      <c r="K1019" s="45" t="s">
        <v>1255</v>
      </c>
      <c r="L1019" s="46" t="s">
        <v>1258</v>
      </c>
      <c r="M1019" s="21" t="s">
        <v>1259</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614</v>
      </c>
      <c r="J1020" s="45">
        <f>VLOOKUP(Table1[[#This Row],[Status]],Auxiliar!$B$16:$C$24,2,0)</f>
        <v>1</v>
      </c>
      <c r="K1020" s="45" t="s">
        <v>1252</v>
      </c>
      <c r="L1020" s="46" t="s">
        <v>1258</v>
      </c>
      <c r="M1020" s="21" t="s">
        <v>1259</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614</v>
      </c>
      <c r="J1021" s="45">
        <f>VLOOKUP(Table1[[#This Row],[Status]],Auxiliar!$B$16:$C$24,2,0)</f>
        <v>1</v>
      </c>
      <c r="K1021" s="45" t="s">
        <v>1253</v>
      </c>
      <c r="L1021" s="46" t="s">
        <v>1258</v>
      </c>
      <c r="M1021" s="21" t="s">
        <v>1259</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614</v>
      </c>
      <c r="J1022" s="45">
        <f>VLOOKUP(Table1[[#This Row],[Status]],Auxiliar!$B$16:$C$24,2,0)</f>
        <v>1</v>
      </c>
      <c r="K1022" s="45" t="s">
        <v>1255</v>
      </c>
      <c r="L1022" s="46" t="s">
        <v>1258</v>
      </c>
      <c r="M1022" s="21" t="s">
        <v>1259</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614</v>
      </c>
      <c r="J1023" s="45">
        <f>VLOOKUP(Table1[[#This Row],[Status]],Auxiliar!$B$16:$C$24,2,0)</f>
        <v>1</v>
      </c>
      <c r="K1023" s="45" t="s">
        <v>1252</v>
      </c>
      <c r="L1023" s="46" t="s">
        <v>1258</v>
      </c>
      <c r="M1023" s="21" t="s">
        <v>1259</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614</v>
      </c>
      <c r="J1024" s="45">
        <f>VLOOKUP(Table1[[#This Row],[Status]],Auxiliar!$B$16:$C$24,2,0)</f>
        <v>1</v>
      </c>
      <c r="K1024" s="45" t="s">
        <v>1253</v>
      </c>
      <c r="L1024" s="46" t="s">
        <v>1258</v>
      </c>
      <c r="M1024" s="21" t="s">
        <v>1259</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614</v>
      </c>
      <c r="J1025" s="45">
        <f>VLOOKUP(Table1[[#This Row],[Status]],Auxiliar!$B$16:$C$24,2,0)</f>
        <v>1</v>
      </c>
      <c r="K1025" s="45" t="s">
        <v>1255</v>
      </c>
      <c r="L1025" s="46" t="s">
        <v>1258</v>
      </c>
      <c r="M1025" s="21" t="s">
        <v>1259</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614</v>
      </c>
      <c r="J1026" s="45">
        <f>VLOOKUP(Table1[[#This Row],[Status]],Auxiliar!$B$16:$C$24,2,0)</f>
        <v>1</v>
      </c>
      <c r="K1026" s="45" t="s">
        <v>1252</v>
      </c>
      <c r="L1026" s="46" t="s">
        <v>1258</v>
      </c>
      <c r="M1026" s="21" t="s">
        <v>1259</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614</v>
      </c>
      <c r="J1027" s="45">
        <f>VLOOKUP(Table1[[#This Row],[Status]],Auxiliar!$B$16:$C$24,2,0)</f>
        <v>1</v>
      </c>
      <c r="K1027" s="45" t="s">
        <v>1253</v>
      </c>
      <c r="L1027" s="46" t="s">
        <v>1258</v>
      </c>
      <c r="M1027" s="21" t="s">
        <v>1259</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614</v>
      </c>
      <c r="J1028" s="45">
        <f>VLOOKUP(Table1[[#This Row],[Status]],Auxiliar!$B$16:$C$24,2,0)</f>
        <v>1</v>
      </c>
      <c r="K1028" s="45" t="s">
        <v>1255</v>
      </c>
      <c r="L1028" s="46" t="s">
        <v>1258</v>
      </c>
      <c r="M1028" s="21" t="s">
        <v>1259</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614</v>
      </c>
      <c r="J1029" s="45">
        <f>VLOOKUP(Table1[[#This Row],[Status]],Auxiliar!$B$16:$C$24,2,0)</f>
        <v>1</v>
      </c>
      <c r="K1029" s="45" t="s">
        <v>1252</v>
      </c>
      <c r="L1029" s="46" t="s">
        <v>1258</v>
      </c>
      <c r="M1029" s="21" t="s">
        <v>1259</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614</v>
      </c>
      <c r="J1030" s="45">
        <f>VLOOKUP(Table1[[#This Row],[Status]],Auxiliar!$B$16:$C$24,2,0)</f>
        <v>1</v>
      </c>
      <c r="K1030" s="45" t="s">
        <v>1253</v>
      </c>
      <c r="L1030" s="46" t="s">
        <v>1258</v>
      </c>
      <c r="M1030" s="21" t="s">
        <v>1259</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614</v>
      </c>
      <c r="J1031" s="45">
        <f>VLOOKUP(Table1[[#This Row],[Status]],Auxiliar!$B$16:$C$24,2,0)</f>
        <v>1</v>
      </c>
      <c r="K1031" s="45" t="s">
        <v>1255</v>
      </c>
      <c r="L1031" s="46" t="s">
        <v>1258</v>
      </c>
      <c r="M1031" s="21" t="s">
        <v>1259</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614</v>
      </c>
      <c r="J1032" s="45">
        <f>VLOOKUP(Table1[[#This Row],[Status]],Auxiliar!$B$16:$C$24,2,0)</f>
        <v>1</v>
      </c>
      <c r="K1032" s="45" t="s">
        <v>1252</v>
      </c>
      <c r="L1032" s="46" t="s">
        <v>1258</v>
      </c>
      <c r="M1032" s="21" t="s">
        <v>1259</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614</v>
      </c>
      <c r="J1033" s="45">
        <f>VLOOKUP(Table1[[#This Row],[Status]],Auxiliar!$B$16:$C$24,2,0)</f>
        <v>1</v>
      </c>
      <c r="K1033" s="45" t="s">
        <v>1253</v>
      </c>
      <c r="L1033" s="46" t="s">
        <v>1258</v>
      </c>
      <c r="M1033" s="21" t="s">
        <v>1259</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614</v>
      </c>
      <c r="J1034" s="45">
        <f>VLOOKUP(Table1[[#This Row],[Status]],Auxiliar!$B$16:$C$24,2,0)</f>
        <v>1</v>
      </c>
      <c r="K1034" s="45" t="s">
        <v>1255</v>
      </c>
      <c r="L1034" s="46" t="s">
        <v>1258</v>
      </c>
      <c r="M1034" s="21" t="s">
        <v>1259</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614</v>
      </c>
      <c r="J1035" s="45">
        <f>VLOOKUP(Table1[[#This Row],[Status]],Auxiliar!$B$16:$C$24,2,0)</f>
        <v>1</v>
      </c>
      <c r="K1035" s="45" t="s">
        <v>1252</v>
      </c>
      <c r="L1035" s="46" t="s">
        <v>1258</v>
      </c>
      <c r="M1035" s="21" t="s">
        <v>1259</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614</v>
      </c>
      <c r="J1036" s="45">
        <f>VLOOKUP(Table1[[#This Row],[Status]],Auxiliar!$B$16:$C$24,2,0)</f>
        <v>1</v>
      </c>
      <c r="K1036" s="45" t="s">
        <v>1253</v>
      </c>
      <c r="L1036" s="46" t="s">
        <v>1258</v>
      </c>
      <c r="M1036" s="21" t="s">
        <v>1259</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614</v>
      </c>
      <c r="J1037" s="45">
        <f>VLOOKUP(Table1[[#This Row],[Status]],Auxiliar!$B$16:$C$24,2,0)</f>
        <v>1</v>
      </c>
      <c r="K1037" s="45" t="s">
        <v>1255</v>
      </c>
      <c r="L1037" s="46" t="s">
        <v>1258</v>
      </c>
      <c r="M1037" s="21" t="s">
        <v>1259</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614</v>
      </c>
      <c r="J1038" s="45">
        <f>VLOOKUP(Table1[[#This Row],[Status]],Auxiliar!$B$16:$C$24,2,0)</f>
        <v>1</v>
      </c>
      <c r="K1038" s="45" t="s">
        <v>1252</v>
      </c>
      <c r="L1038" s="46" t="s">
        <v>1258</v>
      </c>
      <c r="M1038" s="21" t="s">
        <v>1259</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614</v>
      </c>
      <c r="J1039" s="45">
        <f>VLOOKUP(Table1[[#This Row],[Status]],Auxiliar!$B$16:$C$24,2,0)</f>
        <v>1</v>
      </c>
      <c r="K1039" s="45" t="s">
        <v>1253</v>
      </c>
      <c r="L1039" s="46" t="s">
        <v>1258</v>
      </c>
      <c r="M1039" s="21" t="s">
        <v>1259</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614</v>
      </c>
      <c r="J1040" s="45">
        <f>VLOOKUP(Table1[[#This Row],[Status]],Auxiliar!$B$16:$C$24,2,0)</f>
        <v>1</v>
      </c>
      <c r="K1040" s="45" t="s">
        <v>1255</v>
      </c>
      <c r="L1040" s="46" t="s">
        <v>1258</v>
      </c>
      <c r="M1040" s="21" t="s">
        <v>1259</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614</v>
      </c>
      <c r="J1044" s="45">
        <f>VLOOKUP(Table1[[#This Row],[Status]],Auxiliar!$B$16:$C$24,2,0)</f>
        <v>1</v>
      </c>
      <c r="K1044" s="45" t="s">
        <v>1252</v>
      </c>
      <c r="L1044" s="46" t="s">
        <v>1258</v>
      </c>
      <c r="M1044" s="21" t="s">
        <v>1259</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614</v>
      </c>
      <c r="J1045" s="45">
        <f>VLOOKUP(Table1[[#This Row],[Status]],Auxiliar!$B$16:$C$24,2,0)</f>
        <v>1</v>
      </c>
      <c r="K1045" s="45" t="s">
        <v>1253</v>
      </c>
      <c r="L1045" s="46" t="s">
        <v>1258</v>
      </c>
      <c r="M1045" s="21" t="s">
        <v>1259</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614</v>
      </c>
      <c r="J1046" s="45">
        <f>VLOOKUP(Table1[[#This Row],[Status]],Auxiliar!$B$16:$C$24,2,0)</f>
        <v>1</v>
      </c>
      <c r="K1046" s="45" t="s">
        <v>1255</v>
      </c>
      <c r="L1046" s="46" t="s">
        <v>1258</v>
      </c>
      <c r="M1046" s="21" t="s">
        <v>1259</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614</v>
      </c>
      <c r="J1047" s="45">
        <f>VLOOKUP(Table1[[#This Row],[Status]],Auxiliar!$B$16:$C$24,2,0)</f>
        <v>1</v>
      </c>
      <c r="K1047" s="45" t="s">
        <v>1252</v>
      </c>
      <c r="L1047" s="46" t="s">
        <v>1258</v>
      </c>
      <c r="M1047" s="21" t="s">
        <v>1259</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614</v>
      </c>
      <c r="J1048" s="45">
        <f>VLOOKUP(Table1[[#This Row],[Status]],Auxiliar!$B$16:$C$24,2,0)</f>
        <v>1</v>
      </c>
      <c r="K1048" s="45" t="s">
        <v>1253</v>
      </c>
      <c r="L1048" s="46" t="s">
        <v>1258</v>
      </c>
      <c r="M1048" s="21" t="s">
        <v>1259</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614</v>
      </c>
      <c r="J1049" s="45">
        <f>VLOOKUP(Table1[[#This Row],[Status]],Auxiliar!$B$16:$C$24,2,0)</f>
        <v>1</v>
      </c>
      <c r="K1049" s="45" t="s">
        <v>1255</v>
      </c>
      <c r="L1049" s="46" t="s">
        <v>1258</v>
      </c>
      <c r="M1049" s="21" t="s">
        <v>1259</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614</v>
      </c>
      <c r="J1050" s="45">
        <f>VLOOKUP(Table1[[#This Row],[Status]],Auxiliar!$B$16:$C$24,2,0)</f>
        <v>1</v>
      </c>
      <c r="K1050" s="45" t="s">
        <v>1252</v>
      </c>
      <c r="L1050" s="46" t="s">
        <v>1258</v>
      </c>
      <c r="M1050" s="21" t="s">
        <v>1259</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614</v>
      </c>
      <c r="J1051" s="45">
        <f>VLOOKUP(Table1[[#This Row],[Status]],Auxiliar!$B$16:$C$24,2,0)</f>
        <v>1</v>
      </c>
      <c r="K1051" s="45" t="s">
        <v>1253</v>
      </c>
      <c r="L1051" s="46" t="s">
        <v>1258</v>
      </c>
      <c r="M1051" s="21" t="s">
        <v>1259</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614</v>
      </c>
      <c r="J1052" s="45">
        <f>VLOOKUP(Table1[[#This Row],[Status]],Auxiliar!$B$16:$C$24,2,0)</f>
        <v>1</v>
      </c>
      <c r="K1052" s="45" t="s">
        <v>1255</v>
      </c>
      <c r="L1052" s="46" t="s">
        <v>1258</v>
      </c>
      <c r="M1052" s="21" t="s">
        <v>1259</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614</v>
      </c>
      <c r="J1053" s="45">
        <f>VLOOKUP(Table1[[#This Row],[Status]],Auxiliar!$B$16:$C$24,2,0)</f>
        <v>1</v>
      </c>
      <c r="K1053" s="45" t="s">
        <v>1252</v>
      </c>
      <c r="L1053" s="46" t="s">
        <v>1258</v>
      </c>
      <c r="M1053" s="21" t="s">
        <v>1259</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614</v>
      </c>
      <c r="J1054" s="45">
        <f>VLOOKUP(Table1[[#This Row],[Status]],Auxiliar!$B$16:$C$24,2,0)</f>
        <v>1</v>
      </c>
      <c r="K1054" s="45" t="s">
        <v>1253</v>
      </c>
      <c r="L1054" s="46" t="s">
        <v>1258</v>
      </c>
      <c r="M1054" s="21" t="s">
        <v>1259</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614</v>
      </c>
      <c r="J1055" s="45">
        <f>VLOOKUP(Table1[[#This Row],[Status]],Auxiliar!$B$16:$C$24,2,0)</f>
        <v>1</v>
      </c>
      <c r="K1055" s="45" t="s">
        <v>1255</v>
      </c>
      <c r="L1055" s="46" t="s">
        <v>1258</v>
      </c>
      <c r="M1055" s="21" t="s">
        <v>1259</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614</v>
      </c>
      <c r="J1056" s="45">
        <f>VLOOKUP(Table1[[#This Row],[Status]],Auxiliar!$B$16:$C$24,2,0)</f>
        <v>1</v>
      </c>
      <c r="K1056" s="45" t="s">
        <v>1252</v>
      </c>
      <c r="L1056" s="46" t="s">
        <v>1258</v>
      </c>
      <c r="M1056" s="21" t="s">
        <v>1259</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614</v>
      </c>
      <c r="J1057" s="45">
        <f>VLOOKUP(Table1[[#This Row],[Status]],Auxiliar!$B$16:$C$24,2,0)</f>
        <v>1</v>
      </c>
      <c r="K1057" s="45" t="s">
        <v>1253</v>
      </c>
      <c r="L1057" s="46" t="s">
        <v>1258</v>
      </c>
      <c r="M1057" s="21" t="s">
        <v>1259</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614</v>
      </c>
      <c r="J1058" s="45">
        <f>VLOOKUP(Table1[[#This Row],[Status]],Auxiliar!$B$16:$C$24,2,0)</f>
        <v>1</v>
      </c>
      <c r="K1058" s="45" t="s">
        <v>1255</v>
      </c>
      <c r="L1058" s="46" t="s">
        <v>1258</v>
      </c>
      <c r="M1058" s="21" t="s">
        <v>1259</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614</v>
      </c>
      <c r="J1071" s="45">
        <f>VLOOKUP(Table1[[#This Row],[Status]],Auxiliar!$B$16:$C$24,2,0)</f>
        <v>1</v>
      </c>
      <c r="K1071" s="45" t="s">
        <v>1252</v>
      </c>
      <c r="L1071" s="46" t="s">
        <v>1258</v>
      </c>
      <c r="M1071" s="21" t="s">
        <v>1259</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614</v>
      </c>
      <c r="J1072" s="45">
        <f>VLOOKUP(Table1[[#This Row],[Status]],Auxiliar!$B$16:$C$24,2,0)</f>
        <v>1</v>
      </c>
      <c r="K1072" s="45" t="s">
        <v>1253</v>
      </c>
      <c r="L1072" s="46" t="s">
        <v>1258</v>
      </c>
      <c r="M1072" s="21" t="s">
        <v>1259</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614</v>
      </c>
      <c r="J1073" s="45">
        <f>VLOOKUP(Table1[[#This Row],[Status]],Auxiliar!$B$16:$C$24,2,0)</f>
        <v>1</v>
      </c>
      <c r="K1073" s="45" t="s">
        <v>1255</v>
      </c>
      <c r="L1073" s="46" t="s">
        <v>1258</v>
      </c>
      <c r="M1073" s="21" t="s">
        <v>1259</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1927</v>
      </c>
      <c r="J1086" s="45">
        <f>VLOOKUP(Table1[[#This Row],[Status]],Auxiliar!$B$16:$C$24,2,0)</f>
        <v>2</v>
      </c>
      <c r="K1086" s="45" t="s">
        <v>1252</v>
      </c>
      <c r="L1086" s="46" t="s">
        <v>1258</v>
      </c>
      <c r="M1086" s="21" t="s">
        <v>1259</v>
      </c>
      <c r="N1086" s="48">
        <v>45625</v>
      </c>
      <c r="O1086" s="21">
        <f>INDEX(Auxiliar!$D$5:$F$13,MATCH(Table1[[#This Row],[Tipologia_Testes]],Auxiliar!$B$5:$B$13,0),MATCH(Table1[[#This Row],[Complexidade]],Auxiliar!$D$4:$F$4,0))</f>
        <v>2</v>
      </c>
      <c r="P1086" s="43" t="s">
        <v>1344</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1927</v>
      </c>
      <c r="J1087" s="45">
        <f>VLOOKUP(Table1[[#This Row],[Status]],Auxiliar!$B$16:$C$24,2,0)</f>
        <v>2</v>
      </c>
      <c r="K1087" s="45" t="s">
        <v>1253</v>
      </c>
      <c r="L1087" s="46" t="s">
        <v>1258</v>
      </c>
      <c r="M1087" s="21" t="s">
        <v>1259</v>
      </c>
      <c r="N1087" s="48">
        <v>45625</v>
      </c>
      <c r="O1087" s="21">
        <f>INDEX(Auxiliar!$D$5:$F$13,MATCH(Table1[[#This Row],[Tipologia_Testes]],Auxiliar!$B$5:$B$13,0),MATCH(Table1[[#This Row],[Complexidade]],Auxiliar!$D$4:$F$4,0))</f>
        <v>2</v>
      </c>
      <c r="P1087" s="43" t="s">
        <v>1344</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1927</v>
      </c>
      <c r="J1088" s="45">
        <f>VLOOKUP(Table1[[#This Row],[Status]],Auxiliar!$B$16:$C$24,2,0)</f>
        <v>2</v>
      </c>
      <c r="K1088" s="45" t="s">
        <v>1255</v>
      </c>
      <c r="L1088" s="46" t="s">
        <v>1258</v>
      </c>
      <c r="M1088" s="21" t="s">
        <v>1259</v>
      </c>
      <c r="N1088" s="48">
        <v>45625</v>
      </c>
      <c r="O1088" s="21">
        <f>INDEX(Auxiliar!$D$5:$F$13,MATCH(Table1[[#This Row],[Tipologia_Testes]],Auxiliar!$B$5:$B$13,0),MATCH(Table1[[#This Row],[Complexidade]],Auxiliar!$D$4:$F$4,0))</f>
        <v>0.1</v>
      </c>
      <c r="P1088" s="43" t="s">
        <v>1344</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1927</v>
      </c>
      <c r="J1146" s="45">
        <f>VLOOKUP(Table1[[#This Row],[Status]],Auxiliar!$B$16:$C$24,2,0)</f>
        <v>2</v>
      </c>
      <c r="K1146" s="45" t="s">
        <v>1252</v>
      </c>
      <c r="L1146" s="46" t="s">
        <v>1258</v>
      </c>
      <c r="M1146" s="21" t="s">
        <v>1259</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1927</v>
      </c>
      <c r="J1147" s="45">
        <f>VLOOKUP(Table1[[#This Row],[Status]],Auxiliar!$B$16:$C$24,2,0)</f>
        <v>2</v>
      </c>
      <c r="K1147" s="45" t="s">
        <v>1253</v>
      </c>
      <c r="L1147" s="46" t="s">
        <v>1258</v>
      </c>
      <c r="M1147" s="21" t="s">
        <v>1259</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1927</v>
      </c>
      <c r="J1148" s="45">
        <f>VLOOKUP(Table1[[#This Row],[Status]],Auxiliar!$B$16:$C$24,2,0)</f>
        <v>2</v>
      </c>
      <c r="K1148" s="45" t="s">
        <v>1255</v>
      </c>
      <c r="L1148" s="46" t="s">
        <v>1258</v>
      </c>
      <c r="M1148" s="21" t="s">
        <v>1259</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1927</v>
      </c>
      <c r="J1149" s="45">
        <f>VLOOKUP(Table1[[#This Row],[Status]],Auxiliar!$B$16:$C$24,2,0)</f>
        <v>2</v>
      </c>
      <c r="K1149" s="45" t="s">
        <v>1252</v>
      </c>
      <c r="L1149" s="46" t="s">
        <v>1258</v>
      </c>
      <c r="M1149" s="21" t="s">
        <v>1259</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1927</v>
      </c>
      <c r="J1150" s="45">
        <f>VLOOKUP(Table1[[#This Row],[Status]],Auxiliar!$B$16:$C$24,2,0)</f>
        <v>2</v>
      </c>
      <c r="K1150" s="45" t="s">
        <v>1253</v>
      </c>
      <c r="L1150" s="46" t="s">
        <v>1258</v>
      </c>
      <c r="M1150" s="21" t="s">
        <v>1259</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1927</v>
      </c>
      <c r="J1151" s="45">
        <f>VLOOKUP(Table1[[#This Row],[Status]],Auxiliar!$B$16:$C$24,2,0)</f>
        <v>2</v>
      </c>
      <c r="K1151" s="45" t="s">
        <v>1255</v>
      </c>
      <c r="L1151" s="46" t="s">
        <v>1258</v>
      </c>
      <c r="M1151" s="21" t="s">
        <v>1259</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1927</v>
      </c>
      <c r="J1152" s="45">
        <f>VLOOKUP(Table1[[#This Row],[Status]],Auxiliar!$B$16:$C$24,2,0)</f>
        <v>2</v>
      </c>
      <c r="K1152" s="45" t="s">
        <v>1252</v>
      </c>
      <c r="L1152" s="46" t="s">
        <v>1258</v>
      </c>
      <c r="M1152" s="21" t="s">
        <v>1259</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1927</v>
      </c>
      <c r="J1153" s="45">
        <f>VLOOKUP(Table1[[#This Row],[Status]],Auxiliar!$B$16:$C$24,2,0)</f>
        <v>2</v>
      </c>
      <c r="K1153" s="45" t="s">
        <v>1253</v>
      </c>
      <c r="L1153" s="46" t="s">
        <v>1258</v>
      </c>
      <c r="M1153" s="21" t="s">
        <v>1259</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1927</v>
      </c>
      <c r="J1154" s="45">
        <f>VLOOKUP(Table1[[#This Row],[Status]],Auxiliar!$B$16:$C$24,2,0)</f>
        <v>2</v>
      </c>
      <c r="K1154" s="45" t="s">
        <v>1255</v>
      </c>
      <c r="L1154" s="46" t="s">
        <v>1258</v>
      </c>
      <c r="M1154" s="21" t="s">
        <v>1259</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1927</v>
      </c>
      <c r="J1155" s="45">
        <f>VLOOKUP(Table1[[#This Row],[Status]],Auxiliar!$B$16:$C$24,2,0)</f>
        <v>2</v>
      </c>
      <c r="K1155" s="45" t="s">
        <v>1252</v>
      </c>
      <c r="L1155" s="46" t="s">
        <v>1258</v>
      </c>
      <c r="M1155" s="21" t="s">
        <v>1259</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1927</v>
      </c>
      <c r="J1156" s="45">
        <f>VLOOKUP(Table1[[#This Row],[Status]],Auxiliar!$B$16:$C$24,2,0)</f>
        <v>2</v>
      </c>
      <c r="K1156" s="45" t="s">
        <v>1253</v>
      </c>
      <c r="L1156" s="46" t="s">
        <v>1258</v>
      </c>
      <c r="M1156" s="21" t="s">
        <v>1259</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1927</v>
      </c>
      <c r="J1157" s="45">
        <f>VLOOKUP(Table1[[#This Row],[Status]],Auxiliar!$B$16:$C$24,2,0)</f>
        <v>2</v>
      </c>
      <c r="K1157" s="45" t="s">
        <v>1255</v>
      </c>
      <c r="L1157" s="46" t="s">
        <v>1258</v>
      </c>
      <c r="M1157" s="21" t="s">
        <v>1259</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614</v>
      </c>
      <c r="J1158" s="45">
        <f>VLOOKUP(Table1[[#This Row],[Status]],Auxiliar!$B$16:$C$24,2,0)</f>
        <v>1</v>
      </c>
      <c r="K1158" s="45" t="s">
        <v>1252</v>
      </c>
      <c r="L1158" s="46" t="s">
        <v>1258</v>
      </c>
      <c r="M1158" s="21" t="s">
        <v>1259</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614</v>
      </c>
      <c r="J1159" s="45">
        <f>VLOOKUP(Table1[[#This Row],[Status]],Auxiliar!$B$16:$C$24,2,0)</f>
        <v>1</v>
      </c>
      <c r="K1159" s="45" t="s">
        <v>1253</v>
      </c>
      <c r="L1159" s="46" t="s">
        <v>1258</v>
      </c>
      <c r="M1159" s="21" t="s">
        <v>1259</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614</v>
      </c>
      <c r="J1160" s="45">
        <f>VLOOKUP(Table1[[#This Row],[Status]],Auxiliar!$B$16:$C$24,2,0)</f>
        <v>1</v>
      </c>
      <c r="K1160" s="45" t="s">
        <v>1255</v>
      </c>
      <c r="L1160" s="46" t="s">
        <v>1258</v>
      </c>
      <c r="M1160" s="21" t="s">
        <v>1259</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1927</v>
      </c>
      <c r="J1161" s="45">
        <f>VLOOKUP(Table1[[#This Row],[Status]],Auxiliar!$B$16:$C$24,2,0)</f>
        <v>2</v>
      </c>
      <c r="K1161" s="45" t="s">
        <v>1252</v>
      </c>
      <c r="L1161" s="46" t="s">
        <v>1258</v>
      </c>
      <c r="M1161" s="21" t="s">
        <v>1259</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1927</v>
      </c>
      <c r="J1162" s="45">
        <f>VLOOKUP(Table1[[#This Row],[Status]],Auxiliar!$B$16:$C$24,2,0)</f>
        <v>2</v>
      </c>
      <c r="K1162" s="45" t="s">
        <v>1253</v>
      </c>
      <c r="L1162" s="46" t="s">
        <v>1258</v>
      </c>
      <c r="M1162" s="21" t="s">
        <v>1259</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1927</v>
      </c>
      <c r="J1163" s="45">
        <f>VLOOKUP(Table1[[#This Row],[Status]],Auxiliar!$B$16:$C$24,2,0)</f>
        <v>2</v>
      </c>
      <c r="K1163" s="45" t="s">
        <v>1255</v>
      </c>
      <c r="L1163" s="46" t="s">
        <v>1258</v>
      </c>
      <c r="M1163" s="21" t="s">
        <v>1259</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1355</v>
      </c>
      <c r="E1164" s="42" t="s">
        <v>1337</v>
      </c>
      <c r="F1164" s="40" t="s">
        <v>1955</v>
      </c>
      <c r="G1164" s="38" t="s">
        <v>383</v>
      </c>
      <c r="H1164" s="60" t="str">
        <f>Table1[[#This Row],[Tabela]]&amp;Table1[[#This Row],[Campo]]</f>
        <v>lt007_instr_activityenvrnmntl_objctv</v>
      </c>
      <c r="I1164" s="2" t="s">
        <v>1927</v>
      </c>
      <c r="J1164" s="45">
        <f>VLOOKUP(Table1[[#This Row],[Status]],Auxiliar!$B$16:$C$24,2,0)</f>
        <v>2</v>
      </c>
      <c r="K1164" s="45" t="s">
        <v>1252</v>
      </c>
      <c r="L1164" s="46" t="s">
        <v>1258</v>
      </c>
      <c r="M1164" s="21" t="s">
        <v>1259</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1355</v>
      </c>
      <c r="E1165" s="39" t="s">
        <v>1337</v>
      </c>
      <c r="F1165" s="40" t="s">
        <v>1955</v>
      </c>
      <c r="G1165" s="39" t="s">
        <v>383</v>
      </c>
      <c r="H1165" s="59" t="str">
        <f>Table1[[#This Row],[Tabela]]&amp;Table1[[#This Row],[Campo]]</f>
        <v>lt007_instr_activityenvrnmntl_objctv</v>
      </c>
      <c r="I1165" s="2" t="s">
        <v>1927</v>
      </c>
      <c r="J1165" s="45">
        <f>VLOOKUP(Table1[[#This Row],[Status]],Auxiliar!$B$16:$C$24,2,0)</f>
        <v>2</v>
      </c>
      <c r="K1165" s="45" t="s">
        <v>1253</v>
      </c>
      <c r="L1165" s="46" t="s">
        <v>1258</v>
      </c>
      <c r="M1165" s="21" t="s">
        <v>1259</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1355</v>
      </c>
      <c r="E1166" s="39" t="s">
        <v>1337</v>
      </c>
      <c r="F1166" s="40" t="s">
        <v>1955</v>
      </c>
      <c r="G1166" s="39" t="s">
        <v>383</v>
      </c>
      <c r="H1166" s="59" t="str">
        <f>Table1[[#This Row],[Tabela]]&amp;Table1[[#This Row],[Campo]]</f>
        <v>lt007_instr_activityenvrnmntl_objctv</v>
      </c>
      <c r="I1166" s="2" t="s">
        <v>1927</v>
      </c>
      <c r="J1166" s="45">
        <f>VLOOKUP(Table1[[#This Row],[Status]],Auxiliar!$B$16:$C$24,2,0)</f>
        <v>2</v>
      </c>
      <c r="K1166" s="45" t="s">
        <v>1255</v>
      </c>
      <c r="L1166" s="46" t="s">
        <v>1258</v>
      </c>
      <c r="M1166" s="21" t="s">
        <v>1259</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1355</v>
      </c>
      <c r="E1167" s="42" t="s">
        <v>1337</v>
      </c>
      <c r="F1167" s="40" t="s">
        <v>1955</v>
      </c>
      <c r="G1167" s="38" t="s">
        <v>384</v>
      </c>
      <c r="H1167" s="60" t="str">
        <f>Table1[[#This Row],[Tabela]]&amp;Table1[[#This Row],[Campo]]</f>
        <v>lt007_instr_activitytyp_actvty</v>
      </c>
      <c r="I1167" s="2" t="s">
        <v>1927</v>
      </c>
      <c r="J1167" s="45">
        <f>VLOOKUP(Table1[[#This Row],[Status]],Auxiliar!$B$16:$C$24,2,0)</f>
        <v>2</v>
      </c>
      <c r="K1167" s="45" t="s">
        <v>1252</v>
      </c>
      <c r="L1167" s="46" t="s">
        <v>1258</v>
      </c>
      <c r="M1167" s="21" t="s">
        <v>1259</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1355</v>
      </c>
      <c r="E1168" s="39" t="s">
        <v>1337</v>
      </c>
      <c r="F1168" s="40" t="s">
        <v>1955</v>
      </c>
      <c r="G1168" s="39" t="s">
        <v>384</v>
      </c>
      <c r="H1168" s="59" t="str">
        <f>Table1[[#This Row],[Tabela]]&amp;Table1[[#This Row],[Campo]]</f>
        <v>lt007_instr_activitytyp_actvty</v>
      </c>
      <c r="I1168" s="2" t="s">
        <v>1927</v>
      </c>
      <c r="J1168" s="45">
        <f>VLOOKUP(Table1[[#This Row],[Status]],Auxiliar!$B$16:$C$24,2,0)</f>
        <v>2</v>
      </c>
      <c r="K1168" s="45" t="s">
        <v>1253</v>
      </c>
      <c r="L1168" s="46" t="s">
        <v>1258</v>
      </c>
      <c r="M1168" s="21" t="s">
        <v>1259</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1355</v>
      </c>
      <c r="E1169" s="39" t="s">
        <v>1337</v>
      </c>
      <c r="F1169" s="40" t="s">
        <v>1955</v>
      </c>
      <c r="G1169" s="39" t="s">
        <v>384</v>
      </c>
      <c r="H1169" s="59" t="str">
        <f>Table1[[#This Row],[Tabela]]&amp;Table1[[#This Row],[Campo]]</f>
        <v>lt007_instr_activitytyp_actvty</v>
      </c>
      <c r="I1169" s="2" t="s">
        <v>1927</v>
      </c>
      <c r="J1169" s="45">
        <f>VLOOKUP(Table1[[#This Row],[Status]],Auxiliar!$B$16:$C$24,2,0)</f>
        <v>2</v>
      </c>
      <c r="K1169" s="45" t="s">
        <v>1255</v>
      </c>
      <c r="L1169" s="46" t="s">
        <v>1258</v>
      </c>
      <c r="M1169" s="21" t="s">
        <v>1259</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614</v>
      </c>
      <c r="J1182" s="45">
        <f>VLOOKUP(Table1[[#This Row],[Status]],Auxiliar!$B$16:$C$24,2,0)</f>
        <v>1</v>
      </c>
      <c r="K1182" s="45" t="s">
        <v>1252</v>
      </c>
      <c r="L1182" s="46" t="s">
        <v>1258</v>
      </c>
      <c r="M1182" s="21" t="s">
        <v>1259</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614</v>
      </c>
      <c r="J1183" s="45">
        <f>VLOOKUP(Table1[[#This Row],[Status]],Auxiliar!$B$16:$C$24,2,0)</f>
        <v>1</v>
      </c>
      <c r="K1183" s="45" t="s">
        <v>1253</v>
      </c>
      <c r="L1183" s="46" t="s">
        <v>1258</v>
      </c>
      <c r="M1183" s="21" t="s">
        <v>1259</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614</v>
      </c>
      <c r="J1184" s="45">
        <f>VLOOKUP(Table1[[#This Row],[Status]],Auxiliar!$B$16:$C$24,2,0)</f>
        <v>1</v>
      </c>
      <c r="K1184" s="45" t="s">
        <v>1255</v>
      </c>
      <c r="L1184" s="46" t="s">
        <v>1258</v>
      </c>
      <c r="M1184" s="21" t="s">
        <v>1259</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1955</v>
      </c>
      <c r="G1276" s="13" t="s">
        <v>419</v>
      </c>
      <c r="H1276" s="59" t="str">
        <f>Table1[[#This Row],[Tabela]]&amp;Table1[[#This Row],[Campo]]</f>
        <v>lt007_instr_activitysstnbl_indctr</v>
      </c>
      <c r="I1276" s="2" t="s">
        <v>1927</v>
      </c>
      <c r="J1276" s="45">
        <f>VLOOKUP(Table1[[#This Row],[Status]],Auxiliar!$B$16:$C$24,2,0)</f>
        <v>2</v>
      </c>
      <c r="K1276" s="21" t="s">
        <v>1257</v>
      </c>
      <c r="L1276" s="46" t="s">
        <v>1258</v>
      </c>
      <c r="M1276" s="21" t="s">
        <v>1259</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1955</v>
      </c>
      <c r="G1277" s="13" t="s">
        <v>420</v>
      </c>
      <c r="H1277" s="59" t="str">
        <f>Table1[[#This Row],[Tabela]]&amp;Table1[[#This Row],[Campo]]</f>
        <v>lt007_instr_activitysstnbl_ctgry</v>
      </c>
      <c r="I1277" s="2" t="s">
        <v>1927</v>
      </c>
      <c r="J1277" s="45">
        <f>VLOOKUP(Table1[[#This Row],[Status]],Auxiliar!$B$16:$C$24,2,0)</f>
        <v>2</v>
      </c>
      <c r="K1277" s="21" t="s">
        <v>1257</v>
      </c>
      <c r="L1277" s="46" t="s">
        <v>1258</v>
      </c>
      <c r="M1277" s="21" t="s">
        <v>1259</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615</v>
      </c>
      <c r="J1297" s="45">
        <f>VLOOKUP(Table1[[#This Row],[Status]],Auxiliar!$B$16:$C$24,2,0)</f>
        <v>4</v>
      </c>
      <c r="K1297" s="21" t="s">
        <v>1257</v>
      </c>
      <c r="L1297" s="46" t="s">
        <v>1258</v>
      </c>
      <c r="M1297" s="21" t="s">
        <v>1259</v>
      </c>
      <c r="N1297" s="48">
        <v>45625</v>
      </c>
      <c r="O1297" s="113">
        <v>0.1</v>
      </c>
      <c r="P1297" s="2" t="s">
        <v>2037</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4">
        <v>0.1</v>
      </c>
      <c r="P1298" s="2" t="s">
        <v>2015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1927</v>
      </c>
      <c r="J1299" s="45">
        <f>VLOOKUP(Table1[[#This Row],[Status]],Auxiliar!$B$16:$C$24,2,0)</f>
        <v>2</v>
      </c>
      <c r="K1299" s="21" t="s">
        <v>1257</v>
      </c>
      <c r="L1299" s="46" t="s">
        <v>1258</v>
      </c>
      <c r="M1299" s="21" t="s">
        <v>1259</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1"/>
  <sheetViews>
    <sheetView showGridLines="0" tabSelected="1" topLeftCell="A10" zoomScale="70" zoomScaleNormal="70" workbookViewId="0">
      <selection activeCell="H117" sqref="H117"/>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4" width="19" style="179" hidden="1" customWidth="1"/>
    <col min="15" max="17" width="17.8984375" style="250" customWidth="1"/>
    <col min="18" max="18" width="52.796875" style="265" customWidth="1"/>
    <col min="19" max="19" width="6.3984375" hidden="1" customWidth="1"/>
    <col min="20" max="22" width="8.796875" hidden="1" customWidth="1"/>
    <col min="23" max="38" width="5.69921875" hidden="1" customWidth="1"/>
    <col min="39" max="39" width="9.765625E-2"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1945</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1946</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2046</v>
      </c>
      <c r="M15" s="268" t="s">
        <v>2046</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1978</v>
      </c>
      <c r="G16" s="213" t="s">
        <v>12</v>
      </c>
      <c r="H16" s="213" t="s">
        <v>645</v>
      </c>
      <c r="I16" s="325" t="s">
        <v>1947</v>
      </c>
      <c r="J16" s="325" t="s">
        <v>2048</v>
      </c>
      <c r="K16" s="215" t="s">
        <v>2049</v>
      </c>
      <c r="L16" s="325" t="s">
        <v>2006</v>
      </c>
      <c r="M16" s="325" t="s">
        <v>2007</v>
      </c>
      <c r="N16" s="325" t="s">
        <v>2047</v>
      </c>
      <c r="O16" s="213" t="s">
        <v>2004</v>
      </c>
      <c r="P16" s="213" t="s">
        <v>2005</v>
      </c>
      <c r="Q16" s="213" t="s">
        <v>2009</v>
      </c>
      <c r="R16" s="326" t="s">
        <v>22</v>
      </c>
      <c r="S16" s="218" t="s">
        <v>1242</v>
      </c>
      <c r="T16" s="218" t="s">
        <v>1948</v>
      </c>
      <c r="U16" s="218" t="s">
        <v>1949</v>
      </c>
      <c r="V16" s="216" t="s">
        <v>1950</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customHeight="1">
      <c r="A17" s="276"/>
      <c r="B17" s="142" t="s">
        <v>26</v>
      </c>
      <c r="C17" s="138" t="s">
        <v>26</v>
      </c>
      <c r="D17" s="134"/>
      <c r="E17" s="242" t="s">
        <v>380</v>
      </c>
      <c r="F17" s="240" t="s">
        <v>1979</v>
      </c>
      <c r="G17" s="241">
        <f>COUNTA(G18)</f>
        <v>1</v>
      </c>
      <c r="H17" s="297" t="s">
        <v>2016</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hidden="1"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customHeight="1" collapsed="1">
      <c r="A19" s="276"/>
      <c r="B19" s="142" t="s">
        <v>26</v>
      </c>
      <c r="C19" s="138" t="s">
        <v>311</v>
      </c>
      <c r="D19" s="134"/>
      <c r="E19" s="240" t="s">
        <v>312</v>
      </c>
      <c r="F19" s="240" t="s">
        <v>2003</v>
      </c>
      <c r="G19" s="241">
        <f>COUNTA(G20:G27)</f>
        <v>8</v>
      </c>
      <c r="H19" s="297" t="s">
        <v>2016</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hidden="1"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1952</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hidden="1"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1952</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hidden="1"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1952</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hidden="1"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1952</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hidden="1"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1952</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hidden="1"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1952</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hidden="1"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1952</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hidden="1"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1952</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customHeight="1" collapsed="1">
      <c r="A28" s="276"/>
      <c r="B28" s="142" t="s">
        <v>26</v>
      </c>
      <c r="C28" s="138" t="s">
        <v>181</v>
      </c>
      <c r="D28" s="134"/>
      <c r="E28" s="240" t="s">
        <v>182</v>
      </c>
      <c r="F28" s="240" t="s">
        <v>1979</v>
      </c>
      <c r="G28" s="241">
        <f>COUNTA(G29:G43)</f>
        <v>15</v>
      </c>
      <c r="H28" s="297" t="s">
        <v>2016</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hidden="1"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hidden="1"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hidden="1"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hidden="1"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hidden="1"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hidden="1"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hidden="1"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hidden="1"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hidden="1"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hidden="1"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hidden="1"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hidden="1"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hidden="1"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hidden="1"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hidden="1"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customHeight="1" collapsed="1">
      <c r="A44" s="276"/>
      <c r="B44" s="142" t="s">
        <v>26</v>
      </c>
      <c r="C44" s="138" t="s">
        <v>181</v>
      </c>
      <c r="D44" s="134"/>
      <c r="E44" s="240" t="s">
        <v>182</v>
      </c>
      <c r="F44" s="240" t="s">
        <v>2044</v>
      </c>
      <c r="G44" s="241">
        <f>COUNTA(G45:G45)</f>
        <v>1</v>
      </c>
      <c r="H44" s="296" t="s">
        <v>2017</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2045</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hidden="1"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321">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collapsed="1">
      <c r="A46" s="276"/>
      <c r="B46" s="142" t="s">
        <v>26</v>
      </c>
      <c r="C46" s="138" t="s">
        <v>311</v>
      </c>
      <c r="D46" s="134"/>
      <c r="E46" s="240" t="s">
        <v>332</v>
      </c>
      <c r="F46" s="240" t="s">
        <v>1979</v>
      </c>
      <c r="G46" s="241">
        <f>COUNTA(G47:G49)</f>
        <v>3</v>
      </c>
      <c r="H46" s="297" t="s">
        <v>2016</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hidden="1"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1952</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hidden="1"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1952</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hidden="1"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1952</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customHeight="1" collapsed="1">
      <c r="A50" s="276"/>
      <c r="B50" s="142" t="s">
        <v>26</v>
      </c>
      <c r="C50" s="138" t="s">
        <v>26</v>
      </c>
      <c r="D50" s="134"/>
      <c r="E50" s="242" t="s">
        <v>1956</v>
      </c>
      <c r="F50" s="240" t="s">
        <v>2003</v>
      </c>
      <c r="G50" s="241">
        <f>COUNTA(G51:G60)</f>
        <v>10</v>
      </c>
      <c r="H50" s="297" t="s">
        <v>2016</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2043</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hidden="1" outlineLevel="1">
      <c r="A51" s="276" t="str">
        <f t="shared" ref="A51:A60" si="25">E51&amp;G51</f>
        <v>lt827_mthd_usd_instrmntambito</v>
      </c>
      <c r="B51" s="142" t="s">
        <v>26</v>
      </c>
      <c r="C51" s="138" t="s">
        <v>26</v>
      </c>
      <c r="D51" s="236" t="s">
        <v>40</v>
      </c>
      <c r="E51" s="239" t="s">
        <v>1956</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hidden="1" outlineLevel="1">
      <c r="A52" s="276" t="str">
        <f t="shared" si="25"/>
        <v>lt827_mthd_usd_instrmntref_date</v>
      </c>
      <c r="B52" s="142" t="s">
        <v>26</v>
      </c>
      <c r="C52" s="138" t="s">
        <v>26</v>
      </c>
      <c r="D52" s="236" t="s">
        <v>40</v>
      </c>
      <c r="E52" s="239" t="s">
        <v>1956</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hidden="1" outlineLevel="1">
      <c r="A53" s="276" t="str">
        <f t="shared" si="25"/>
        <v>lt827_mthd_usd_instrmntordem</v>
      </c>
      <c r="B53" s="142" t="s">
        <v>26</v>
      </c>
      <c r="C53" s="138" t="s">
        <v>26</v>
      </c>
      <c r="D53" s="236" t="s">
        <v>40</v>
      </c>
      <c r="E53" s="239" t="s">
        <v>1956</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hidden="1" outlineLevel="1">
      <c r="A54" s="276" t="str">
        <f t="shared" si="25"/>
        <v>lt827_mthd_usd_instrmnttabela</v>
      </c>
      <c r="B54" s="142" t="s">
        <v>26</v>
      </c>
      <c r="C54" s="138" t="s">
        <v>26</v>
      </c>
      <c r="D54" s="236" t="s">
        <v>40</v>
      </c>
      <c r="E54" s="239" t="s">
        <v>1956</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hidden="1" outlineLevel="1">
      <c r="A55" s="276" t="str">
        <f t="shared" si="25"/>
        <v>lt827_mthd_usd_instrmntorigem_scp1_emss</v>
      </c>
      <c r="B55" s="142" t="s">
        <v>26</v>
      </c>
      <c r="C55" s="138" t="s">
        <v>26</v>
      </c>
      <c r="D55" s="236" t="s">
        <v>40</v>
      </c>
      <c r="E55" s="239" t="s">
        <v>1956</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hidden="1" outlineLevel="1">
      <c r="A56" s="276" t="str">
        <f t="shared" si="25"/>
        <v>lt827_mthd_usd_instrmntorigem_scp2_emss</v>
      </c>
      <c r="B56" s="142" t="s">
        <v>26</v>
      </c>
      <c r="C56" s="138" t="s">
        <v>26</v>
      </c>
      <c r="D56" s="236" t="s">
        <v>40</v>
      </c>
      <c r="E56" s="239" t="s">
        <v>1956</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hidden="1" outlineLevel="1">
      <c r="A57" s="276" t="str">
        <f t="shared" si="25"/>
        <v>lt827_mthd_usd_instrmntorigem_scp3_emss</v>
      </c>
      <c r="B57" s="142" t="s">
        <v>26</v>
      </c>
      <c r="C57" s="138" t="s">
        <v>26</v>
      </c>
      <c r="D57" s="236" t="s">
        <v>40</v>
      </c>
      <c r="E57" s="239" t="s">
        <v>1956</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hidden="1" outlineLevel="1">
      <c r="A58" s="276" t="str">
        <f t="shared" si="25"/>
        <v>lt827_mthd_usd_instrmntmthd_usd_instrmnt_scp_1</v>
      </c>
      <c r="B58" s="142" t="s">
        <v>26</v>
      </c>
      <c r="C58" s="138" t="s">
        <v>26</v>
      </c>
      <c r="D58" s="236" t="s">
        <v>40</v>
      </c>
      <c r="E58" s="239" t="s">
        <v>1956</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hidden="1" outlineLevel="1">
      <c r="A59" s="276" t="str">
        <f t="shared" si="25"/>
        <v>lt827_mthd_usd_instrmntmthd_usd_instrmnt_scp_2</v>
      </c>
      <c r="B59" s="142" t="s">
        <v>26</v>
      </c>
      <c r="C59" s="138" t="s">
        <v>26</v>
      </c>
      <c r="D59" s="236" t="s">
        <v>40</v>
      </c>
      <c r="E59" s="239" t="s">
        <v>1956</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hidden="1" outlineLevel="1">
      <c r="A60" s="276" t="str">
        <f t="shared" si="25"/>
        <v>lt827_mthd_usd_instrmntmthd_usd_instrmnt_scp_3</v>
      </c>
      <c r="B60" s="142" t="s">
        <v>26</v>
      </c>
      <c r="C60" s="138" t="s">
        <v>26</v>
      </c>
      <c r="D60" s="236" t="s">
        <v>40</v>
      </c>
      <c r="E60" s="239" t="s">
        <v>1956</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customHeight="1" collapsed="1">
      <c r="A61" s="276"/>
      <c r="B61" s="142" t="s">
        <v>26</v>
      </c>
      <c r="C61" s="138" t="s">
        <v>26</v>
      </c>
      <c r="D61" s="134"/>
      <c r="E61" s="242" t="s">
        <v>336</v>
      </c>
      <c r="F61" s="240" t="s">
        <v>1979</v>
      </c>
      <c r="G61" s="241">
        <f>COUNTA(G62:G76)</f>
        <v>15</v>
      </c>
      <c r="H61" s="297" t="s">
        <v>2016</v>
      </c>
      <c r="I61" s="280">
        <f>MAX(I62:I76)</f>
        <v>0</v>
      </c>
      <c r="J61" s="279">
        <f>MIN(J62:J76)</f>
        <v>45596</v>
      </c>
      <c r="K61" s="280">
        <f>MIN(K62:K76)</f>
        <v>45596</v>
      </c>
      <c r="L61" s="279">
        <f>MIN(L62:L76)</f>
        <v>45600</v>
      </c>
      <c r="M61" s="280">
        <f>MAX(M62:M76)</f>
        <v>45624</v>
      </c>
      <c r="N61" s="329">
        <f t="array" ref="N61">MAX(IF(W61:CI61&gt;0,$W$16:$CI$16))</f>
        <v>45625</v>
      </c>
      <c r="O61" s="328">
        <f>SUMPRODUCT(O62:O76,U62:U76)/SUM(U62:U76)</f>
        <v>1</v>
      </c>
      <c r="P61" s="328">
        <f ca="1">SUMPRODUCT(P62:P76,U62:U76)/SUM(U62:U76)</f>
        <v>1</v>
      </c>
      <c r="Q61" s="257">
        <f t="shared" ref="Q61:Q75" ca="1" si="29">O61-P61</f>
        <v>0</v>
      </c>
      <c r="R61" s="264" t="s">
        <v>2043</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hidden="1"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hidden="1"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hidden="1"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hidden="1"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hidden="1"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hidden="1"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hidden="1"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hidden="1"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hidden="1"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hidden="1"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hidden="1"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hidden="1"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hidden="1"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hidden="1"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hidden="1"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1305</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customHeight="1" collapsed="1">
      <c r="A77" s="276"/>
      <c r="B77" s="142" t="s">
        <v>26</v>
      </c>
      <c r="C77" s="138" t="s">
        <v>26</v>
      </c>
      <c r="D77" s="134"/>
      <c r="E77" s="242" t="s">
        <v>380</v>
      </c>
      <c r="F77" s="240" t="s">
        <v>2000</v>
      </c>
      <c r="G77" s="241">
        <f>COUNTA(G78:G79)</f>
        <v>2</v>
      </c>
      <c r="H77" s="297" t="s">
        <v>2016</v>
      </c>
      <c r="I77" s="280">
        <f>MAX(I78:I79)</f>
        <v>45595</v>
      </c>
      <c r="J77" s="279">
        <f>MIN(J78:J79)</f>
        <v>45611</v>
      </c>
      <c r="K77" s="279">
        <f>MIN(K78:K79)</f>
        <v>45611</v>
      </c>
      <c r="L77" s="279">
        <f>MIN(L78:L79)</f>
        <v>45614</v>
      </c>
      <c r="M77" s="280">
        <f>MAX(M78:M79)</f>
        <v>45621</v>
      </c>
      <c r="N77" s="329">
        <f t="array" ref="N77">MAX(IF(W77:CI77&gt;0,$W$16:$CI$16))</f>
        <v>45625</v>
      </c>
      <c r="O77" s="328">
        <f>SUMPRODUCT(O78:O79,U78:U79)/SUM(U78:U79)</f>
        <v>1</v>
      </c>
      <c r="P77" s="328">
        <f ca="1">SUMPRODUCT(P78:P177,U78:U177)/SUM(U78:U177)</f>
        <v>0.17410412440838405</v>
      </c>
      <c r="Q77" s="257">
        <f t="shared" ref="Q77:Q79" ca="1" si="39">O77-P77</f>
        <v>0.82589587559161592</v>
      </c>
      <c r="R77" s="264" t="s">
        <v>2043</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hidden="1"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hidden="1"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49.8" customHeight="1" collapsed="1">
      <c r="A80" s="276"/>
      <c r="B80" s="142" t="s">
        <v>26</v>
      </c>
      <c r="C80" s="138" t="s">
        <v>26</v>
      </c>
      <c r="D80" s="134"/>
      <c r="E80" s="242" t="s">
        <v>369</v>
      </c>
      <c r="F80" s="240" t="s">
        <v>1979</v>
      </c>
      <c r="G80" s="241">
        <f>COUNTA(G81:G85)</f>
        <v>5</v>
      </c>
      <c r="H80" s="277" t="s">
        <v>2024</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2027</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hidden="1"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1953</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hidden="1"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1953</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hidden="1"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1953</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hidden="1"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hidden="1"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ollapsed="1">
      <c r="A86" s="276"/>
      <c r="B86" s="142" t="s">
        <v>26</v>
      </c>
      <c r="C86" s="138" t="s">
        <v>26</v>
      </c>
      <c r="D86" s="134"/>
      <c r="E86" s="242" t="s">
        <v>336</v>
      </c>
      <c r="F86" s="240" t="s">
        <v>2000</v>
      </c>
      <c r="G86" s="241">
        <f>COUNTA(G87:G91)</f>
        <v>5</v>
      </c>
      <c r="H86" s="301" t="s">
        <v>2023</v>
      </c>
      <c r="I86" s="280">
        <f>MAX(I87:I91)</f>
        <v>45590</v>
      </c>
      <c r="J86" s="279">
        <f>MIN(J87:J91)</f>
        <v>45611</v>
      </c>
      <c r="K86" s="279">
        <f>MIN(K87:K91)</f>
        <v>45611</v>
      </c>
      <c r="L86" s="279">
        <f>MIN(L87:L91)</f>
        <v>45628</v>
      </c>
      <c r="M86" s="280">
        <f>MAX(M87:M91)</f>
        <v>45630</v>
      </c>
      <c r="N86" s="329">
        <f t="array" ref="N86">MAX(IF(W86:CI86&gt;0,$W$16:$CI$16))</f>
        <v>45632</v>
      </c>
      <c r="O86" s="251">
        <v>0</v>
      </c>
      <c r="P86" s="252">
        <f ca="1">SUMPRODUCT(P87:P91,U87:U91)/SUM(U87:U91)</f>
        <v>0</v>
      </c>
      <c r="Q86" s="257">
        <f t="shared" ca="1" si="41"/>
        <v>0</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hidden="1"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hidden="1"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hidden="1"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hidden="1"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hidden="1"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ollapsed="1">
      <c r="A92" s="276"/>
      <c r="B92" s="142" t="s">
        <v>26</v>
      </c>
      <c r="C92" s="138" t="s">
        <v>26</v>
      </c>
      <c r="D92" s="134"/>
      <c r="E92" s="242" t="s">
        <v>336</v>
      </c>
      <c r="F92" s="240" t="s">
        <v>2010</v>
      </c>
      <c r="G92" s="241">
        <f>COUNTA(G93)</f>
        <v>1</v>
      </c>
      <c r="H92" s="301" t="s">
        <v>2023</v>
      </c>
      <c r="I92" s="280">
        <f>MAX(I93)</f>
        <v>45603</v>
      </c>
      <c r="J92" s="280">
        <f>MAX(J93)</f>
        <v>45611</v>
      </c>
      <c r="K92" s="280">
        <f>MAX(K93)</f>
        <v>45611</v>
      </c>
      <c r="L92" s="279">
        <f>MIN(L93)</f>
        <v>45628</v>
      </c>
      <c r="M92" s="280">
        <f>MAX(M93)</f>
        <v>45628</v>
      </c>
      <c r="N92" s="329">
        <f t="array" ref="N92">MAX(IF(W92:CI92&gt;0,$W$16:$CI$16))</f>
        <v>45632</v>
      </c>
      <c r="O92" s="322">
        <v>0</v>
      </c>
      <c r="P92" s="252">
        <f ca="1">P93</f>
        <v>0</v>
      </c>
      <c r="Q92" s="248">
        <f t="shared" ca="1" si="41"/>
        <v>0</v>
      </c>
      <c r="R92" s="264" t="s">
        <v>2012</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hidden="1"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ollapsed="1">
      <c r="A94" s="276"/>
      <c r="B94" s="142" t="s">
        <v>26</v>
      </c>
      <c r="C94" s="138" t="s">
        <v>26</v>
      </c>
      <c r="D94" s="134"/>
      <c r="E94" s="242" t="s">
        <v>369</v>
      </c>
      <c r="F94" s="240" t="s">
        <v>2000</v>
      </c>
      <c r="G94" s="241">
        <f>COUNTA(G95:G99)</f>
        <v>5</v>
      </c>
      <c r="H94" s="301" t="s">
        <v>2023</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2030</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hidden="1"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hidden="1"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hidden="1"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hidden="1"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hidden="1"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ollapsed="1">
      <c r="A100" s="276"/>
      <c r="B100" s="142" t="s">
        <v>26</v>
      </c>
      <c r="C100" s="138" t="s">
        <v>311</v>
      </c>
      <c r="D100" s="134"/>
      <c r="E100" s="240" t="s">
        <v>326</v>
      </c>
      <c r="F100" s="240" t="s">
        <v>1979</v>
      </c>
      <c r="G100" s="241">
        <f>COUNTA(G101:G114)</f>
        <v>14</v>
      </c>
      <c r="H100" s="301" t="s">
        <v>2023</v>
      </c>
      <c r="I100" s="278" t="s">
        <v>38</v>
      </c>
      <c r="J100" s="279">
        <f>MIN(J101:J114)</f>
        <v>45614</v>
      </c>
      <c r="K100" s="279">
        <f>MIN(K101:K136)</f>
        <v>45596</v>
      </c>
      <c r="L100" s="279">
        <f>MIN(L101:L136)</f>
        <v>45615</v>
      </c>
      <c r="M100" s="280">
        <f>MAX(M101:M136)</f>
        <v>45639</v>
      </c>
      <c r="N100" s="329">
        <f t="array" ref="N100">MAX(IF(W100:CI100&gt;0,$W$16:$CI$16))</f>
        <v>45632</v>
      </c>
      <c r="O100" s="251">
        <v>0</v>
      </c>
      <c r="P100" s="251">
        <v>0</v>
      </c>
      <c r="Q100" s="257">
        <f t="shared" si="41"/>
        <v>0</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hidden="1"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0.58823529411764708</v>
      </c>
      <c r="Q101" s="248">
        <f t="shared" ca="1" si="41"/>
        <v>-0.33823529411764708</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hidden="1"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hidden="1"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hidden="1"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hidden="1"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hidden="1"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hidden="1"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hidden="1"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hidden="1"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hidden="1"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hidden="1"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hidden="1"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hidden="1"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hidden="1"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0</v>
      </c>
      <c r="Q114" s="248">
        <f t="shared" ca="1" si="41"/>
        <v>0.25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ollapsed="1">
      <c r="A115" s="276"/>
      <c r="B115" s="142" t="s">
        <v>26</v>
      </c>
      <c r="C115" s="138" t="s">
        <v>26</v>
      </c>
      <c r="D115" s="134"/>
      <c r="E115" s="242" t="s">
        <v>336</v>
      </c>
      <c r="F115" s="240" t="s">
        <v>2002</v>
      </c>
      <c r="G115" s="241">
        <f>COUNTA(G116)</f>
        <v>1</v>
      </c>
      <c r="H115" s="301" t="s">
        <v>2023</v>
      </c>
      <c r="I115" s="280">
        <f>MAX(I116)</f>
        <v>45590</v>
      </c>
      <c r="J115" s="279">
        <f>MIN(J116)</f>
        <v>45624</v>
      </c>
      <c r="K115" s="335">
        <f>MIN(K116)</f>
        <v>45624</v>
      </c>
      <c r="L115" s="279">
        <f>MIN(L116)</f>
        <v>45631</v>
      </c>
      <c r="M115" s="280">
        <f>MAX(M116)</f>
        <v>45631</v>
      </c>
      <c r="N115" s="329">
        <f t="array" ref="N115">MAX(IF(W115:CI115&gt;0,$W$16:$CI$16))</f>
        <v>45632</v>
      </c>
      <c r="O115" s="322">
        <v>0</v>
      </c>
      <c r="P115" s="322">
        <f ca="1">P116</f>
        <v>0</v>
      </c>
      <c r="Q115" s="248">
        <f t="shared" ca="1" si="41"/>
        <v>0</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hidden="1"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ollapsed="1">
      <c r="A117" s="276"/>
      <c r="B117" s="142" t="s">
        <v>26</v>
      </c>
      <c r="C117" s="138" t="s">
        <v>311</v>
      </c>
      <c r="D117" s="134"/>
      <c r="E117" s="240" t="s">
        <v>332</v>
      </c>
      <c r="F117" s="240" t="s">
        <v>2040</v>
      </c>
      <c r="G117" s="241">
        <f>COUNTA(G118:G121)</f>
        <v>4</v>
      </c>
      <c r="H117" s="301" t="s">
        <v>2023</v>
      </c>
      <c r="I117" s="278" t="s">
        <v>38</v>
      </c>
      <c r="J117" s="316">
        <f>MIN(J118:J121)</f>
        <v>45625</v>
      </c>
      <c r="K117" s="279"/>
      <c r="L117" s="279">
        <f>MIN(L118:L121)</f>
        <v>45628</v>
      </c>
      <c r="M117" s="280">
        <f>MAX(M118:M121)</f>
        <v>45632</v>
      </c>
      <c r="N117" s="329">
        <f t="array" ref="N117">MAX(IF(W117:CI117&gt;0,$W$16:$CI$16))</f>
        <v>45632</v>
      </c>
      <c r="O117" s="251">
        <v>0</v>
      </c>
      <c r="P117" s="252">
        <f ca="1">SUMPRODUCT(P118:P121,U118:U121)/SUM(U118:U121)</f>
        <v>0</v>
      </c>
      <c r="Q117" s="318">
        <f t="shared" ca="1" si="41"/>
        <v>0</v>
      </c>
      <c r="R117" s="262" t="s">
        <v>2041</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1952</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1952</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1952</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1952</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customHeight="1">
      <c r="A122" s="276"/>
      <c r="B122" s="142" t="s">
        <v>26</v>
      </c>
      <c r="C122" s="138" t="s">
        <v>26</v>
      </c>
      <c r="D122" s="134"/>
      <c r="E122" s="242" t="s">
        <v>336</v>
      </c>
      <c r="F122" s="240" t="s">
        <v>2050</v>
      </c>
      <c r="G122" s="241">
        <f>COUNTA(G123:G129)</f>
        <v>7</v>
      </c>
      <c r="H122" s="277" t="s">
        <v>2024</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hidden="1"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hidden="1"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hidden="1"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hidden="1"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hidden="1"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hidden="1"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hidden="1"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customHeight="1" collapsed="1">
      <c r="A130" s="276"/>
      <c r="B130" s="142" t="s">
        <v>26</v>
      </c>
      <c r="C130" s="138" t="s">
        <v>311</v>
      </c>
      <c r="D130" s="134"/>
      <c r="E130" s="240" t="s">
        <v>326</v>
      </c>
      <c r="F130" s="240" t="s">
        <v>1979</v>
      </c>
      <c r="G130" s="241">
        <f>COUNTA(G131:G136)</f>
        <v>6</v>
      </c>
      <c r="H130" s="301" t="s">
        <v>2023</v>
      </c>
      <c r="I130" s="278" t="s">
        <v>38</v>
      </c>
      <c r="J130" s="279">
        <f>MIN(J131:J136)</f>
        <v>45614</v>
      </c>
      <c r="K130" s="279">
        <f>MIN(K131:K147)</f>
        <v>45596</v>
      </c>
      <c r="L130" s="279">
        <f>MIN(L131:L147)</f>
        <v>45625</v>
      </c>
      <c r="M130" s="280">
        <f>MAX(M131:M147)</f>
        <v>45639</v>
      </c>
      <c r="N130" s="329">
        <f t="array" ref="N130">MAX(IF(W130:CI130&gt;0,$W$16:$CI$16))</f>
        <v>45639</v>
      </c>
      <c r="O130" s="251">
        <v>0</v>
      </c>
      <c r="P130" s="251">
        <f ca="1">SUMPRODUCT(P131:P147,U131:U147)/SUM(U131:U147)</f>
        <v>0</v>
      </c>
      <c r="Q130" s="257">
        <f t="shared" ref="Q130:Q154" ca="1" si="59">O130-P130</f>
        <v>0</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hidden="1"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v>
      </c>
      <c r="Q131" s="248">
        <f t="shared" ca="1" si="59"/>
        <v>0.25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hidden="1"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hidden="1"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hidden="1"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hidden="1"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hidden="1"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customHeight="1" collapsed="1">
      <c r="A137" s="276"/>
      <c r="B137" s="142" t="s">
        <v>26</v>
      </c>
      <c r="C137" s="138" t="s">
        <v>26</v>
      </c>
      <c r="D137" s="134"/>
      <c r="E137" s="242" t="s">
        <v>336</v>
      </c>
      <c r="F137" s="240" t="s">
        <v>2001</v>
      </c>
      <c r="G137" s="241">
        <f>COUNTA(G138:G140)</f>
        <v>3</v>
      </c>
      <c r="H137" s="301" t="s">
        <v>2023</v>
      </c>
      <c r="I137" s="280" t="s">
        <v>38</v>
      </c>
      <c r="J137" s="279">
        <f>MIN(J138:J140)</f>
        <v>45621</v>
      </c>
      <c r="K137" s="280">
        <f>MIN(K138:K140)</f>
        <v>45596</v>
      </c>
      <c r="L137" s="279">
        <f>MIN(L138:L140)</f>
        <v>45625</v>
      </c>
      <c r="M137" s="280">
        <f>MAX(M138:M140)</f>
        <v>45638</v>
      </c>
      <c r="N137" s="329">
        <f t="array" ref="N137">MAX(IF(W137:CI137&gt;0,$W$16:$CI$16))</f>
        <v>45639</v>
      </c>
      <c r="O137" s="251">
        <v>0</v>
      </c>
      <c r="P137" s="251">
        <f ca="1">SUMPRODUCT(P138:P140,U138:U140)/SUM(U138:U140)</f>
        <v>0</v>
      </c>
      <c r="Q137" s="248">
        <f t="shared" ca="1" si="59"/>
        <v>0</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hidden="1"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0</v>
      </c>
      <c r="Q138" s="248">
        <f t="shared" ca="1" si="59"/>
        <v>0.25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hidden="1"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0</v>
      </c>
      <c r="Q139" s="248">
        <f t="shared" ca="1" si="59"/>
        <v>0.25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hidden="1"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customHeight="1" collapsed="1">
      <c r="A141" s="276"/>
      <c r="B141" s="142" t="s">
        <v>26</v>
      </c>
      <c r="C141" s="138" t="s">
        <v>311</v>
      </c>
      <c r="D141" s="134"/>
      <c r="E141" s="240" t="s">
        <v>326</v>
      </c>
      <c r="F141" s="240" t="s">
        <v>2000</v>
      </c>
      <c r="G141" s="241">
        <f>COUNTA(G142:G147)</f>
        <v>6</v>
      </c>
      <c r="H141" s="301" t="s">
        <v>2023</v>
      </c>
      <c r="I141" s="278" t="s">
        <v>38</v>
      </c>
      <c r="J141" s="279">
        <f>MIN(J142:J147)</f>
        <v>45621</v>
      </c>
      <c r="K141" s="335">
        <f>MIN(K142:K147)</f>
        <v>45622</v>
      </c>
      <c r="L141" s="279">
        <f>MIN(L142:L147)</f>
        <v>45635</v>
      </c>
      <c r="M141" s="280">
        <f>MAX(M142:M147)</f>
        <v>45639</v>
      </c>
      <c r="N141" s="329">
        <f t="array" ref="N141">MAX(IF(W141:CI141&gt;0,$W$16:$CI$16))</f>
        <v>45639</v>
      </c>
      <c r="O141" s="251">
        <v>0</v>
      </c>
      <c r="P141" s="251">
        <f ca="1">SUMPRODUCT(P142:P147,U142:U147)/SUM(U142:U147)</f>
        <v>0</v>
      </c>
      <c r="Q141" s="248">
        <f t="shared" ca="1" si="59"/>
        <v>0</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hidden="1"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hidden="1"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hidden="1"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hidden="1"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hidden="1"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hidden="1"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customHeight="1" collapsed="1">
      <c r="A148" s="276"/>
      <c r="B148" s="142" t="s">
        <v>26</v>
      </c>
      <c r="C148" s="138" t="s">
        <v>26</v>
      </c>
      <c r="D148" s="134"/>
      <c r="E148" s="242" t="s">
        <v>380</v>
      </c>
      <c r="F148" s="240" t="s">
        <v>2001</v>
      </c>
      <c r="G148" s="241">
        <f>COUNTA(G149:G149)</f>
        <v>1</v>
      </c>
      <c r="H148" s="301" t="s">
        <v>2023</v>
      </c>
      <c r="I148" s="280">
        <f>MAX(I149)</f>
        <v>45595</v>
      </c>
      <c r="J148" s="279">
        <f>MIN(J149)</f>
        <v>45624</v>
      </c>
      <c r="K148" s="335">
        <f>MIN(K149)</f>
        <v>45624</v>
      </c>
      <c r="L148" s="279">
        <f>MIN(L149:L149)</f>
        <v>45639</v>
      </c>
      <c r="M148" s="280">
        <f>MAX(M149:M149)</f>
        <v>45639</v>
      </c>
      <c r="N148" s="329">
        <f t="array" ref="N148">MAX(IF(W148:CI148&gt;0,$W$16:$CI$16))</f>
        <v>45639</v>
      </c>
      <c r="O148" s="251">
        <v>0</v>
      </c>
      <c r="P148" s="251">
        <f ca="1">SUMPRODUCT(P149:P149,U149:U149)/SUM(U149:U149)</f>
        <v>0</v>
      </c>
      <c r="Q148" s="257">
        <f t="shared" ca="1" si="59"/>
        <v>0</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hidden="1"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3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customHeight="1" collapsed="1">
      <c r="A150" s="276"/>
      <c r="B150" s="142" t="s">
        <v>26</v>
      </c>
      <c r="C150" s="138" t="s">
        <v>26</v>
      </c>
      <c r="D150" s="134"/>
      <c r="E150" s="242" t="s">
        <v>1955</v>
      </c>
      <c r="F150" s="240" t="s">
        <v>1979</v>
      </c>
      <c r="G150" s="241">
        <f>COUNTA(G151:G154)</f>
        <v>4</v>
      </c>
      <c r="H150" s="301" t="s">
        <v>2023</v>
      </c>
      <c r="I150" s="280">
        <f>MAX(I151:I154)</f>
        <v>45593</v>
      </c>
      <c r="J150" s="279">
        <f>MIN(J151:J154)</f>
        <v>45624</v>
      </c>
      <c r="K150" s="335">
        <f>MIN(K151:K154)</f>
        <v>45624</v>
      </c>
      <c r="L150" s="280">
        <f>MIN(L151:L154)</f>
        <v>45642</v>
      </c>
      <c r="M150" s="280">
        <f>MAX(M151:M154)</f>
        <v>45644</v>
      </c>
      <c r="N150" s="329">
        <f t="array" ref="N150">MAX(IF(W150:CI150&gt;0,$W$16:$CI$16))</f>
        <v>45646</v>
      </c>
      <c r="O150" s="251">
        <v>0</v>
      </c>
      <c r="P150" s="251">
        <f ca="1">SUMPRODUCT(P151:P154,U151:U154)/SUM(U151:U154)</f>
        <v>0</v>
      </c>
      <c r="Q150" s="248">
        <f t="shared" ca="1" si="59"/>
        <v>0</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hidden="1" outlineLevel="1">
      <c r="A151" s="276" t="str">
        <f>E151&amp;G151</f>
        <v>lt007_instr_activityenvrnmntl_objctv</v>
      </c>
      <c r="B151" s="142" t="s">
        <v>26</v>
      </c>
      <c r="C151" s="138" t="s">
        <v>26</v>
      </c>
      <c r="D151" s="236" t="s">
        <v>40</v>
      </c>
      <c r="E151" s="239" t="s">
        <v>1955</v>
      </c>
      <c r="F151" s="239"/>
      <c r="G151" s="239" t="s">
        <v>383</v>
      </c>
      <c r="H151" s="236" t="str">
        <f>VLOOKUP(A151,'2. Status Detalhe Campos'!$A$7:$G$574,7,0)</f>
        <v>2.1 Em Teste</v>
      </c>
      <c r="I151" s="287">
        <v>45593</v>
      </c>
      <c r="J151" s="330">
        <v>45624</v>
      </c>
      <c r="K151" s="33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hidden="1" outlineLevel="1">
      <c r="A152" s="276" t="str">
        <f>E152&amp;G152</f>
        <v>lt007_instr_activitytyp_actvty</v>
      </c>
      <c r="B152" s="142" t="s">
        <v>26</v>
      </c>
      <c r="C152" s="138" t="s">
        <v>26</v>
      </c>
      <c r="D152" s="236" t="s">
        <v>40</v>
      </c>
      <c r="E152" s="239" t="s">
        <v>1955</v>
      </c>
      <c r="F152" s="239"/>
      <c r="G152" s="239" t="s">
        <v>384</v>
      </c>
      <c r="H152" s="236" t="str">
        <f>VLOOKUP(A152,'2. Status Detalhe Campos'!$A$7:$G$574,7,0)</f>
        <v>2.1 Em Teste</v>
      </c>
      <c r="I152" s="287">
        <v>45593</v>
      </c>
      <c r="J152" s="330">
        <v>45624</v>
      </c>
      <c r="K152" s="33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hidden="1" outlineLevel="1">
      <c r="A153" s="276" t="str">
        <f>E153&amp;G153</f>
        <v>lt007_instr_activitysstnbl_indctr</v>
      </c>
      <c r="B153" s="142" t="s">
        <v>26</v>
      </c>
      <c r="C153" s="138" t="s">
        <v>26</v>
      </c>
      <c r="D153" s="236" t="s">
        <v>40</v>
      </c>
      <c r="E153" s="239" t="s">
        <v>1955</v>
      </c>
      <c r="F153" s="239"/>
      <c r="G153" s="239" t="s">
        <v>419</v>
      </c>
      <c r="H153" s="236" t="str">
        <f>VLOOKUP(A153,'2. Status Detalhe Campos'!$A$7:$G$574,7,0)</f>
        <v>2.1 Em Teste</v>
      </c>
      <c r="I153" s="287">
        <v>45593</v>
      </c>
      <c r="J153" s="330">
        <v>45624</v>
      </c>
      <c r="K153" s="33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hidden="1" outlineLevel="1">
      <c r="A154" s="276" t="str">
        <f>E154&amp;G154</f>
        <v>lt007_instr_activitysstnbl_ctgry</v>
      </c>
      <c r="B154" s="142" t="s">
        <v>26</v>
      </c>
      <c r="C154" s="138" t="s">
        <v>26</v>
      </c>
      <c r="D154" s="236" t="s">
        <v>40</v>
      </c>
      <c r="E154" s="239" t="s">
        <v>1955</v>
      </c>
      <c r="F154" s="239"/>
      <c r="G154" s="239" t="s">
        <v>420</v>
      </c>
      <c r="H154" s="236" t="str">
        <f>VLOOKUP(A154,'2. Status Detalhe Campos'!$A$7:$G$574,7,0)</f>
        <v>2.1 Em Teste</v>
      </c>
      <c r="I154" s="287">
        <v>45593</v>
      </c>
      <c r="J154" s="330">
        <v>45624</v>
      </c>
      <c r="K154" s="33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customHeight="1" collapsed="1">
      <c r="A155" s="276"/>
      <c r="B155" s="142" t="s">
        <v>26</v>
      </c>
      <c r="C155" s="138" t="s">
        <v>26</v>
      </c>
      <c r="D155" s="134"/>
      <c r="E155" s="242" t="s">
        <v>369</v>
      </c>
      <c r="F155" s="240" t="s">
        <v>2001</v>
      </c>
      <c r="G155" s="241">
        <f>COUNTA(G156:G160)</f>
        <v>5</v>
      </c>
      <c r="H155" s="301" t="s">
        <v>2023</v>
      </c>
      <c r="I155" s="280">
        <f>MAX(I156:I160)</f>
        <v>45593</v>
      </c>
      <c r="J155" s="279">
        <f>MIN(J156:J160)</f>
        <v>45624</v>
      </c>
      <c r="K155" s="335">
        <f>MIN(K156:K160)</f>
        <v>45624</v>
      </c>
      <c r="L155" s="279">
        <f>MIN(L156:L160)</f>
        <v>45642</v>
      </c>
      <c r="M155" s="280">
        <f>MAX(M156:M160)</f>
        <v>45646</v>
      </c>
      <c r="N155" s="329">
        <f t="array" ref="N155">MAX(IF(W155:CI155&gt;0,$W$16:$CI$16))</f>
        <v>45646</v>
      </c>
      <c r="O155" s="251">
        <v>0</v>
      </c>
      <c r="P155" s="251">
        <f ca="1">SUMPRODUCT(P156:P160,U156:U160)/SUM(U156:U160)</f>
        <v>0</v>
      </c>
      <c r="Q155" s="248">
        <f t="shared" ref="Q155:Q175" ca="1" si="70">O155-P155</f>
        <v>0</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hidden="1"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3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hidden="1"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3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hidden="1" outlineLevel="1">
      <c r="A158" s="276" t="str">
        <f t="shared" si="71"/>
        <v>lt004_protectionflg_exec</v>
      </c>
      <c r="B158" s="142" t="s">
        <v>26</v>
      </c>
      <c r="C158" s="138" t="s">
        <v>26</v>
      </c>
      <c r="D158" s="236" t="s">
        <v>40</v>
      </c>
      <c r="E158" s="239" t="s">
        <v>369</v>
      </c>
      <c r="F158" s="239"/>
      <c r="G158" s="239" t="s">
        <v>1361</v>
      </c>
      <c r="H158" s="236" t="str">
        <f>VLOOKUP(A158,'2. Status Detalhe Campos'!$A$7:$G$574,7,0)</f>
        <v>2.1 Em Teste</v>
      </c>
      <c r="I158" s="278">
        <v>45593</v>
      </c>
      <c r="J158" s="330">
        <v>45624</v>
      </c>
      <c r="K158" s="33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hidden="1"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3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hidden="1"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3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customHeight="1" collapsed="1">
      <c r="A161" s="276"/>
      <c r="B161" s="142" t="s">
        <v>26</v>
      </c>
      <c r="C161" s="138" t="s">
        <v>26</v>
      </c>
      <c r="D161" s="134"/>
      <c r="E161" s="242" t="s">
        <v>369</v>
      </c>
      <c r="F161" s="240" t="s">
        <v>2011</v>
      </c>
      <c r="G161" s="241">
        <f>COUNTA(G162)</f>
        <v>1</v>
      </c>
      <c r="H161" s="296" t="s">
        <v>2051</v>
      </c>
      <c r="I161" s="307">
        <f>MIN(I162)</f>
        <v>45603</v>
      </c>
      <c r="J161" s="279">
        <f>MIN(J162)</f>
        <v>45624</v>
      </c>
      <c r="K161" s="335">
        <f>MIN(K162)</f>
        <v>45624</v>
      </c>
      <c r="L161" s="279">
        <f>MIN(L162)</f>
        <v>45645</v>
      </c>
      <c r="M161" s="280">
        <f>MAX(M162)</f>
        <v>45645</v>
      </c>
      <c r="N161" s="329">
        <f t="array" ref="N161">MAX(IF(W161:CI161&gt;0,$W$16:$CI$16))</f>
        <v>45646</v>
      </c>
      <c r="O161" s="322">
        <f>O162</f>
        <v>0</v>
      </c>
      <c r="P161" s="322">
        <f ca="1">P162</f>
        <v>0</v>
      </c>
      <c r="Q161" s="248">
        <f t="shared" ca="1" si="70"/>
        <v>0</v>
      </c>
      <c r="R161" s="264" t="s">
        <v>2031</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hidden="1"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customHeight="1" collapsed="1">
      <c r="A163" s="276"/>
      <c r="B163" s="142" t="s">
        <v>26</v>
      </c>
      <c r="C163" s="138" t="s">
        <v>311</v>
      </c>
      <c r="D163" s="134"/>
      <c r="E163" s="240" t="s">
        <v>334</v>
      </c>
      <c r="F163" s="240" t="s">
        <v>1979</v>
      </c>
      <c r="G163" s="241">
        <f>COUNTA(G164:G175)</f>
        <v>12</v>
      </c>
      <c r="H163" s="277" t="s">
        <v>2022</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2038</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hidden="1"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hidden="1"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hidden="1"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hidden="1"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hidden="1"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hidden="1"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hidden="1"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hidden="1"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hidden="1"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hidden="1"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hidden="1"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hidden="1"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customHeight="1" collapsed="1">
      <c r="A176" s="276"/>
      <c r="B176" s="142" t="s">
        <v>26</v>
      </c>
      <c r="C176" s="138" t="s">
        <v>26</v>
      </c>
      <c r="D176" s="134"/>
      <c r="E176" s="242" t="s">
        <v>380</v>
      </c>
      <c r="F176" s="240" t="s">
        <v>2034</v>
      </c>
      <c r="G176" s="241">
        <f>COUNTA(G177:G179)</f>
        <v>3</v>
      </c>
      <c r="H176" s="277" t="s">
        <v>2024</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2039</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hidden="1"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hidden="1"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hidden="1"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customHeight="1" collapsed="1">
      <c r="A180" s="276"/>
      <c r="B180" s="142" t="s">
        <v>26</v>
      </c>
      <c r="C180" s="138" t="s">
        <v>311</v>
      </c>
      <c r="D180" s="134"/>
      <c r="E180" s="240" t="s">
        <v>326</v>
      </c>
      <c r="F180" s="240" t="s">
        <v>2001</v>
      </c>
      <c r="G180" s="241">
        <f>COUNTA(G181:G184)</f>
        <v>4</v>
      </c>
      <c r="H180" s="277" t="s">
        <v>2022</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2026</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hidden="1"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hidden="1"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hidden="1"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hidden="1"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customHeight="1" collapsed="1">
      <c r="A185" s="276"/>
      <c r="B185" s="142" t="s">
        <v>26</v>
      </c>
      <c r="C185" s="138" t="s">
        <v>26</v>
      </c>
      <c r="D185" s="134"/>
      <c r="E185" s="242" t="s">
        <v>369</v>
      </c>
      <c r="F185" s="240" t="s">
        <v>2033</v>
      </c>
      <c r="G185" s="241">
        <f>COUNTA(G186:G191)</f>
        <v>6</v>
      </c>
      <c r="H185" s="277" t="s">
        <v>2024</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2042</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hidden="1"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1954</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hidden="1"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1954</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hidden="1"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1954</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hidden="1"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1954</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hidden="1"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1954</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hidden="1"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1954</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customHeight="1" collapsed="1">
      <c r="A192" s="276"/>
      <c r="B192" s="142" t="s">
        <v>26</v>
      </c>
      <c r="C192" s="138" t="s">
        <v>34</v>
      </c>
      <c r="D192" s="134"/>
      <c r="E192" s="240" t="s">
        <v>37</v>
      </c>
      <c r="F192" s="240" t="s">
        <v>1979</v>
      </c>
      <c r="G192" s="241">
        <f>COUNTA(G193:G204)</f>
        <v>12</v>
      </c>
      <c r="H192" s="277" t="s">
        <v>2022</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2018</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hidden="1"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hidden="1"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hidden="1"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hidden="1"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hidden="1"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hidden="1"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hidden="1"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hidden="1"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hidden="1"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hidden="1"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hidden="1"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hidden="1"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customHeight="1" collapsed="1">
      <c r="A205" s="276"/>
      <c r="B205" s="142" t="s">
        <v>26</v>
      </c>
      <c r="C205" s="138" t="s">
        <v>54</v>
      </c>
      <c r="D205" s="134"/>
      <c r="E205" s="242" t="s">
        <v>94</v>
      </c>
      <c r="F205" s="240" t="s">
        <v>1979</v>
      </c>
      <c r="G205" s="256">
        <v>1</v>
      </c>
      <c r="H205" s="277" t="s">
        <v>2022</v>
      </c>
      <c r="I205" s="280">
        <v>45604</v>
      </c>
      <c r="J205" s="319">
        <v>45645</v>
      </c>
      <c r="K205" s="278"/>
      <c r="L205" s="281"/>
      <c r="M205" s="314"/>
      <c r="N205" s="329">
        <f t="array" ref="N205">MAX(IF(W205:CI205&gt;0,$W$16:$CI$16))</f>
        <v>45667</v>
      </c>
      <c r="O205" s="322">
        <v>0</v>
      </c>
      <c r="P205" s="322">
        <v>0</v>
      </c>
      <c r="Q205" s="248">
        <f t="shared" ref="Q205" si="94">O205-P205</f>
        <v>0</v>
      </c>
      <c r="R205" s="262" t="s">
        <v>2036</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customHeight="1">
      <c r="A206" s="276"/>
      <c r="B206" s="142" t="s">
        <v>26</v>
      </c>
      <c r="C206" s="138" t="s">
        <v>34</v>
      </c>
      <c r="D206" s="134"/>
      <c r="E206" s="242" t="s">
        <v>2019</v>
      </c>
      <c r="F206" s="240" t="s">
        <v>1979</v>
      </c>
      <c r="G206" s="256" t="s">
        <v>1958</v>
      </c>
      <c r="H206" s="277" t="s">
        <v>2022</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2018</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customHeight="1">
      <c r="A207" s="276"/>
      <c r="B207" s="142" t="s">
        <v>26</v>
      </c>
      <c r="C207" s="138" t="s">
        <v>311</v>
      </c>
      <c r="D207" s="134"/>
      <c r="E207" s="240" t="s">
        <v>312</v>
      </c>
      <c r="F207" s="240" t="s">
        <v>2000</v>
      </c>
      <c r="G207" s="337">
        <f>COUNTA(G208:G211)</f>
        <v>4</v>
      </c>
      <c r="H207" s="277" t="s">
        <v>2022</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2025</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hidden="1" outlineLevel="1">
      <c r="A208" s="276" t="str">
        <f>E208&amp;G208</f>
        <v>modesg_out_bens_imoveisflg_rsc_fsc_agd</v>
      </c>
      <c r="B208" s="142" t="s">
        <v>26</v>
      </c>
      <c r="C208" s="138" t="s">
        <v>311</v>
      </c>
      <c r="D208" s="236" t="s">
        <v>40</v>
      </c>
      <c r="E208" s="237" t="s">
        <v>312</v>
      </c>
      <c r="F208" s="237"/>
      <c r="G208" s="338"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hidden="1" outlineLevel="1">
      <c r="A209" s="276" t="str">
        <f>E209&amp;G209</f>
        <v>modesg_out_bens_imoveisflg_rsc_fsc_crnc</v>
      </c>
      <c r="B209" s="142" t="s">
        <v>26</v>
      </c>
      <c r="C209" s="138" t="s">
        <v>311</v>
      </c>
      <c r="D209" s="236" t="s">
        <v>40</v>
      </c>
      <c r="E209" s="237" t="s">
        <v>312</v>
      </c>
      <c r="F209" s="237"/>
      <c r="G209" s="338"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hidden="1" outlineLevel="1">
      <c r="A210" s="276" t="str">
        <f>E210&amp;G210</f>
        <v>modesg_out_bens_imoveisorigem_flg_rsc_fsc_agd</v>
      </c>
      <c r="B210" s="142" t="s">
        <v>26</v>
      </c>
      <c r="C210" s="138" t="s">
        <v>311</v>
      </c>
      <c r="D210" s="236" t="s">
        <v>40</v>
      </c>
      <c r="E210" s="237" t="s">
        <v>312</v>
      </c>
      <c r="F210" s="237"/>
      <c r="G210" s="338"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hidden="1" outlineLevel="1">
      <c r="A211" s="276" t="str">
        <f>E211&amp;G211</f>
        <v>modesg_out_bens_imoveisorigem_flg_rsc_fsc_crnc</v>
      </c>
      <c r="B211" s="142" t="s">
        <v>26</v>
      </c>
      <c r="C211" s="138" t="s">
        <v>311</v>
      </c>
      <c r="D211" s="236" t="s">
        <v>40</v>
      </c>
      <c r="E211" s="237" t="s">
        <v>312</v>
      </c>
      <c r="F211" s="237"/>
      <c r="G211" s="338"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customHeight="1" collapsed="1">
      <c r="A212" s="276" t="str">
        <f t="shared" ref="A212:A215" si="97">E212&amp;G212</f>
        <v>lt002_instrument3</v>
      </c>
      <c r="B212" s="142" t="s">
        <v>26</v>
      </c>
      <c r="C212" s="138" t="s">
        <v>26</v>
      </c>
      <c r="D212" s="236"/>
      <c r="E212" s="242" t="s">
        <v>380</v>
      </c>
      <c r="F212" s="242" t="s">
        <v>2002</v>
      </c>
      <c r="G212" s="256">
        <v>3</v>
      </c>
      <c r="H212" s="277" t="s">
        <v>2028</v>
      </c>
      <c r="I212" s="278" t="s">
        <v>38</v>
      </c>
      <c r="J212" s="316">
        <f>MIN(J213:J215)</f>
        <v>45631</v>
      </c>
      <c r="K212" s="278"/>
      <c r="L212" s="279">
        <f>MIN(L213)</f>
        <v>45664</v>
      </c>
      <c r="M212" s="280">
        <f>MAX(M213)</f>
        <v>45664</v>
      </c>
      <c r="N212" s="329">
        <f t="array" ref="N212">MAX(IF(W212:CI212&gt;0,$W$16:$CI$16))</f>
        <v>45674</v>
      </c>
      <c r="O212" s="322">
        <v>0</v>
      </c>
      <c r="P212" s="322">
        <v>0</v>
      </c>
      <c r="Q212" s="248">
        <f t="shared" si="95"/>
        <v>0</v>
      </c>
      <c r="R212" s="264" t="s">
        <v>2029</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hidden="1" outlineLevel="1">
      <c r="A213" s="276" t="str">
        <f t="shared" si="97"/>
        <v>lt002_instrumentgrss_intrst_incm</v>
      </c>
      <c r="B213" s="142" t="s">
        <v>26</v>
      </c>
      <c r="C213" s="138" t="s">
        <v>26</v>
      </c>
      <c r="D213" s="236"/>
      <c r="E213" s="239" t="s">
        <v>380</v>
      </c>
      <c r="F213" s="239"/>
      <c r="G213" s="33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hidden="1" outlineLevel="1">
      <c r="A214" s="276" t="str">
        <f t="shared" si="97"/>
        <v>lt002_instrumentgrss_cmmssn_incm</v>
      </c>
      <c r="B214" s="142" t="s">
        <v>26</v>
      </c>
      <c r="C214" s="138" t="s">
        <v>26</v>
      </c>
      <c r="D214" s="236"/>
      <c r="E214" s="239" t="s">
        <v>380</v>
      </c>
      <c r="F214" s="239"/>
      <c r="G214" s="33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hidden="1" outlineLevel="1">
      <c r="A215" s="276" t="str">
        <f t="shared" si="97"/>
        <v>lt002_instrumentgrss_cmmssn_incm_off_blnc</v>
      </c>
      <c r="B215" s="142" t="s">
        <v>26</v>
      </c>
      <c r="C215" s="138" t="s">
        <v>26</v>
      </c>
      <c r="D215" s="236"/>
      <c r="E215" s="239" t="s">
        <v>380</v>
      </c>
      <c r="F215" s="239"/>
      <c r="G215" s="33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customHeight="1" collapsed="1">
      <c r="A216" s="276"/>
      <c r="B216" s="142" t="s">
        <v>26</v>
      </c>
      <c r="C216" s="138" t="s">
        <v>54</v>
      </c>
      <c r="D216" s="134"/>
      <c r="E216" s="240" t="s">
        <v>123</v>
      </c>
      <c r="F216" s="240" t="s">
        <v>2003</v>
      </c>
      <c r="G216" s="337">
        <f>COUNTA(G217:G238)</f>
        <v>22</v>
      </c>
      <c r="H216" s="277" t="s">
        <v>2022</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2020</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hidden="1" outlineLevel="1">
      <c r="A217" s="276" t="str">
        <f t="shared" si="89"/>
        <v>PROPERTY_ENERGY_CERTIFICATELAND_REGISTRY_OFFICE_CODE</v>
      </c>
      <c r="B217" s="142" t="s">
        <v>26</v>
      </c>
      <c r="C217" s="138" t="s">
        <v>54</v>
      </c>
      <c r="D217" s="236" t="s">
        <v>40</v>
      </c>
      <c r="E217" s="237" t="s">
        <v>123</v>
      </c>
      <c r="F217" s="237"/>
      <c r="G217" s="338"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1951</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hidden="1" outlineLevel="1">
      <c r="A218" s="276" t="str">
        <f t="shared" si="89"/>
        <v>PROPERTY_ENERGY_CERTIFICATEPROPERTY_IDENTIFICATION_CODE</v>
      </c>
      <c r="B218" s="142" t="s">
        <v>26</v>
      </c>
      <c r="C218" s="138" t="s">
        <v>54</v>
      </c>
      <c r="D218" s="236" t="s">
        <v>40</v>
      </c>
      <c r="E218" s="237" t="s">
        <v>123</v>
      </c>
      <c r="F218" s="237"/>
      <c r="G218" s="338"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1951</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hidden="1" outlineLevel="1">
      <c r="A219" s="276" t="str">
        <f t="shared" si="89"/>
        <v>PROPERTY_ENERGY_CERTIFICATEENERGY_CERTIFICATION_SYSTEM_CODE</v>
      </c>
      <c r="B219" s="142" t="s">
        <v>26</v>
      </c>
      <c r="C219" s="138" t="s">
        <v>54</v>
      </c>
      <c r="D219" s="236" t="s">
        <v>40</v>
      </c>
      <c r="E219" s="237" t="s">
        <v>123</v>
      </c>
      <c r="F219" s="237"/>
      <c r="G219" s="338"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1951</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hidden="1" outlineLevel="1">
      <c r="A220" s="276" t="str">
        <f t="shared" si="89"/>
        <v>PROPERTY_ENERGY_CERTIFICATEEPC_ISSUING_DATE</v>
      </c>
      <c r="B220" s="142" t="s">
        <v>26</v>
      </c>
      <c r="C220" s="138" t="s">
        <v>54</v>
      </c>
      <c r="D220" s="236" t="s">
        <v>40</v>
      </c>
      <c r="E220" s="237" t="s">
        <v>123</v>
      </c>
      <c r="F220" s="237"/>
      <c r="G220" s="338"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1951</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hidden="1" outlineLevel="1">
      <c r="A221" s="276" t="str">
        <f t="shared" si="89"/>
        <v>PROPERTY_ENERGY_CERTIFICATEEPC_EXPIRATION_DATE</v>
      </c>
      <c r="B221" s="142" t="s">
        <v>26</v>
      </c>
      <c r="C221" s="138" t="s">
        <v>54</v>
      </c>
      <c r="D221" s="236" t="s">
        <v>40</v>
      </c>
      <c r="E221" s="237" t="s">
        <v>123</v>
      </c>
      <c r="F221" s="237"/>
      <c r="G221" s="338"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1951</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hidden="1" outlineLevel="1">
      <c r="A222" s="276" t="str">
        <f t="shared" si="89"/>
        <v>PROPERTY_ENERGY_CERTIFICATEEPC</v>
      </c>
      <c r="B222" s="142" t="s">
        <v>26</v>
      </c>
      <c r="C222" s="138" t="s">
        <v>54</v>
      </c>
      <c r="D222" s="236" t="s">
        <v>40</v>
      </c>
      <c r="E222" s="237" t="s">
        <v>123</v>
      </c>
      <c r="F222" s="237"/>
      <c r="G222" s="338"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1951</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hidden="1" outlineLevel="1">
      <c r="A223" s="276" t="str">
        <f t="shared" si="89"/>
        <v>PROPERTY_ENERGY_CERTIFICATEENERGY_EFFICIENCY_IND</v>
      </c>
      <c r="B223" s="142" t="s">
        <v>26</v>
      </c>
      <c r="C223" s="138" t="s">
        <v>54</v>
      </c>
      <c r="D223" s="236" t="s">
        <v>40</v>
      </c>
      <c r="E223" s="237" t="s">
        <v>123</v>
      </c>
      <c r="F223" s="237"/>
      <c r="G223" s="338"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1951</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hidden="1" outlineLevel="1">
      <c r="A224" s="276" t="str">
        <f t="shared" si="89"/>
        <v>PROPERTY_ENERGY_CERTIFICATENZEB_IND</v>
      </c>
      <c r="B224" s="142" t="s">
        <v>26</v>
      </c>
      <c r="C224" s="138" t="s">
        <v>54</v>
      </c>
      <c r="D224" s="236" t="s">
        <v>40</v>
      </c>
      <c r="E224" s="237" t="s">
        <v>123</v>
      </c>
      <c r="F224" s="237"/>
      <c r="G224" s="338"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1951</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hidden="1" outlineLevel="1">
      <c r="A225" s="276" t="str">
        <f t="shared" si="89"/>
        <v>PROPERTY_ENERGY_CERTIFICATEACTUAL_VALUE_IND</v>
      </c>
      <c r="B225" s="142" t="s">
        <v>26</v>
      </c>
      <c r="C225" s="138" t="s">
        <v>54</v>
      </c>
      <c r="D225" s="236" t="s">
        <v>40</v>
      </c>
      <c r="E225" s="237" t="s">
        <v>123</v>
      </c>
      <c r="F225" s="237"/>
      <c r="G225" s="338"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1951</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hidden="1" outlineLevel="1">
      <c r="A226" s="276" t="str">
        <f t="shared" si="89"/>
        <v>PROPERTY_ENERGY_CERTIFICATESOURCE_CODE</v>
      </c>
      <c r="B226" s="142" t="s">
        <v>26</v>
      </c>
      <c r="C226" s="138" t="s">
        <v>54</v>
      </c>
      <c r="D226" s="236" t="s">
        <v>40</v>
      </c>
      <c r="E226" s="237" t="s">
        <v>123</v>
      </c>
      <c r="F226" s="237"/>
      <c r="G226" s="338"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1951</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hidden="1" outlineLevel="1">
      <c r="A227" s="276" t="str">
        <f t="shared" si="89"/>
        <v>PROPERTY_ENERGY_CERTIFICATECERTIFICATE_TYPE</v>
      </c>
      <c r="B227" s="142" t="s">
        <v>26</v>
      </c>
      <c r="C227" s="138" t="s">
        <v>54</v>
      </c>
      <c r="D227" s="236" t="s">
        <v>40</v>
      </c>
      <c r="E227" s="237" t="s">
        <v>123</v>
      </c>
      <c r="F227" s="237"/>
      <c r="G227" s="338"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1951</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hidden="1" outlineLevel="1">
      <c r="A228" s="276" t="str">
        <f t="shared" si="89"/>
        <v>PROPERTY_ENERGY_CERTIFICATEENERGY_CONSUMPTION_VALUE_YEAR</v>
      </c>
      <c r="B228" s="142" t="s">
        <v>26</v>
      </c>
      <c r="C228" s="138" t="s">
        <v>54</v>
      </c>
      <c r="D228" s="236" t="s">
        <v>40</v>
      </c>
      <c r="E228" s="237" t="s">
        <v>123</v>
      </c>
      <c r="F228" s="237"/>
      <c r="G228" s="338"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1951</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hidden="1" outlineLevel="1">
      <c r="A229" s="276" t="str">
        <f t="shared" si="89"/>
        <v>PROPERTY_ENERGY_CERTIFICATECARBON_EMISSION_VALUE_YEAR</v>
      </c>
      <c r="B229" s="142" t="s">
        <v>26</v>
      </c>
      <c r="C229" s="138" t="s">
        <v>54</v>
      </c>
      <c r="D229" s="236" t="s">
        <v>40</v>
      </c>
      <c r="E229" s="237" t="s">
        <v>123</v>
      </c>
      <c r="F229" s="237"/>
      <c r="G229" s="338"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1951</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hidden="1" outlineLevel="1">
      <c r="A230" s="276" t="str">
        <f t="shared" si="89"/>
        <v>PROPERTY_ENERGY_CERTIFICATEREN_ENERGY_PRODUCED_VALUE</v>
      </c>
      <c r="B230" s="142" t="s">
        <v>26</v>
      </c>
      <c r="C230" s="138" t="s">
        <v>54</v>
      </c>
      <c r="D230" s="236" t="s">
        <v>40</v>
      </c>
      <c r="E230" s="237" t="s">
        <v>123</v>
      </c>
      <c r="F230" s="237"/>
      <c r="G230" s="338"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1951</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hidden="1" outlineLevel="1">
      <c r="A231" s="276" t="str">
        <f t="shared" si="89"/>
        <v>PROPERTY_ENERGY_CERTIFICATEPRIMARY_ENERGY_REQ_VALUE</v>
      </c>
      <c r="B231" s="142" t="s">
        <v>26</v>
      </c>
      <c r="C231" s="138" t="s">
        <v>54</v>
      </c>
      <c r="D231" s="236" t="s">
        <v>40</v>
      </c>
      <c r="E231" s="237" t="s">
        <v>123</v>
      </c>
      <c r="F231" s="237"/>
      <c r="G231" s="338"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1951</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hidden="1" outlineLevel="1">
      <c r="A232" s="276" t="str">
        <f t="shared" si="89"/>
        <v>PROPERTY_ENERGY_CERTIFICATENET_FLOOR_AREA</v>
      </c>
      <c r="B232" s="142" t="s">
        <v>26</v>
      </c>
      <c r="C232" s="138" t="s">
        <v>54</v>
      </c>
      <c r="D232" s="236" t="s">
        <v>40</v>
      </c>
      <c r="E232" s="237" t="s">
        <v>123</v>
      </c>
      <c r="F232" s="237"/>
      <c r="G232" s="338"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1951</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hidden="1" outlineLevel="1">
      <c r="A233" s="276" t="str">
        <f t="shared" si="89"/>
        <v>PROPERTY_ENERGY_CERTIFICATECADASTRAL_REGISTER_CODE</v>
      </c>
      <c r="B233" s="142" t="s">
        <v>26</v>
      </c>
      <c r="C233" s="138" t="s">
        <v>54</v>
      </c>
      <c r="D233" s="236" t="s">
        <v>40</v>
      </c>
      <c r="E233" s="237" t="s">
        <v>123</v>
      </c>
      <c r="F233" s="237"/>
      <c r="G233" s="338"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1951</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hidden="1" outlineLevel="1">
      <c r="A234" s="276" t="str">
        <f t="shared" si="89"/>
        <v>PROPERTY_ENERGY_CERTIFICATEDISTRICT_MUNICIP_PARISH_CODE</v>
      </c>
      <c r="B234" s="142" t="s">
        <v>26</v>
      </c>
      <c r="C234" s="138" t="s">
        <v>54</v>
      </c>
      <c r="D234" s="236" t="s">
        <v>40</v>
      </c>
      <c r="E234" s="237" t="s">
        <v>123</v>
      </c>
      <c r="F234" s="237"/>
      <c r="G234" s="338"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1951</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hidden="1" outlineLevel="1">
      <c r="A235" s="276" t="str">
        <f t="shared" si="89"/>
        <v>PROPERTY_ENERGY_CERTIFICATEPROPERTY_PURPOSE_CODE</v>
      </c>
      <c r="B235" s="142" t="s">
        <v>26</v>
      </c>
      <c r="C235" s="138" t="s">
        <v>54</v>
      </c>
      <c r="D235" s="236" t="s">
        <v>40</v>
      </c>
      <c r="E235" s="237" t="s">
        <v>123</v>
      </c>
      <c r="F235" s="237"/>
      <c r="G235" s="338"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1951</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hidden="1" outlineLevel="1">
      <c r="A236" s="276" t="str">
        <f t="shared" si="89"/>
        <v>PROPERTY_ENERGY_CERTIFICATEADDRESS_CODE</v>
      </c>
      <c r="B236" s="142" t="s">
        <v>26</v>
      </c>
      <c r="C236" s="138" t="s">
        <v>54</v>
      </c>
      <c r="D236" s="236" t="s">
        <v>40</v>
      </c>
      <c r="E236" s="237" t="s">
        <v>123</v>
      </c>
      <c r="F236" s="237"/>
      <c r="G236" s="338"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1951</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hidden="1" outlineLevel="1">
      <c r="A237" s="276" t="str">
        <f t="shared" si="89"/>
        <v>PROPERTY_ENERGY_CERTIFICATEFLOOR_NUMBER</v>
      </c>
      <c r="B237" s="142" t="s">
        <v>26</v>
      </c>
      <c r="C237" s="138" t="s">
        <v>54</v>
      </c>
      <c r="D237" s="236" t="s">
        <v>40</v>
      </c>
      <c r="E237" s="237" t="s">
        <v>123</v>
      </c>
      <c r="F237" s="237"/>
      <c r="G237" s="338"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1951</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hidden="1" outlineLevel="1">
      <c r="A238" s="276" t="str">
        <f t="shared" si="89"/>
        <v>PROPERTY_ENERGY_CERTIFICATELOCALITY</v>
      </c>
      <c r="B238" s="142" t="s">
        <v>26</v>
      </c>
      <c r="C238" s="138" t="s">
        <v>54</v>
      </c>
      <c r="D238" s="236" t="s">
        <v>40</v>
      </c>
      <c r="E238" s="237" t="s">
        <v>123</v>
      </c>
      <c r="F238" s="237"/>
      <c r="G238" s="338"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1951</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customHeight="1" collapsed="1">
      <c r="A239" s="276"/>
      <c r="B239" s="142" t="s">
        <v>26</v>
      </c>
      <c r="C239" s="138" t="s">
        <v>34</v>
      </c>
      <c r="D239" s="134"/>
      <c r="E239" s="242" t="s">
        <v>2021</v>
      </c>
      <c r="F239" s="240" t="s">
        <v>1979</v>
      </c>
      <c r="G239" s="256" t="s">
        <v>1958</v>
      </c>
      <c r="H239" s="277" t="s">
        <v>2022</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2035</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customHeight="1">
      <c r="A240" s="276" t="str">
        <f>E240&amp;G240</f>
        <v>munichRetbd</v>
      </c>
      <c r="B240" s="142" t="s">
        <v>26</v>
      </c>
      <c r="C240" s="138" t="s">
        <v>181</v>
      </c>
      <c r="D240" s="134" t="s">
        <v>40</v>
      </c>
      <c r="E240" s="242" t="s">
        <v>1957</v>
      </c>
      <c r="F240" s="240" t="s">
        <v>1979</v>
      </c>
      <c r="G240" s="256" t="s">
        <v>1958</v>
      </c>
      <c r="H240" s="277" t="s">
        <v>2022</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customHeight="1">
      <c r="A241" s="276"/>
      <c r="B241" s="142" t="s">
        <v>26</v>
      </c>
      <c r="C241" s="138" t="s">
        <v>1977</v>
      </c>
      <c r="D241" s="134"/>
      <c r="E241" s="242" t="s">
        <v>1959</v>
      </c>
      <c r="F241" s="137"/>
      <c r="G241" s="340"/>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8AAA335-33FC-43F6-B758-4189E316609B}">
  <ds:schemaRefs>
    <ds:schemaRef ds:uri="6ea7b29d-57ec-408d-9ea9-cf73b04f66d5"/>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purl.org/dc/elements/1.1/"/>
    <ds:schemaRef ds:uri="http://schemas.microsoft.com/sharepoint/v3"/>
    <ds:schemaRef ds:uri="http://purl.org/dc/terms/"/>
    <ds:schemaRef ds:uri="http://schemas.openxmlformats.org/package/2006/metadata/core-properties"/>
    <ds:schemaRef ds:uri="0683c779-04fc-4b63-89c9-6c25ffa1c0a4"/>
    <ds:schemaRef ds:uri="http://purl.org/dc/dcmitype/"/>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7547251D-E413-4713-96AD-C19C6564706A}"/>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2024-11-29T16:35:38Z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