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66" r:id="rId12"/>
    <pivotCache cacheId="369" r:id="rId13"/>
    <pivotCache cacheId="372" r:id="rId14"/>
    <pivotCache cacheId="375" r:id="rId15"/>
    <pivotCache cacheId="378" r:id="rId16"/>
    <pivotCache cacheId="381" r:id="rId17"/>
    <pivotCache cacheId="384" r:id="rId18"/>
    <pivotCache cacheId="43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5" i="15" l="1"/>
  <c r="T24" i="15"/>
  <c r="T23" i="15"/>
  <c r="T22" i="15"/>
  <c r="T21" i="15"/>
  <c r="T20" i="15"/>
  <c r="T19" i="15"/>
  <c r="T18" i="15"/>
  <c r="T17" i="15"/>
  <c r="T41" i="15"/>
  <c r="U40" i="15"/>
  <c r="U100" i="15"/>
  <c r="U65" i="15"/>
  <c r="T100" i="15"/>
  <c r="T65" i="15"/>
  <c r="T40" i="15"/>
  <c r="U16" i="15"/>
  <c r="T26" i="15" l="1"/>
  <c r="K161" i="2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A212" i="21"/>
  <c r="A215" i="21"/>
  <c r="A214" i="21"/>
  <c r="A213" i="21"/>
  <c r="K50" i="21"/>
  <c r="A99" i="21" l="1"/>
  <c r="I185" i="21" l="1"/>
  <c r="G185" i="2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04" i="15" l="1"/>
  <c r="T69" i="15"/>
  <c r="T44" i="15"/>
  <c r="T43"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7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68"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09" i="15" l="1"/>
  <c r="T108" i="15"/>
  <c r="T107" i="15"/>
  <c r="T106" i="15"/>
  <c r="T105" i="15"/>
  <c r="T103" i="15"/>
  <c r="T102" i="15"/>
  <c r="T101"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66" i="15"/>
  <c r="T67" i="15"/>
  <c r="T70" i="15"/>
  <c r="T71" i="15"/>
  <c r="T72" i="15"/>
  <c r="T74" i="15"/>
  <c r="T42" i="15"/>
  <c r="T45" i="15"/>
  <c r="T46" i="15"/>
  <c r="T47" i="15"/>
  <c r="T48" i="15"/>
  <c r="T49" i="15"/>
  <c r="T50" i="15" l="1"/>
  <c r="Y13" i="20"/>
  <c r="Y9" i="20" s="1"/>
  <c r="X12" i="20"/>
  <c r="U13" i="19"/>
  <c r="T12" i="19"/>
  <c r="T110" i="15"/>
  <c r="T75"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O148"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O92"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O155"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O115"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U24" i="15" l="1"/>
  <c r="V24" i="15" s="1"/>
  <c r="U20" i="15"/>
  <c r="V20" i="15" s="1"/>
  <c r="U41" i="15"/>
  <c r="U45" i="15"/>
  <c r="U49" i="15"/>
  <c r="U23" i="15"/>
  <c r="V23" i="15" s="1"/>
  <c r="U19" i="15"/>
  <c r="V19" i="15" s="1"/>
  <c r="U42" i="15"/>
  <c r="V42" i="15" s="1"/>
  <c r="U46" i="15"/>
  <c r="U22" i="15"/>
  <c r="V22" i="15" s="1"/>
  <c r="U18" i="15"/>
  <c r="V18" i="15" s="1"/>
  <c r="U43" i="15"/>
  <c r="U47" i="15"/>
  <c r="U25" i="15"/>
  <c r="V25" i="15" s="1"/>
  <c r="U21" i="15"/>
  <c r="V21" i="15" s="1"/>
  <c r="U17" i="15"/>
  <c r="U44" i="15"/>
  <c r="U48" i="15"/>
  <c r="V48" i="15" s="1"/>
  <c r="O117" i="21"/>
  <c r="O130" i="21"/>
  <c r="O141" i="21"/>
  <c r="O100" i="21"/>
  <c r="O137" i="21"/>
  <c r="O150" i="21"/>
  <c r="O86" i="21"/>
  <c r="O61" i="2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104" i="15"/>
  <c r="V104" i="15" s="1"/>
  <c r="U69" i="15"/>
  <c r="V69" i="15" s="1"/>
  <c r="V44" i="15"/>
  <c r="V43"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07" i="15"/>
  <c r="V107" i="15" s="1"/>
  <c r="U106" i="15"/>
  <c r="V106" i="15" s="1"/>
  <c r="U105" i="15"/>
  <c r="V105" i="15" s="1"/>
  <c r="U101" i="15"/>
  <c r="U103" i="15"/>
  <c r="V103" i="15" s="1"/>
  <c r="U102" i="15"/>
  <c r="V102" i="15" s="1"/>
  <c r="U109" i="15"/>
  <c r="V109" i="15" s="1"/>
  <c r="U108" i="15"/>
  <c r="V108"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49" i="15"/>
  <c r="U66" i="15"/>
  <c r="U71" i="15"/>
  <c r="V71" i="15" s="1"/>
  <c r="U72" i="15"/>
  <c r="V72" i="15" s="1"/>
  <c r="V46" i="15"/>
  <c r="U67" i="15"/>
  <c r="V67" i="15" s="1"/>
  <c r="V47" i="15"/>
  <c r="U68" i="15"/>
  <c r="V68" i="15" s="1"/>
  <c r="U73" i="15"/>
  <c r="V73" i="15" s="1"/>
  <c r="U70" i="15"/>
  <c r="V70" i="15" s="1"/>
  <c r="V45" i="15"/>
  <c r="U74" i="15"/>
  <c r="V74" i="15" s="1"/>
  <c r="U26" i="15" l="1"/>
  <c r="V17" i="15"/>
  <c r="O212"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66" i="15"/>
  <c r="U75" i="15"/>
  <c r="V101" i="15"/>
  <c r="U110" i="15"/>
  <c r="D104" i="15" s="1"/>
  <c r="V41" i="15"/>
  <c r="U50" i="15"/>
  <c r="D44" i="15" s="1"/>
  <c r="L371" i="20" l="1"/>
  <c r="N371" i="20" s="1"/>
  <c r="Q456" i="20"/>
  <c r="N456" i="20"/>
  <c r="Q371" i="20"/>
  <c r="Q40" i="20"/>
  <c r="K40" i="20"/>
  <c r="L40" i="20" s="1"/>
  <c r="N40" i="20" s="1"/>
  <c r="N25" i="20"/>
  <c r="J583" i="19"/>
  <c r="L583" i="19" s="1"/>
  <c r="J27" i="19"/>
  <c r="I25" i="19"/>
  <c r="J24" i="20"/>
  <c r="J594" i="20" s="1"/>
  <c r="Q25" i="20"/>
  <c r="I24" i="20"/>
  <c r="D69"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Q118" i="21" l="1"/>
  <c r="P126" i="2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L137" i="21"/>
  <c r="P93" i="21"/>
  <c r="Q93" i="21" s="1"/>
  <c r="L92" i="21"/>
  <c r="P164" i="21"/>
  <c r="Q164" i="21" s="1"/>
  <c r="L163" i="21"/>
  <c r="M117" i="21"/>
  <c r="P162" i="21"/>
  <c r="Q162" i="21" s="1"/>
  <c r="L161" i="21"/>
  <c r="L117" i="21"/>
  <c r="P87" i="21"/>
  <c r="L86" i="21"/>
  <c r="P177" i="21"/>
  <c r="Q177" i="21" s="1"/>
  <c r="L176" i="21"/>
  <c r="P186" i="21"/>
  <c r="Q186" i="21" s="1"/>
  <c r="L185" i="21"/>
  <c r="P142" i="21"/>
  <c r="P141" i="21" s="1"/>
  <c r="L141" i="21"/>
  <c r="P20" i="21"/>
  <c r="L19" i="21"/>
  <c r="P208" i="21"/>
  <c r="Q208" i="21" s="1"/>
  <c r="L207" i="21"/>
  <c r="P95" i="21"/>
  <c r="L80" i="21"/>
  <c r="P81" i="21"/>
  <c r="Q81" i="21" s="1"/>
  <c r="M19" i="21"/>
  <c r="P18" i="21"/>
  <c r="Q18" i="21" s="1"/>
  <c r="L17" i="21"/>
  <c r="P156" i="21"/>
  <c r="Q156" i="21" s="1"/>
  <c r="L155" i="21"/>
  <c r="P82" i="21"/>
  <c r="Q82" i="21" s="1"/>
  <c r="P116" i="21"/>
  <c r="P115"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P212" i="21" l="1"/>
  <c r="Q213" i="21"/>
  <c r="Q142" i="21"/>
  <c r="P137" i="21"/>
  <c r="Q138" i="21"/>
  <c r="P130" i="21"/>
  <c r="P117" i="21"/>
  <c r="Q116" i="21"/>
  <c r="P100" i="21"/>
  <c r="P77" i="21"/>
  <c r="M130" i="2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28" i="21"/>
  <c r="Q28" i="21" s="1"/>
  <c r="P163" i="21"/>
  <c r="Q163" i="21" s="1"/>
  <c r="P148" i="21"/>
  <c r="Q148" i="21" s="1"/>
  <c r="P161" i="21"/>
  <c r="Q161" i="21" s="1"/>
  <c r="P180" i="21"/>
  <c r="Q180" i="21" s="1"/>
  <c r="P150" i="21"/>
  <c r="Q150" i="21" s="1"/>
  <c r="Q141" i="21"/>
  <c r="P155" i="21"/>
  <c r="Q155" i="21" s="1"/>
  <c r="P185" i="21"/>
  <c r="Q185" i="21" s="1"/>
  <c r="P80" i="21"/>
  <c r="Q80" i="21" s="1"/>
  <c r="P216" i="21"/>
  <c r="Q216" i="21" s="1"/>
  <c r="P192" i="21"/>
  <c r="Q192" i="21" s="1"/>
  <c r="CD12" i="20"/>
  <c r="CD9" i="20"/>
  <c r="CE13" i="20"/>
  <c r="Q212" i="21" l="1"/>
  <c r="Q137" i="21"/>
  <c r="Q115" i="21"/>
  <c r="Q117" i="21"/>
  <c r="Q44" i="21"/>
  <c r="Q86" i="21"/>
  <c r="CF13" i="20"/>
  <c r="CE12" i="20"/>
  <c r="CE9" i="20"/>
  <c r="Q130" i="21" l="1"/>
  <c r="Q19" i="21"/>
  <c r="CG13" i="20"/>
  <c r="CF12" i="20"/>
  <c r="CF9" i="20"/>
  <c r="CG9" i="20" l="1"/>
  <c r="CH13" i="20"/>
  <c r="CG12" i="20"/>
  <c r="CI13" i="20" l="1"/>
  <c r="CH12" i="20"/>
  <c r="CH9" i="20"/>
  <c r="Q100"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<sst xmlns="http://schemas.openxmlformats.org/spreadsheetml/2006/main" count="29248" uniqueCount="2059">
  <si>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</si>
  <si>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</si>
  <si>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</si>
  <si>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</si>
  <si>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</si>
  <si>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</si>
  <si>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</si>
  <si>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</si>
  <si>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</si>
  <si>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</si>
  <si>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</si>
  <si>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</si>
  <si>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</si>
  <si>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</si>
  <si>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</si>
  <si>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</si>
  <si>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</si>
  <si>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</si>
  <si>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</si>
  <si>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</si>
  <si>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</si>
  <si>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</si>
  <si>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</si>
  <si>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</si>
  <si>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</si>
  <si>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</si>
  <si>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</si>
  <si>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</si>
  <si>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</si>
  <si>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</si>
  <si>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</si>
  <si>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</si>
  <si>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</si>
  <si>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</si>
  <si>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</si>
  <si>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</si>
  <si>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</si>
  <si>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</si>
  <si>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</si>
  <si>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</si>
  <si>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</si>
  <si>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</si>
  <si>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</si>
  <si>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</si>
  <si>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</si>
  <si>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</si>
  <si>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</si>
  <si>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</si>
  <si>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</si>
  <si>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</si>
  <si>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</si>
  <si>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</si>
  <si>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</si>
  <si>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</si>
  <si>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</si>
  <si>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</si>
  <si>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</si>
  <si>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</si>
  <si>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</si>
  <si>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</si>
  <si>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</si>
  <si>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</si>
  <si>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</si>
  <si>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</si>
  <si>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</si>
  <si>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</si>
  <si>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</si>
  <si>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</si>
  <si>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</si>
  <si>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</si>
  <si>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</si>
  <si>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</si>
  <si>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</si>
  <si>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</si>
  <si>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</si>
  <si>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</si>
  <si>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</si>
  <si>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</si>
  <si>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</si>
  <si>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</si>
  <si>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</si>
  <si>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</si>
  <si>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</si>
  <si>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</si>
  <si>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</si>
  <si>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</si>
  <si>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</si>
  <si>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</si>
  <si>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</si>
  <si>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</si>
  <si>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</si>
  <si>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</si>
  <si>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</si>
  <si>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</si>
  <si>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</si>
  <si>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</si>
  <si>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</si>
  <si>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</si>
  <si>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</si>
  <si>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</si>
  <si>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</si>
  <si>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</si>
  <si>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</si>
  <si>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</si>
  <si>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</si>
  <si>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</si>
  <si>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</si>
  <si>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</si>
  <si>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</si>
  <si>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</si>
  <si>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</si>
  <si>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</si>
  <si>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</si>
  <si>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</si>
  <si>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</si>
  <si>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</si>
  <si>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</si>
  <si>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</si>
  <si>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</si>
  <si>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</si>
  <si>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</si>
  <si>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</si>
  <si>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</si>
  <si>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</si>
  <si>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</si>
  <si>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</si>
  <si>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</si>
  <si>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</si>
  <si>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</si>
  <si>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</si>
  <si>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</si>
  <si>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</si>
  <si>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</si>
  <si>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</si>
  <si>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</si>
  <si>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</si>
  <si>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</si>
  <si>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</si>
  <si>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</si>
  <si>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</si>
  <si>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</si>
  <si>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</si>
  <si>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</si>
  <si>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</si>
  <si>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</si>
  <si>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</si>
  <si>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</si>
  <si>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</si>
  <si>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</si>
  <si>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</si>
  <si>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</si>
  <si>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</si>
  <si>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</si>
  <si>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</si>
  <si>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</si>
  <si>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</si>
  <si>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</si>
  <si>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</si>
  <si>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</si>
  <si>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</si>
  <si>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</si>
  <si>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</si>
  <si>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</si>
  <si>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</si>
  <si>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</si>
  <si>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</si>
  <si>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</si>
  <si>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</si>
  <si>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</si>
  <si>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</si>
  <si>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</si>
  <si>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</si>
  <si>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</si>
  <si>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</si>
  <si>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</si>
  <si>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</si>
  <si>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</si>
  <si>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</si>
  <si>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</si>
  <si>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</si>
  <si>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</si>
  <si>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</si>
  <si>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</si>
  <si>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</si>
  <si>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</si>
  <si>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</si>
  <si>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</si>
  <si>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</si>
  <si>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</si>
  <si>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</si>
  <si>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</si>
  <si>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</si>
  <si>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</si>
  <si>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</si>
  <si>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</si>
  <si>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</si>
  <si>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</si>
  <si>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</si>
  <si>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</si>
  <si>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</si>
  <si>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</si>
  <si>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</si>
  <si>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</si>
  <si>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</si>
  <si>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</si>
  <si>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</si>
  <si>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</si>
  <si>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</si>
  <si>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</si>
  <si>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</si>
  <si>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</si>
  <si>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</si>
  <si>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</si>
  <si>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</si>
  <si>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</si>
  <si>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</si>
  <si>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</si>
  <si>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</si>
  <si>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</si>
  <si>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</si>
  <si>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</si>
  <si>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</si>
  <si>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</si>
  <si>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</si>
  <si>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</si>
  <si>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</si>
  <si>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</si>
  <si>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</si>
  <si>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</si>
  <si>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</si>
  <si>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</si>
  <si>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</si>
  <si>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</si>
  <si>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</si>
  <si>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</si>
  <si>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</si>
  <si>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</si>
  <si>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</si>
  <si>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</si>
  <si>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</si>
  <si>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</si>
  <si>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</si>
  <si>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</si>
  <si>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</si>
  <si>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</si>
  <si>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</si>
  <si>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</si>
  <si>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</si>
  <si>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</si>
  <si>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</si>
  <si>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</si>
  <si>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</si>
  <si>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</si>
  <si>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</si>
  <si>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</si>
  <si>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</si>
  <si>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</si>
  <si>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</si>
  <si>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</si>
  <si>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</si>
  <si>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</si>
  <si>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</si>
  <si>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</si>
  <si>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</si>
  <si>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</si>
  <si>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</si>
  <si>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</si>
  <si>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</si>
  <si>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</si>
  <si>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</si>
  <si>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</si>
  <si>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</si>
  <si>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</si>
  <si>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</si>
  <si>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</si>
  <si>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</si>
  <si>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</si>
  <si>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</si>
  <si>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</si>
  <si>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</si>
  <si>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</si>
  <si>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</si>
  <si>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</si>
  <si>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</si>
  <si>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</si>
  <si>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</si>
  <si>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</si>
  <si>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</si>
  <si>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</si>
  <si>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</si>
  <si>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</si>
  <si>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</si>
  <si>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</si>
  <si>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</si>
  <si>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</si>
  <si>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</si>
  <si>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</si>
  <si>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</si>
  <si>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</si>
  <si>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</si>
  <si>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</si>
  <si>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</si>
  <si>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</si>
  <si>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</si>
  <si>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</si>
  <si>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</si>
  <si>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</si>
  <si>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</si>
  <si>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</si>
  <si>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</si>
  <si>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</si>
  <si>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</si>
  <si>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</si>
  <si>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</si>
  <si>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</si>
  <si>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</si>
  <si>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</si>
  <si>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</si>
  <si>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</si>
  <si>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</si>
  <si>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</si>
  <si>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</si>
  <si>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</si>
  <si>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</si>
  <si>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</si>
  <si>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</si>
  <si>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</si>
  <si>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</si>
  <si>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</si>
  <si>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</si>
  <si>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</si>
  <si>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</si>
  <si>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</si>
  <si>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</si>
  <si>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</si>
  <si>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</si>
  <si>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</si>
  <si>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</si>
  <si>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</si>
  <si>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</si>
  <si>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</si>
  <si>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</si>
  <si>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</si>
  <si>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</si>
  <si>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</si>
  <si>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</si>
  <si>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</si>
  <si>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</si>
  <si>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</si>
  <si>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</si>
  <si>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</si>
  <si>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</si>
  <si>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</si>
  <si>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</si>
  <si>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</si>
  <si>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</si>
  <si>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</si>
  <si>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</si>
  <si>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</si>
  <si>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</si>
  <si>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</si>
  <si>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</si>
  <si>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</si>
  <si>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</si>
  <si>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</si>
  <si>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</si>
  <si>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</si>
  <si>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</si>
  <si>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</si>
  <si>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</si>
  <si>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</si>
  <si>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</si>
  <si>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</si>
  <si>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</si>
  <si>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</si>
  <si>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</si>
  <si>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</si>
  <si>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</si>
  <si>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</si>
  <si>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</si>
  <si>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</si>
  <si>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</si>
  <si>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</si>
  <si>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</si>
  <si>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</si>
  <si>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</si>
  <si>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</si>
  <si>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</si>
  <si>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</si>
  <si>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</si>
  <si>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</si>
  <si>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</si>
  <si>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</si>
  <si>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</si>
  <si>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</si>
  <si>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</si>
  <si>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</si>
  <si>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</si>
  <si>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</si>
  <si>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</si>
  <si>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</si>
  <si>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</si>
  <si>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</si>
  <si>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</si>
  <si>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</si>
  <si>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</si>
  <si>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</si>
  <si>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</si>
  <si>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</si>
  <si>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</si>
  <si>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</si>
  <si>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</si>
  <si>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</si>
  <si>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</si>
  <si>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</si>
  <si>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</si>
  <si>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</si>
  <si>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</si>
  <si>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</si>
  <si>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</si>
  <si>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</si>
  <si>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</si>
  <si>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</si>
  <si>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</si>
  <si>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</si>
  <si>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</si>
  <si>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</si>
  <si>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</si>
  <si>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</si>
  <si>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</si>
  <si>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</si>
  <si>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</si>
  <si>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</si>
  <si>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</si>
  <si>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</si>
  <si>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</si>
  <si>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</si>
  <si>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</si>
  <si>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</si>
  <si>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</si>
  <si>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</si>
  <si>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</si>
  <si>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</si>
  <si>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</si>
  <si>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</si>
  <si>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</si>
  <si>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</si>
  <si>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</si>
  <si>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</si>
  <si>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</si>
  <si>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</si>
  <si>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</si>
  <si>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</si>
  <si>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</si>
  <si>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</si>
  <si>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</si>
  <si>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</si>
  <si>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</si>
  <si>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</si>
  <si>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</si>
  <si>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</si>
  <si>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</si>
  <si>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</si>
  <si>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</si>
  <si>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</si>
  <si>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</si>
  <si>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</si>
  <si>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</si>
  <si>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</si>
  <si>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</si>
  <si>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</si>
  <si>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</si>
  <si>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</si>
  <si>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</si>
  <si>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</si>
  <si>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</si>
  <si>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</si>
  <si>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</si>
  <si>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</si>
  <si>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</si>
  <si>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</si>
  <si>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</si>
  <si>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</si>
  <si>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</si>
  <si>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</si>
  <si>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</si>
  <si>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</si>
  <si>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</si>
  <si>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</si>
  <si>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</si>
  <si>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</si>
  <si>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</si>
  <si>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</si>
  <si>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</si>
  <si>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</si>
  <si>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</si>
  <si>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</si>
  <si>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</si>
  <si>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</si>
  <si>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</si>
  <si>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</si>
  <si>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</si>
  <si>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</si>
  <si>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</si>
  <si>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</si>
  <si>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</si>
  <si>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</si>
  <si>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</si>
  <si>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</si>
  <si>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</si>
  <si>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</si>
  <si>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</si>
  <si>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</si>
  <si>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</si>
  <si>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</si>
  <si>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</si>
  <si>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</si>
  <si>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</si>
  <si>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</si>
  <si>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</si>
  <si>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</si>
  <si>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</si>
  <si>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</si>
  <si>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</si>
  <si>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</si>
  <si>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</si>
  <si>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</si>
  <si>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</si>
  <si>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</si>
  <si>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</si>
  <si>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</si>
  <si>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</si>
  <si>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</si>
  <si>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</si>
  <si>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</si>
  <si>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</si>
  <si>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</si>
  <si>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</si>
  <si>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</si>
  <si>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</si>
  <si>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</si>
  <si>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</si>
  <si>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</si>
  <si>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</si>
  <si>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</si>
  <si>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</si>
  <si>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</si>
  <si>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</si>
  <si>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</si>
  <si>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</si>
  <si>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</si>
  <si>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</si>
  <si>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</si>
  <si>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</si>
  <si>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</si>
  <si>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</si>
  <si>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</si>
  <si>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</si>
  <si>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</si>
  <si>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</si>
  <si>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</si>
  <si>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</si>
  <si>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</si>
  <si>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</si>
  <si>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</si>
  <si>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</si>
  <si>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</si>
  <si>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</si>
  <si>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</si>
  <si>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</si>
  <si>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</si>
  <si>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</si>
  <si>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</si>
  <si>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</si>
  <si>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</si>
  <si>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</si>
  <si>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</si>
  <si>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</si>
  <si>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</si>
  <si>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</si>
  <si>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</si>
  <si>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</si>
  <si>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</si>
  <si>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</si>
  <si>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</si>
  <si>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</si>
  <si>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</si>
  <si>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</si>
  <si>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</si>
  <si>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</si>
  <si>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</si>
  <si>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</si>
  <si>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</si>
  <si>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</si>
  <si>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</si>
  <si>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</si>
  <si>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</si>
  <si>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</si>
  <si>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</si>
  <si>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</si>
  <si>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</si>
  <si>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</si>
  <si>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</si>
  <si>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</si>
  <si>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</si>
  <si>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</si>
  <si>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</si>
  <si>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</si>
  <si>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</si>
  <si>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</si>
  <si>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</si>
  <si>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</si>
  <si>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</si>
  <si>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</si>
  <si>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</si>
  <si>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</si>
  <si>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</si>
  <si>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</si>
  <si>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</si>
  <si>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</si>
  <si>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</si>
  <si>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</si>
  <si>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</si>
  <si>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</si>
  <si>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</si>
  <si>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</si>
  <si>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</si>
  <si>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</si>
  <si>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</si>
  <si>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</si>
  <si>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</si>
  <si>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</si>
  <si>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</si>
  <si>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</si>
  <si>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</si>
  <si>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</si>
  <si>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</si>
  <si>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</si>
  <si>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</si>
  <si>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</si>
  <si>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</si>
  <si>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</si>
  <si>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</si>
  <si>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</si>
  <si>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</si>
  <si>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</si>
  <si>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</si>
  <si>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</si>
  <si>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</si>
  <si>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</si>
  <si>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</si>
  <si>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</si>
  <si>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</si>
  <si>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</si>
  <si>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</si>
  <si>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</si>
  <si>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</si>
  <si>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</si>
  <si>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</si>
  <si>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</si>
  <si>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</si>
  <si>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</si>
  <si>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</si>
  <si>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</si>
  <si>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</si>
  <si>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</si>
  <si>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</si>
  <si>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</si>
  <si>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</si>
  <si>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</si>
  <si>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</si>
  <si>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</si>
  <si>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</si>
  <si>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</si>
  <si>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</si>
  <si>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</si>
  <si>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</si>
  <si>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</si>
  <si>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</si>
  <si>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</si>
  <si>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</si>
  <si>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</si>
  <si>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</si>
  <si>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</si>
  <si>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</si>
  <si>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</si>
  <si>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</si>
  <si>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</si>
  <si>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</si>
  <si>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</si>
  <si>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</si>
  <si>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</si>
  <si>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</si>
  <si>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</si>
  <si>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</si>
  <si>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</si>
  <si>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</si>
  <si>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</si>
  <si>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</si>
  <si>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</si>
  <si>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</si>
  <si>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</si>
  <si>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</si>
  <si>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</si>
  <si>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</si>
  <si>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</si>
  <si>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</si>
  <si>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</si>
  <si>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</si>
  <si>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</si>
  <si>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</si>
  <si>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</si>
  <si>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</si>
  <si>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</si>
  <si>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</si>
  <si>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</si>
  <si>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</si>
  <si>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</si>
  <si>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</si>
  <si>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</si>
  <si>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</si>
  <si>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</si>
  <si>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</si>
  <si>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</si>
  <si>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</si>
  <si>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</si>
  <si>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</si>
  <si>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</si>
  <si>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</si>
  <si>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</si>
  <si>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</si>
  <si>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</si>
  <si>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</si>
  <si>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</si>
  <si>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</si>
  <si>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</si>
  <si>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</si>
  <si>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</si>
  <si>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</si>
  <si>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</si>
  <si>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</si>
  <si>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</si>
  <si>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</si>
  <si>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</si>
  <si>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</si>
  <si>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</si>
  <si>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</si>
  <si>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</si>
  <si>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</si>
  <si>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</si>
  <si>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</si>
  <si>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</si>
  <si>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</si>
  <si>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</si>
  <si>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</si>
  <si>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</si>
  <si>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</si>
  <si>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</si>
  <si>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</si>
  <si>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</si>
  <si>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</si>
  <si>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</si>
  <si>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</si>
  <si>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</si>
  <si>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</si>
  <si>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</si>
  <si>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</si>
  <si>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</si>
  <si>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</si>
  <si>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</si>
  <si>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</si>
  <si>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</si>
  <si>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</si>
  <si>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</si>
  <si>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</si>
  <si>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</si>
  <si>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</si>
  <si>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</si>
  <si>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</si>
  <si>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</si>
  <si>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</si>
  <si>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</si>
  <si>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</si>
  <si>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</si>
  <si>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</si>
  <si>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</si>
  <si>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</si>
  <si>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</si>
  <si>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</si>
  <si>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</si>
  <si>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</si>
  <si>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</si>
  <si>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</si>
  <si>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</si>
  <si>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</si>
  <si>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</si>
  <si>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</si>
  <si>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</si>
  <si>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</si>
  <si>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</si>
  <si>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</si>
  <si>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</si>
  <si>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</si>
  <si>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</si>
  <si>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</si>
  <si>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</si>
  <si>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</si>
  <si>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</si>
  <si>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</si>
  <si>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</si>
  <si>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</si>
  <si>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</si>
  <si>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</si>
  <si>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</si>
  <si>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</si>
  <si>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</si>
  <si>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</si>
  <si>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</si>
  <si>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</si>
  <si>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</si>
  <si>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</si>
  <si>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</si>
  <si>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</si>
  <si>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</si>
  <si>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</si>
  <si>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</si>
  <si>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</si>
  <si>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</si>
  <si>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</si>
  <si>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</si>
  <si>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</si>
  <si>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</si>
  <si>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</si>
  <si>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</si>
  <si>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</si>
  <si>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</si>
  <si>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</si>
  <si>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</si>
  <si>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</si>
  <si>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</si>
  <si>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</si>
  <si>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</si>
  <si>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</si>
  <si>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</si>
  <si>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</si>
  <si>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</si>
  <si>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</si>
  <si>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</si>
  <si>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</si>
  <si>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</si>
  <si>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</si>
  <si>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</si>
  <si>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</si>
  <si>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</si>
  <si>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</si>
  <si>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</si>
  <si>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</si>
  <si>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</si>
  <si>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</si>
  <si>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</si>
  <si>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</si>
  <si>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</si>
  <si>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</si>
  <si>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</si>
  <si>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</si>
  <si>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</si>
  <si>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</si>
  <si>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</si>
  <si>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</si>
  <si>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</si>
  <si>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</si>
  <si>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</si>
  <si>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</si>
  <si>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</si>
  <si>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</si>
  <si>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</si>
  <si>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</si>
  <si>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</si>
  <si>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</si>
  <si>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</si>
  <si>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</si>
  <si>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</si>
  <si>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</si>
  <si>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</si>
  <si>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</si>
  <si>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</si>
  <si>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</si>
  <si>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</si>
  <si>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</si>
  <si>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</si>
  <si>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</si>
  <si>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</si>
  <si>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</si>
  <si>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</si>
  <si>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</si>
  <si>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</si>
  <si>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</si>
  <si>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</si>
  <si>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</si>
  <si>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</si>
  <si>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</si>
  <si>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</si>
  <si>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</si>
  <si>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</si>
  <si>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</si>
  <si>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</si>
  <si>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</si>
  <si>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</si>
  <si>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</si>
  <si>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</si>
  <si>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</si>
  <si>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</si>
  <si>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</si>
  <si>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</si>
  <si>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</si>
  <si>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</si>
  <si>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</si>
  <si>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</si>
  <si>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</si>
  <si>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</si>
  <si>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</si>
  <si>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</si>
  <si>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</si>
  <si>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</si>
  <si>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</si>
  <si>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</si>
  <si>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</si>
  <si>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</si>
  <si>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</si>
  <si>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</si>
  <si>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</si>
  <si>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</si>
  <si>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</si>
  <si>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</si>
  <si>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</si>
  <si>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</si>
  <si>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</si>
  <si>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</si>
  <si>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</si>
  <si>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</si>
  <si>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</si>
  <si>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</si>
  <si>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</si>
  <si>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</si>
  <si>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</si>
  <si>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</si>
  <si>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</si>
  <si>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</si>
  <si>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</si>
  <si>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</si>
  <si>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</si>
  <si>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</si>
  <si>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</si>
  <si>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</si>
  <si>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</si>
  <si>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</si>
  <si>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</si>
  <si>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</si>
  <si>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</si>
  <si>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</si>
  <si>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</si>
  <si>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</si>
  <si>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</si>
  <si>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</si>
  <si>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</si>
  <si>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</si>
  <si>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</si>
  <si>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</si>
  <si>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</si>
  <si>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</si>
  <si>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</si>
  <si>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</si>
  <si>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</si>
  <si>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</si>
  <si>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</si>
  <si>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</si>
  <si>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</si>
  <si>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</si>
  <si>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</si>
  <si>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</si>
  <si>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</si>
  <si>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</si>
  <si>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</si>
  <si>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</si>
  <si>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</si>
  <si>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</si>
  <si>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</si>
  <si>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</si>
  <si>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</si>
  <si>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</si>
  <si>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</si>
  <si>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</si>
  <si>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</si>
  <si>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</si>
  <si>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</si>
  <si>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</si>
  <si>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</si>
  <si>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</si>
  <si>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</si>
  <si>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</si>
  <si>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</si>
  <si>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</si>
  <si>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</si>
  <si>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</si>
  <si>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</si>
  <si>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</si>
  <si>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</si>
  <si>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</si>
  <si>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</si>
  <si>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</si>
  <si>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</si>
  <si>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</si>
  <si>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</si>
  <si>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</si>
  <si>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</si>
  <si>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</si>
  <si>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</si>
  <si>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</si>
  <si>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</si>
  <si>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</si>
  <si>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</si>
  <si>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</si>
  <si>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</si>
  <si>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</si>
  <si>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</si>
  <si>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</si>
  <si>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</si>
  <si>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</si>
  <si>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</si>
  <si>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</si>
  <si>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</si>
  <si>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</si>
  <si>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</si>
  <si>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</si>
  <si>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</si>
  <si>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</si>
  <si>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</si>
  <si>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</si>
  <si>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</si>
  <si>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</si>
  <si>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</si>
  <si>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</si>
  <si>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</si>
  <si>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</si>
  <si>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</si>
  <si>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</si>
  <si>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</si>
  <si>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</si>
  <si>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</si>
  <si>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</si>
  <si>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</si>
  <si>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</si>
  <si>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</si>
  <si>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</si>
  <si>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</si>
  <si>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</si>
  <si>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</si>
  <si>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</si>
  <si>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</si>
  <si>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</si>
  <si>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</si>
  <si>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</si>
  <si>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</si>
  <si>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</si>
  <si>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</si>
  <si>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</si>
  <si>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</si>
  <si>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</si>
  <si>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</si>
  <si>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</si>
  <si>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</si>
  <si>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</si>
  <si>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</si>
  <si>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</si>
  <si>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</si>
  <si>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</si>
  <si>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</si>
  <si>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</si>
  <si>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</si>
  <si>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</si>
  <si>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</si>
  <si>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</si>
  <si>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</si>
  <si>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</si>
  <si>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</si>
  <si>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</si>
  <si>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</si>
  <si>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</si>
  <si>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</si>
  <si>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</si>
  <si>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</si>
  <si>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</si>
  <si>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</si>
  <si>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</si>
  <si>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</si>
  <si>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</si>
  <si>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</si>
  <si>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</si>
  <si>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</si>
  <si>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</si>
  <si>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</si>
  <si>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</si>
  <si>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</si>
  <si>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</si>
  <si>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</si>
  <si>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</si>
  <si>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</si>
  <si>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</si>
  <si>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</si>
  <si>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</si>
  <si>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</si>
  <si>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</si>
  <si>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</si>
  <si>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</si>
  <si>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</si>
  <si>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</si>
  <si>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</si>
  <si>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</si>
  <si>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</si>
  <si>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</si>
  <si>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</si>
  <si>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</si>
  <si>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</si>
  <si>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</si>
  <si>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</si>
  <si>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</si>
  <si>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</si>
  <si>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</si>
  <si>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</si>
  <si>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</si>
  <si>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</si>
  <si>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</si>
  <si>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</si>
  <si>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</si>
  <si>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</si>
  <si>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</si>
  <si>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</si>
  <si>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</si>
  <si>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</si>
  <si>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</si>
  <si>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</si>
  <si>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</si>
  <si>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</si>
  <si>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</si>
  <si>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</si>
  <si>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</si>
  <si>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</si>
  <si>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</si>
  <si>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</si>
  <si>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</si>
  <si>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</si>
  <si>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</si>
  <si>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</si>
  <si>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</si>
  <si>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</si>
  <si>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</si>
  <si>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</si>
  <si>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</si>
  <si>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</si>
  <si>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</si>
  <si>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</si>
  <si>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</si>
  <si>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</si>
  <si>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</si>
  <si>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</si>
  <si>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</si>
  <si>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</si>
  <si>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</si>
  <si>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</si>
  <si>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</si>
  <si>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</si>
  <si>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</si>
  <si>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</si>
  <si>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</si>
  <si>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</si>
  <si>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</si>
  <si>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</si>
  <si>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</si>
  <si>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</si>
  <si>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</si>
  <si>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</si>
  <si>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</si>
  <si>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</si>
  <si>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</si>
  <si>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</si>
  <si>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</si>
  <si>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</si>
  <si>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</si>
  <si>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</si>
  <si>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</si>
  <si>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</si>
  <si>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</si>
  <si>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</si>
  <si>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</si>
  <si>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</si>
  <si>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</si>
  <si>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</si>
  <si>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</si>
  <si>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</si>
  <si>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</si>
  <si>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</si>
  <si>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</si>
  <si>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</si>
  <si>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</si>
  <si>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</si>
  <si>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</si>
  <si>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</si>
  <si>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</si>
  <si>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</si>
  <si>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</si>
  <si>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</si>
  <si>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</si>
  <si>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</si>
  <si>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</si>
  <si>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</si>
  <si>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</si>
  <si>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</si>
  <si>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</si>
  <si>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</si>
  <si>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</si>
  <si>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</si>
  <si>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</si>
  <si>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</si>
  <si>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</si>
  <si>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</si>
  <si>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</si>
  <si>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</si>
  <si>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</si>
  <si>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</si>
  <si>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</si>
  <si>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</si>
  <si>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</si>
  <si>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</si>
  <si>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</si>
  <si>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</si>
  <si>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</si>
  <si>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</si>
  <si>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</si>
  <si>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</si>
  <si>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</si>
  <si>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</si>
  <si>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</si>
  <si>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</si>
  <si>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</si>
  <si>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</si>
  <si>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</si>
  <si>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</si>
  <si>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</si>
  <si>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</si>
  <si>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</si>
  <si>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</si>
  <si>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</si>
  <si>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</si>
  <si>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</si>
  <si>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</si>
  <si>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</si>
  <si>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</si>
  <si>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</si>
  <si>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</si>
  <si>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</si>
  <si>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</si>
  <si>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</si>
  <si>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</si>
  <si>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</si>
  <si>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</si>
  <si>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</si>
  <si>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</si>
  <si>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</si>
  <si>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</si>
  <si>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</si>
  <si>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</si>
  <si>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</si>
  <si>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</si>
  <si>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</si>
  <si>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</si>
  <si>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</si>
  <si>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</si>
  <si>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</si>
  <si>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</si>
  <si>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</si>
  <si>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</si>
  <si>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</si>
  <si>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</si>
  <si>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</si>
  <si>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</si>
  <si>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</si>
  <si>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</si>
  <si>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</si>
  <si>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</si>
  <si>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</si>
  <si>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</si>
  <si>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</si>
  <si>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</si>
  <si>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</si>
  <si>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</si>
  <si>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</si>
  <si>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</si>
  <si>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</si>
  <si>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</si>
  <si>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</si>
  <si>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</si>
  <si>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</si>
  <si>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</si>
  <si>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</si>
  <si>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</si>
  <si>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</si>
  <si>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</si>
  <si>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</si>
  <si>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</si>
  <si>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</si>
  <si>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</si>
  <si>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</si>
  <si>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</si>
  <si>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</si>
  <si>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</si>
  <si>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</si>
  <si>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</si>
  <si>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</si>
  <si>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</si>
  <si>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</si>
  <si>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</si>
  <si>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</si>
  <si>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</si>
  <si>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</si>
  <si>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</si>
  <si>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</si>
  <si>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</si>
  <si>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</si>
  <si>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</si>
  <si>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</si>
  <si>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</si>
  <si>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</si>
  <si>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</si>
  <si>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</si>
  <si>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</si>
  <si>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</si>
  <si>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</si>
  <si>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</si>
  <si>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</si>
  <si>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</si>
  <si>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</si>
  <si>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</si>
  <si>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</si>
  <si>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</si>
  <si>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</si>
  <si>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</si>
  <si>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</si>
  <si>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</si>
  <si>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</si>
  <si>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</si>
  <si>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</si>
  <si>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</si>
  <si>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</si>
  <si>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</si>
  <si>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</si>
  <si>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</si>
  <si>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</si>
  <si>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</si>
  <si>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</si>
  <si>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</si>
  <si>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</si>
  <si>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</si>
  <si>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</si>
  <si>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</si>
  <si>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</si>
  <si>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</si>
  <si>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</si>
  <si>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</si>
  <si>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</si>
  <si>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</si>
  <si>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</si>
  <si>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</si>
  <si>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</si>
  <si>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</si>
  <si>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</si>
  <si>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</si>
  <si>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</si>
  <si>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</si>
  <si>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</si>
  <si>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</si>
  <si>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</si>
  <si>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</si>
  <si>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</si>
  <si>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</si>
  <si>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</si>
  <si>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</si>
  <si>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</si>
  <si>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</si>
  <si>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</si>
  <si>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</si>
  <si>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</si>
  <si>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</si>
  <si>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</si>
  <si>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</si>
  <si>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</si>
  <si>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</si>
  <si>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</si>
  <si>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</si>
  <si>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</si>
  <si>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</si>
  <si>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</si>
  <si>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</si>
  <si>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</si>
  <si>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</si>
  <si>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</si>
  <si>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</si>
  <si>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</si>
  <si>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</si>
  <si>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</si>
  <si>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</si>
  <si>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</si>
  <si>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</si>
  <si>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</si>
  <si>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</si>
  <si>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</si>
  <si>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</si>
  <si>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</si>
  <si>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</si>
  <si>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</si>
  <si>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</si>
  <si>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</si>
  <si>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</si>
  <si>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</si>
  <si>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</si>
  <si>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</si>
  <si>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</si>
  <si>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</si>
  <si>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</si>
  <si>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</si>
  <si>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</si>
  <si>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</si>
  <si>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</si>
  <si>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</si>
  <si>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</si>
  <si>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</si>
  <si>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</si>
  <si>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</si>
  <si>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</si>
  <si>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</si>
  <si>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</si>
  <si>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</si>
  <si>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</si>
  <si>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</si>
  <si>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</si>
  <si>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</si>
  <si>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</si>
  <si>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</si>
  <si>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</si>
  <si>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</si>
  <si>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</si>
  <si>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</si>
  <si>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</si>
  <si>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</si>
  <si>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</si>
  <si>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</si>
  <si>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</si>
  <si>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</si>
  <si>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</si>
  <si>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</si>
  <si>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</si>
  <si>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</si>
  <si>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</si>
  <si>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</si>
  <si>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</si>
  <si>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</si>
  <si>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</si>
  <si>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</si>
  <si>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</si>
  <si>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</si>
  <si>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</si>
  <si>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</si>
  <si>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</si>
  <si>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</si>
  <si>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</si>
  <si>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</si>
  <si>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</si>
  <si>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</si>
  <si>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</si>
  <si>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</si>
  <si>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</si>
  <si>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</si>
  <si>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</si>
  <si>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</si>
  <si>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</si>
  <si>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</si>
  <si>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</si>
  <si>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</si>
  <si>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</si>
  <si>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</si>
  <si>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</si>
  <si>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</si>
  <si>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</si>
  <si>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</si>
  <si>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</si>
  <si>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</si>
  <si>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</si>
  <si>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</si>
  <si>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</si>
  <si>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</si>
  <si>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</si>
  <si>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</si>
  <si>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</si>
  <si>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</si>
  <si>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</si>
  <si>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</si>
  <si>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</si>
  <si>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</si>
  <si>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</si>
  <si>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</si>
  <si>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</si>
  <si>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</si>
  <si>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</si>
  <si>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</si>
  <si>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</si>
  <si>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</si>
  <si>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</si>
  <si>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</si>
  <si>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</si>
  <si>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</si>
  <si>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</si>
  <si>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</si>
  <si>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</si>
  <si>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</si>
  <si>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</si>
  <si>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</si>
  <si>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</si>
  <si>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</si>
  <si>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</si>
  <si>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</si>
  <si>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</si>
  <si>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</si>
  <si>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</si>
  <si>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</si>
  <si>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</si>
  <si>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</si>
  <si>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</si>
  <si>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</si>
  <si>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</si>
  <si>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</si>
  <si>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</si>
  <si>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</si>
  <si>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</si>
  <si>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</si>
  <si>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</si>
  <si>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</si>
  <si>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</si>
  <si>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</si>
  <si>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</si>
  <si>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</si>
  <si>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</si>
  <si>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</si>
  <si>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</si>
  <si>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</si>
  <si>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</si>
  <si>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</si>
  <si>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</si>
  <si>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</si>
  <si>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</si>
  <si>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</si>
  <si>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</si>
  <si>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</si>
  <si>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</si>
  <si>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</si>
  <si>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</si>
  <si>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</si>
  <si>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</si>
  <si>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</si>
  <si>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</si>
  <si>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</si>
  <si>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</si>
  <si>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</si>
  <si>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</si>
  <si>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</si>
  <si>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</si>
  <si>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</si>
  <si>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</si>
  <si>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</si>
  <si>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</si>
  <si>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</si>
  <si>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</si>
  <si>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</si>
  <si>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</si>
  <si>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</si>
  <si>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</si>
  <si>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</si>
  <si>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</si>
  <si>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</si>
  <si>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</si>
  <si>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</si>
  <si>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</si>
  <si>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</si>
  <si>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</si>
  <si>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</si>
  <si>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</si>
  <si>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</si>
  <si>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</si>
  <si>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</si>
  <si>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</si>
  <si>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</si>
  <si>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</si>
  <si>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</si>
  <si>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</si>
  <si>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</si>
  <si>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</si>
  <si>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</si>
  <si>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</si>
  <si>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</si>
  <si>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</si>
  <si>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</si>
  <si>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</si>
  <si>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</si>
  <si>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</si>
  <si>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</si>
  <si>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</si>
  <si>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</si>
  <si>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</si>
  <si>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</si>
  <si>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</si>
  <si>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</si>
  <si>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</si>
  <si>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</si>
  <si>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</si>
  <si>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</si>
  <si>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</si>
  <si>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</si>
  <si>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</si>
  <si>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</si>
  <si>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</si>
  <si>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</si>
  <si>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</si>
  <si>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</si>
  <si>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</si>
  <si>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</si>
  <si>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</si>
  <si>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</si>
  <si>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</si>
  <si>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</si>
  <si>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</si>
  <si>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</si>
  <si>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</si>
  <si>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</si>
  <si>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</si>
  <si>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</si>
  <si>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</si>
  <si>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</si>
  <si>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</si>
  <si>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</si>
  <si>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</si>
  <si>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</si>
  <si>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</si>
  <si>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</si>
  <si>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</si>
  <si>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</si>
  <si>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</si>
  <si>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</si>
  <si>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</si>
  <si>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</si>
  <si>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</si>
  <si>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</si>
  <si>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</si>
  <si>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</si>
  <si>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</si>
  <si>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</si>
  <si>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</si>
  <si>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</si>
  <si>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</si>
  <si>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</si>
  <si>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</si>
  <si>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</si>
  <si>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</si>
  <si>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</si>
  <si>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</si>
  <si>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</si>
  <si>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</si>
  <si>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</si>
  <si>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</si>
  <si>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</si>
  <si>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</si>
  <si>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</si>
  <si>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</si>
  <si>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</si>
  <si>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</si>
  <si>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</si>
  <si>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</si>
  <si>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</si>
  <si>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</si>
  <si>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</si>
  <si>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</si>
  <si>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</si>
  <si>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</si>
  <si>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</si>
  <si>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</si>
  <si>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</si>
  <si>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</si>
  <si>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</si>
  <si>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</si>
  <si>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</si>
  <si>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</si>
  <si>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</si>
  <si>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</si>
  <si>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</si>
  <si>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</si>
  <si>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</si>
  <si>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</si>
  <si>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</si>
  <si>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</si>
  <si>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</si>
  <si>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</si>
  <si>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</si>
  <si>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</si>
  <si>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</si>
  <si>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</si>
  <si>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</si>
  <si>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</si>
  <si>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</si>
  <si>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</si>
  <si>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</si>
  <si>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</si>
  <si>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</si>
  <si>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</si>
  <si>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</si>
  <si>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</si>
  <si>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</si>
  <si>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</si>
  <si>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</si>
  <si>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</si>
  <si>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</si>
  <si>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</si>
  <si>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</si>
  <si>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</si>
  <si>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</si>
  <si>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</si>
  <si>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</si>
  <si>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</si>
  <si>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</si>
  <si>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</si>
  <si>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</si>
  <si>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</si>
  <si>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</si>
  <si>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</si>
  <si>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</si>
  <si>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</si>
  <si>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</si>
  <si>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</si>
  <si>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</si>
  <si>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</si>
  <si>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</si>
  <si>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</si>
  <si>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</si>
  <si>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</si>
  <si>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</si>
  <si>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</si>
  <si>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</si>
  <si>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</si>
  <si>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</si>
  <si>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</si>
  <si>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</si>
  <si>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</si>
  <si>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</si>
  <si>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</si>
  <si>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</si>
  <si>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</si>
  <si>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</si>
  <si>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</si>
  <si>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</si>
  <si>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</si>
  <si>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</si>
  <si>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</si>
  <si>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</si>
  <si>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</si>
  <si>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</si>
  <si>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</si>
  <si>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</si>
  <si>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</si>
  <si>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</si>
  <si>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</si>
  <si>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</si>
  <si>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</si>
  <si>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</si>
  <si>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</si>
  <si>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</si>
  <si>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</si>
  <si>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</si>
  <si>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</si>
  <si>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</si>
  <si>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</si>
  <si>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</si>
  <si>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</si>
  <si>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</si>
  <si>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</si>
  <si>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</si>
  <si>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</si>
  <si>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</si>
  <si>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</si>
  <si>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</si>
  <si>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</si>
  <si>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</si>
  <si>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</si>
  <si>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</si>
  <si>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</si>
  <si>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</si>
  <si>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</si>
  <si>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</si>
  <si>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</si>
  <si>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</si>
  <si>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</si>
  <si>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</si>
  <si>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</si>
  <si>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</si>
  <si>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</si>
  <si>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</si>
  <si>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</si>
  <si>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</si>
  <si>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</si>
  <si>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</si>
  <si>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</si>
  <si>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</si>
  <si>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</si>
  <si>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</si>
  <si>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</si>
  <si>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</si>
  <si>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</si>
  <si>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</si>
  <si>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</si>
  <si>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</si>
  <si>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</si>
  <si>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</si>
  <si>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</si>
  <si>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</si>
  <si>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</si>
  <si>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</si>
  <si>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</si>
  <si>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</si>
  <si>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</si>
  <si>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</si>
  <si>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</si>
  <si>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</si>
  <si>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</si>
  <si>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</si>
  <si>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</si>
  <si>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</si>
  <si>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</si>
  <si>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</si>
  <si>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</si>
  <si>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</si>
  <si>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</si>
  <si>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</si>
  <si>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</si>
  <si>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</si>
  <si>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</si>
  <si>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</si>
  <si>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</si>
  <si>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</si>
  <si>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</si>
  <si>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</si>
  <si>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</si>
  <si>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</si>
  <si>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</si>
  <si>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</si>
  <si>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</si>
  <si>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</si>
  <si>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</si>
  <si>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</si>
  <si>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</si>
  <si>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</si>
  <si>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</si>
  <si>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</si>
  <si>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</si>
  <si>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</si>
  <si>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</si>
  <si>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</si>
  <si>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</si>
  <si>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</si>
  <si>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</si>
  <si>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</si>
  <si>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</si>
  <si>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</si>
  <si>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</si>
  <si>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</si>
  <si>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</si>
  <si>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</si>
  <si>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</si>
  <si>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</si>
  <si>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</si>
  <si>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</si>
  <si>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</si>
  <si>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</si>
  <si>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</si>
  <si>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</si>
  <si>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</si>
  <si>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</si>
  <si>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</si>
  <si>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</si>
  <si>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</si>
  <si>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</si>
  <si>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</si>
  <si>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</si>
  <si>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</si>
  <si>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</si>
  <si>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</si>
  <si>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</si>
  <si>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</si>
  <si>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</si>
  <si>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</si>
  <si>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</si>
  <si>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</si>
  <si>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</si>
  <si>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</si>
  <si>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</si>
  <si>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</si>
  <si>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</si>
  <si>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</si>
  <si>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</si>
  <si>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</si>
  <si>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</si>
  <si>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</si>
  <si>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</si>
  <si>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</si>
  <si>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</si>
  <si>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</si>
  <si>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</si>
  <si>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</si>
  <si>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</si>
  <si>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</si>
  <si>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</si>
  <si>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</si>
  <si>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</si>
  <si>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</si>
  <si>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</si>
  <si>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</si>
  <si>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</si>
  <si>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</si>
  <si>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</si>
  <si>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</si>
  <si>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</si>
  <si>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</si>
  <si>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</si>
  <si>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</si>
  <si>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</si>
  <si>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</si>
  <si>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</si>
  <si>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</si>
  <si>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</si>
  <si>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</si>
  <si>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</si>
  <si>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</si>
  <si>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</si>
  <si>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</si>
  <si>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</si>
  <si>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</si>
  <si>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</si>
  <si>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</si>
  <si>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</si>
  <si>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</si>
  <si>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</si>
  <si>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</si>
  <si>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</si>
  <si>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</si>
  <si>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</si>
  <si>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</si>
  <si>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</si>
  <si>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</si>
  <si>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</si>
  <si>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</si>
  <si>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</si>
  <si>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</si>
  <si>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</si>
  <si>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</si>
  <si>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</si>
  <si>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</si>
  <si>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</si>
  <si>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</si>
  <si>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</si>
  <si>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</si>
  <si>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</si>
  <si>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</si>
  <si>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</si>
  <si>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</si>
  <si>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</si>
  <si>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</si>
  <si>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</si>
  <si>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</si>
  <si>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</si>
  <si>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</si>
  <si>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</si>
  <si>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</si>
  <si>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</si>
  <si>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</si>
  <si>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</si>
  <si>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</si>
  <si>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</si>
  <si>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</si>
  <si>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</si>
  <si>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</si>
  <si>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</si>
  <si>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</si>
  <si>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</si>
  <si>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</si>
  <si>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</si>
  <si>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</si>
  <si>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</si>
  <si>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</si>
  <si>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</si>
  <si>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</si>
  <si>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</si>
  <si>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</si>
  <si>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</si>
  <si>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</si>
  <si>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</si>
  <si>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</si>
  <si>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</si>
  <si>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</si>
  <si>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</si>
  <si>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</si>
  <si>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</si>
  <si>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</si>
  <si>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</si>
  <si>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</si>
  <si>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</si>
  <si>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</si>
  <si>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</si>
  <si>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</si>
  <si>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</si>
  <si>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</si>
  <si>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</si>
  <si>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</si>
  <si>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</si>
  <si>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</si>
  <si>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</si>
  <si>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</si>
  <si>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</si>
  <si>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</si>
  <si>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</si>
  <si>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</si>
  <si>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</si>
  <si>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</si>
  <si>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</si>
  <si>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</si>
  <si>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</si>
  <si>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</si>
  <si>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</si>
  <si>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</si>
  <si>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</si>
  <si>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</si>
  <si>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</si>
  <si>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</si>
  <si>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</si>
  <si>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</si>
  <si>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</si>
  <si>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</si>
  <si>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</si>
  <si>
    <r>
      <t>Sumário Executivo</t>
    </r>
    <r>
      <rPr>
        <b/>
        <sz val="14"/>
        <color theme="4"/>
        <rFont val="Santander Text"/>
        <family val="2"/>
      </rPr>
      <t xml:space="preserve"> |</t>
    </r>
    <r>
      <rPr>
        <b/>
        <sz val="11"/>
        <color theme="4"/>
        <rFont val="Santander Text"/>
        <family val="2"/>
      </rPr>
      <t>29 de novembro a 06 de dezembro</t>
    </r>
  </si>
  <si>
    <t>1. Visão Geral</t>
  </si>
  <si>
    <t>2. Modelo Bens imóveis</t>
  </si>
  <si>
    <t>3. Modelo Verde</t>
  </si>
  <si>
    <t>4. Loan Tape | Pilar III</t>
  </si>
  <si>
    <t xml:space="preserve">2. Modelo de Bens Imóveis </t>
  </si>
  <si>
    <t>(All)</t>
  </si>
  <si>
    <t>Modelo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</si>
</sst>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
      <sz val="10"/>
      <color theme="1"/>
      <name val="Santander Text"/>
    </font>
    <font>
      <b/>
      <sz val="11"/>
      <color theme="0"/>
      <name val="Santander Text"/>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85">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2" xfId="0" applyFont="1" applyBorder="1" applyAlignment="1">
      <alignment vertical="center" wrapText="1"/>
    </xf>
    <xf numFmtId="0" fontId="40" fillId="0" borderId="23" xfId="0" applyFont="1" applyBorder="1" applyAlignment="1">
      <alignment vertical="center" wrapText="1"/>
    </xf>
    <xf numFmtId="0" fontId="40" fillId="0" borderId="24" xfId="0" applyFont="1" applyBorder="1" applyAlignment="1">
      <alignment vertical="center" wrapText="1"/>
    </xf>
    <xf numFmtId="14" fontId="69" fillId="0" borderId="25" xfId="0" applyNumberFormat="1" applyFont="1" applyFill="1" applyBorder="1"/>
    <xf numFmtId="14" fontId="69" fillId="0" borderId="32" xfId="0" applyNumberFormat="1" applyFont="1" applyFill="1" applyBorder="1"/>
    <xf numFmtId="0" fontId="70" fillId="15" borderId="33" xfId="0" applyFont="1" applyFill="1" applyBorder="1" applyAlignment="1">
      <alignment horizontal="left" vertical="center"/>
    </xf>
    <xf numFmtId="0" fontId="0" fillId="0" borderId="0" xfId="0" applyFill="1"/>
    <xf numFmtId="0" fontId="32" fillId="0" borderId="0" xfId="0" applyFont="1" applyFill="1"/>
  </cellXfs>
  <cellStyles count="4">
    <cellStyle name="Normal" xfId="0" builtinId="0"/>
    <cellStyle name="Normal 2" xfId="3"/>
    <cellStyle name="Normal 3" xfId="2"/>
    <cellStyle name="Percent" xfId="1" builtinId="5"/>
  </cellStyles>
  <dxfs count="199">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Pivots2'!$C$155:$C$160</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5"/>
        <c:spPr>
          <a:solidFill>
            <a:schemeClr val="accent5"/>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389</c:v>
                </c:pt>
                <c:pt idx="2">
                  <c:v>62</c:v>
                </c:pt>
                <c:pt idx="3">
                  <c:v>6</c:v>
                </c:pt>
                <c:pt idx="4">
                  <c:v>1</c:v>
                </c:pt>
                <c:pt idx="5">
                  <c:v>3</c:v>
                </c:pt>
                <c:pt idx="6">
                  <c:v>64</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trabalho_V3.10.xlsx]Aux - Pivots2!PivotTable14</c:name>
    <c:fmtId val="0"/>
  </c:pivotSource>
  <c:chart>
    <c:autoTitleDeleted val="0"/>
    <c:pivotFmts>
      <c:pivotFmt>
        <c:idx val="0"/>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124</c:v>
                </c:pt>
                <c:pt idx="1">
                  <c:v>180</c:v>
                </c:pt>
                <c:pt idx="2">
                  <c:v>85</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30</c:v>
                </c:pt>
                <c:pt idx="2">
                  <c:v>32</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5">
                <a:lumMod val="75000"/>
              </a:schemeClr>
            </a:solidFill>
            <a:ln>
              <a:noFill/>
            </a:ln>
            <a:effectLst/>
          </c:spPr>
          <c:invertIfNegative val="0"/>
          <c:dLbls>
            <c:dLbl>
              <c:idx val="2"/>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 xmlns:c16="http://schemas.microsoft.com/office/drawing/2014/chart" uri="{C3380CC4-5D6E-409C-BE32-E72D297353CC}">
                  <c16:uniqueId val="{00000019-6515-4094-B8DF-FA1F4F29B76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Pivots2'!$F$11:$F$14</c:f>
              <c:numCache>
                <c:formatCode>General</c:formatCode>
                <c:ptCount val="3"/>
                <c:pt idx="2">
                  <c:v>6</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rgbClr val="C00000"/>
            </a:solidFill>
            <a:ln>
              <a:noFill/>
            </a:ln>
            <a:effectLst/>
          </c:spPr>
          <c:invertIfNegative val="0"/>
          <c:dLbls>
            <c:dLbl>
              <c:idx val="2"/>
              <c:layout>
                <c:manualLayout>
                  <c:x val="0"/>
                  <c:y val="2.1043527947140485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A-6515-4094-B8DF-FA1F4F29B76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Pivots2'!$H$11:$H$14</c:f>
              <c:numCache>
                <c:formatCode>General</c:formatCode>
                <c:ptCount val="3"/>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Pivots2'!$I$11:$I$14</c:f>
              <c:numCache>
                <c:formatCode>General</c:formatCode>
                <c:ptCount val="3"/>
                <c:pt idx="0">
                  <c:v>35</c:v>
                </c:pt>
                <c:pt idx="1">
                  <c:v>20</c:v>
                </c:pt>
                <c:pt idx="2">
                  <c:v>9</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150"/>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39</xdr:row>
      <xdr:rowOff>0</xdr:rowOff>
    </xdr:from>
    <xdr:to>
      <xdr:col>6</xdr:col>
      <xdr:colOff>151318</xdr:colOff>
      <xdr:row>50</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40</xdr:row>
      <xdr:rowOff>56603</xdr:rowOff>
    </xdr:from>
    <xdr:to>
      <xdr:col>14</xdr:col>
      <xdr:colOff>631909</xdr:colOff>
      <xdr:row>40</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41</xdr:row>
      <xdr:rowOff>58238</xdr:rowOff>
    </xdr:from>
    <xdr:to>
      <xdr:col>14</xdr:col>
      <xdr:colOff>628099</xdr:colOff>
      <xdr:row>41</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42</xdr:row>
      <xdr:rowOff>56063</xdr:rowOff>
    </xdr:from>
    <xdr:to>
      <xdr:col>14</xdr:col>
      <xdr:colOff>628099</xdr:colOff>
      <xdr:row>42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44</xdr:row>
      <xdr:rowOff>59332</xdr:rowOff>
    </xdr:from>
    <xdr:to>
      <xdr:col>14</xdr:col>
      <xdr:colOff>628099</xdr:colOff>
      <xdr:row>44</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46</xdr:row>
      <xdr:rowOff>58791</xdr:rowOff>
    </xdr:from>
    <xdr:to>
      <xdr:col>14</xdr:col>
      <xdr:colOff>628099</xdr:colOff>
      <xdr:row>46</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48</xdr:row>
      <xdr:rowOff>60155</xdr:rowOff>
    </xdr:from>
    <xdr:to>
      <xdr:col>14</xdr:col>
      <xdr:colOff>631909</xdr:colOff>
      <xdr:row>48</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58521</xdr:rowOff>
    </xdr:from>
    <xdr:to>
      <xdr:col>14</xdr:col>
      <xdr:colOff>628099</xdr:colOff>
      <xdr:row>47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60414</xdr:rowOff>
    </xdr:from>
    <xdr:to>
      <xdr:col>14</xdr:col>
      <xdr:colOff>621111</xdr:colOff>
      <xdr:row>65</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66</xdr:row>
      <xdr:rowOff>56941</xdr:rowOff>
    </xdr:from>
    <xdr:to>
      <xdr:col>14</xdr:col>
      <xdr:colOff>624921</xdr:colOff>
      <xdr:row>66</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67</xdr:row>
      <xdr:rowOff>62994</xdr:rowOff>
    </xdr:from>
    <xdr:to>
      <xdr:col>14</xdr:col>
      <xdr:colOff>624921</xdr:colOff>
      <xdr:row>67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66849</xdr:rowOff>
    </xdr:from>
    <xdr:to>
      <xdr:col>14</xdr:col>
      <xdr:colOff>625339</xdr:colOff>
      <xdr:row>69</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70</xdr:row>
      <xdr:rowOff>61051</xdr:rowOff>
    </xdr:from>
    <xdr:to>
      <xdr:col>14</xdr:col>
      <xdr:colOff>624921</xdr:colOff>
      <xdr:row>70</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71</xdr:row>
      <xdr:rowOff>63293</xdr:rowOff>
    </xdr:from>
    <xdr:to>
      <xdr:col>14</xdr:col>
      <xdr:colOff>624921</xdr:colOff>
      <xdr:row>71</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73</xdr:row>
      <xdr:rowOff>56346</xdr:rowOff>
    </xdr:from>
    <xdr:to>
      <xdr:col>14</xdr:col>
      <xdr:colOff>621111</xdr:colOff>
      <xdr:row>73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72</xdr:row>
      <xdr:rowOff>63629</xdr:rowOff>
    </xdr:from>
    <xdr:to>
      <xdr:col>14</xdr:col>
      <xdr:colOff>624921</xdr:colOff>
      <xdr:row>72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100</xdr:row>
      <xdr:rowOff>56604</xdr:rowOff>
    </xdr:from>
    <xdr:to>
      <xdr:col>14</xdr:col>
      <xdr:colOff>624919</xdr:colOff>
      <xdr:row>100</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101</xdr:row>
      <xdr:rowOff>58608</xdr:rowOff>
    </xdr:from>
    <xdr:to>
      <xdr:col>14</xdr:col>
      <xdr:colOff>628729</xdr:colOff>
      <xdr:row>101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54897</xdr:rowOff>
    </xdr:from>
    <xdr:to>
      <xdr:col>14</xdr:col>
      <xdr:colOff>628729</xdr:colOff>
      <xdr:row>102</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104</xdr:row>
      <xdr:rowOff>63989</xdr:rowOff>
    </xdr:from>
    <xdr:to>
      <xdr:col>14</xdr:col>
      <xdr:colOff>625339</xdr:colOff>
      <xdr:row>104</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105</xdr:row>
      <xdr:rowOff>56048</xdr:rowOff>
    </xdr:from>
    <xdr:to>
      <xdr:col>14</xdr:col>
      <xdr:colOff>628729</xdr:colOff>
      <xdr:row>105</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106</xdr:row>
      <xdr:rowOff>56146</xdr:rowOff>
    </xdr:from>
    <xdr:to>
      <xdr:col>14</xdr:col>
      <xdr:colOff>628729</xdr:colOff>
      <xdr:row>106</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108</xdr:row>
      <xdr:rowOff>60156</xdr:rowOff>
    </xdr:from>
    <xdr:to>
      <xdr:col>14</xdr:col>
      <xdr:colOff>624919</xdr:colOff>
      <xdr:row>108</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107</xdr:row>
      <xdr:rowOff>54340</xdr:rowOff>
    </xdr:from>
    <xdr:to>
      <xdr:col>14</xdr:col>
      <xdr:colOff>628729</xdr:colOff>
      <xdr:row>107</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64</xdr:row>
      <xdr:rowOff>76535</xdr:rowOff>
    </xdr:from>
    <xdr:to>
      <xdr:col>14</xdr:col>
      <xdr:colOff>246753</xdr:colOff>
      <xdr:row>87</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63</xdr:row>
      <xdr:rowOff>95817</xdr:rowOff>
    </xdr:from>
    <xdr:to>
      <xdr:col>6</xdr:col>
      <xdr:colOff>67836</xdr:colOff>
      <xdr:row>76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99</xdr:row>
      <xdr:rowOff>37660</xdr:rowOff>
    </xdr:from>
    <xdr:to>
      <xdr:col>14</xdr:col>
      <xdr:colOff>401732</xdr:colOff>
      <xdr:row>119</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94</xdr:row>
      <xdr:rowOff>111815</xdr:rowOff>
    </xdr:from>
    <xdr:to>
      <xdr:col>6</xdr:col>
      <xdr:colOff>22915</xdr:colOff>
      <xdr:row>116</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129</xdr:row>
      <xdr:rowOff>60414</xdr:rowOff>
    </xdr:from>
    <xdr:to>
      <xdr:col>14</xdr:col>
      <xdr:colOff>621111</xdr:colOff>
      <xdr:row>129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130</xdr:row>
      <xdr:rowOff>57538</xdr:rowOff>
    </xdr:from>
    <xdr:to>
      <xdr:col>14</xdr:col>
      <xdr:colOff>621111</xdr:colOff>
      <xdr:row>130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131</xdr:row>
      <xdr:rowOff>56118</xdr:rowOff>
    </xdr:from>
    <xdr:to>
      <xdr:col>14</xdr:col>
      <xdr:colOff>621111</xdr:colOff>
      <xdr:row>131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132</xdr:row>
      <xdr:rowOff>60189</xdr:rowOff>
    </xdr:from>
    <xdr:to>
      <xdr:col>14</xdr:col>
      <xdr:colOff>632959</xdr:colOff>
      <xdr:row>132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133</xdr:row>
      <xdr:rowOff>74234</xdr:rowOff>
    </xdr:from>
    <xdr:to>
      <xdr:col>14</xdr:col>
      <xdr:colOff>621111</xdr:colOff>
      <xdr:row>133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134</xdr:row>
      <xdr:rowOff>74943</xdr:rowOff>
    </xdr:from>
    <xdr:to>
      <xdr:col>14</xdr:col>
      <xdr:colOff>621111</xdr:colOff>
      <xdr:row>134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136</xdr:row>
      <xdr:rowOff>56346</xdr:rowOff>
    </xdr:from>
    <xdr:to>
      <xdr:col>14</xdr:col>
      <xdr:colOff>621111</xdr:colOff>
      <xdr:row>136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135</xdr:row>
      <xdr:rowOff>92090</xdr:rowOff>
    </xdr:from>
    <xdr:to>
      <xdr:col>14</xdr:col>
      <xdr:colOff>621111</xdr:colOff>
      <xdr:row>135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131</xdr:row>
      <xdr:rowOff>130394</xdr:rowOff>
    </xdr:from>
    <xdr:to>
      <xdr:col>14</xdr:col>
      <xdr:colOff>369793</xdr:colOff>
      <xdr:row>134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127</xdr:row>
      <xdr:rowOff>78081</xdr:rowOff>
    </xdr:from>
    <xdr:to>
      <xdr:col>6</xdr:col>
      <xdr:colOff>327030</xdr:colOff>
      <xdr:row>139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39</xdr:row>
      <xdr:rowOff>85830</xdr:rowOff>
    </xdr:from>
    <xdr:to>
      <xdr:col>14</xdr:col>
      <xdr:colOff>352159</xdr:colOff>
      <xdr:row>50</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43</xdr:row>
      <xdr:rowOff>53887</xdr:rowOff>
    </xdr:from>
    <xdr:to>
      <xdr:col>14</xdr:col>
      <xdr:colOff>628099</xdr:colOff>
      <xdr:row>43</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45</xdr:row>
      <xdr:rowOff>62872</xdr:rowOff>
    </xdr:from>
    <xdr:to>
      <xdr:col>14</xdr:col>
      <xdr:colOff>628099</xdr:colOff>
      <xdr:row>45</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68</xdr:row>
      <xdr:rowOff>59522</xdr:rowOff>
    </xdr:from>
    <xdr:to>
      <xdr:col>14</xdr:col>
      <xdr:colOff>634864</xdr:colOff>
      <xdr:row>68</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103</xdr:row>
      <xdr:rowOff>56900</xdr:rowOff>
    </xdr:from>
    <xdr:to>
      <xdr:col>14</xdr:col>
      <xdr:colOff>645244</xdr:colOff>
      <xdr:row>103</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209550</xdr:rowOff>
    </xdr:from>
    <xdr:to>
      <xdr:col>7</xdr:col>
      <xdr:colOff>12700</xdr:colOff>
      <xdr:row>27</xdr:row>
      <xdr:rowOff>63500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13</xdr:col>
      <xdr:colOff>333375</xdr:colOff>
      <xdr:row>29</xdr:row>
      <xdr:rowOff>33338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72954699074"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72955520833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7295571759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7295589120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72956076388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72956261574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72956458333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28.694074652776"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ount="27">
        <s v="ENERGY_CERTIFICATE_EST_INPUT"/>
        <s v="PROCESS"/>
        <s v="RESPONSIBILITY_PROCESS_REL"/>
        <s v="PROCESS_PROPERTY_REL"/>
        <s v="PROPERTY"/>
        <s v="PROPERTY_ENERGY_CERTIFICATE"/>
        <s v="modesg_param_sfcs_taxon_europeia"/>
        <s v="modesg_inp_emss_vcls"/>
        <s v="modesg_inp_km_medios_emss_vcls"/>
        <s v="modesg_inp_empr_excl_paris"/>
        <s v="modesg_inp_nfrd_alinhamento_tax"/>
        <s v="modesg_inp_risco_fisico"/>
        <s v="modesg_inp_emss_scib"/>
        <s v="modesg_inp_emss_nace"/>
        <s v="modesg_inp_emss_bens_imoveis"/>
        <s v="modesg_out_bens_imoveis"/>
        <s v="modesg_out_empr_info_nfin"/>
        <s v="modesg_out_emss_vcls"/>
        <s v="modesg_out_sfcs_taxon_europeia"/>
        <s v="lt003_entity"/>
        <s v="lt004_protection"/>
        <s v="lt002_instrument"/>
        <s v="lt007_instr_activity"/>
        <s v="lt827_mthd_usd_instrmnt"/>
        <s v="lt826_esg_sbsctr"/>
        <s v="lt005_instr_ent"/>
        <s v="lt006_instr_prot"/>
      </sharedItems>
    </cacheField>
    <cacheField name="Campo" numFmtId="0">
      <sharedItems/>
    </cacheField>
    <cacheField name="Status Atual" numFmtId="0">
      <sharedItems count="7">
        <s v="6. Em implementação (re-especificação)"/>
        <s v="1. Concluído"/>
        <s v="0. Cancelado"/>
        <s v="4. Validação EF"/>
        <s v="2.1 Em Teste"/>
        <s v="3. Pendente de outros desenvolvimentos"/>
        <s v="5. Em Correção"/>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x v="0"/>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x v="0"/>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x v="1"/>
    <s v="n.a."/>
    <x v="1"/>
    <s v="1. Concluído"/>
    <m/>
    <s v=""/>
    <s v=""/>
    <s v=""/>
    <m/>
    <m/>
    <x v="0"/>
  </r>
  <r>
    <x v="0"/>
    <s v="Bens Imóveis - Output"/>
    <x v="1"/>
    <x v="1"/>
    <s v="PROCESS_BANK_ID"/>
    <x v="1"/>
    <s v="1. Concluído"/>
    <s v="26/07/2024: Conclusão de testes ao universo MUG e GP. Adjudicados fora de âmbito deste projeto."/>
    <s v=""/>
    <s v=""/>
    <s v=""/>
    <m/>
    <m/>
    <x v="0"/>
  </r>
  <r>
    <x v="0"/>
    <s v="Bens Imóveis - Output"/>
    <x v="1"/>
    <x v="1"/>
    <s v="PROCESS_BRANCH_CODE"/>
    <x v="1"/>
    <s v="1. Concluído"/>
    <s v="26/07/2024: Conclusão de testes ao universo MUG e GP. Adjudicados fora de âmbito deste projeto."/>
    <s v=""/>
    <s v=""/>
    <s v=""/>
    <m/>
    <m/>
    <x v="0"/>
  </r>
  <r>
    <x v="0"/>
    <s v="Bens Imóveis - Output"/>
    <x v="1"/>
    <x v="1"/>
    <s v="PROCESS_ACCOUNT_ID"/>
    <x v="1"/>
    <s v="1. Concluído"/>
    <s v="26/07/2024: Conclusão de testes ao universo MUG e GP. Adjudicados fora de âmbito deste projeto."/>
    <s v=""/>
    <s v=""/>
    <s v=""/>
    <m/>
    <m/>
    <x v="0"/>
  </r>
  <r>
    <x v="0"/>
    <s v="Bens Imóveis - Output"/>
    <x v="1"/>
    <x v="1"/>
    <s v="cod_estd_prcs"/>
    <x v="2"/>
    <s v="0. Cancelado"/>
    <s v="19/07/2024: Campo eliminado do Modelo para garantir coerência com MUG"/>
    <s v=""/>
    <s v=""/>
    <s v=""/>
    <m/>
    <m/>
    <x v="0"/>
  </r>
  <r>
    <x v="0"/>
    <s v="Bens Imóveis - Output"/>
    <x v="1"/>
    <x v="1"/>
    <s v="GUARANTEE_CODE"/>
    <x v="1"/>
    <s v="1. Concluído"/>
    <m/>
    <s v=""/>
    <s v=""/>
    <s v=""/>
    <m/>
    <m/>
    <x v="0"/>
  </r>
  <r>
    <x v="0"/>
    <s v="Bens Imóveis - Output"/>
    <x v="1"/>
    <x v="1"/>
    <s v="CURRENCY_CODE"/>
    <x v="1"/>
    <s v="1. Concluído"/>
    <m/>
    <d v="2024-08-08T00:00:00"/>
    <d v="2024-08-22T00:00:00"/>
    <s v=""/>
    <m/>
    <m/>
    <x v="0"/>
  </r>
  <r>
    <x v="0"/>
    <s v="Bens Imóveis - Output"/>
    <x v="1"/>
    <x v="1"/>
    <s v="PROCESS_CAMPAIGN_CODE"/>
    <x v="1"/>
    <s v="1. Concluído"/>
    <m/>
    <s v=""/>
    <s v=""/>
    <s v=""/>
    <m/>
    <m/>
    <x v="0"/>
  </r>
  <r>
    <x v="0"/>
    <s v="Bens Imóveis - Output"/>
    <x v="1"/>
    <x v="1"/>
    <s v="PROCESS_PRODUCT_ID"/>
    <x v="1"/>
    <s v="1. Concluído"/>
    <m/>
    <s v=""/>
    <s v=""/>
    <s v=""/>
    <m/>
    <m/>
    <x v="0"/>
  </r>
  <r>
    <x v="0"/>
    <s v="Bens Imóveis - Output"/>
    <x v="1"/>
    <x v="1"/>
    <s v="PROCESS_SUBPRODUCT_ID"/>
    <x v="1"/>
    <s v="1. Concluído"/>
    <m/>
    <s v=""/>
    <s v=""/>
    <s v=""/>
    <m/>
    <m/>
    <x v="0"/>
  </r>
  <r>
    <x v="0"/>
    <s v="Bens Imóveis - Output"/>
    <x v="1"/>
    <x v="1"/>
    <s v="GUARANTEE_TYPE_CODE"/>
    <x v="1"/>
    <s v="1. Concluído"/>
    <m/>
    <s v=""/>
    <s v=""/>
    <s v=""/>
    <m/>
    <m/>
    <x v="0"/>
  </r>
  <r>
    <x v="0"/>
    <s v="Bens Imóveis - Output"/>
    <x v="1"/>
    <x v="1"/>
    <s v="PROCESS_REFERENCE_CODE"/>
    <x v="1"/>
    <s v="1. Concluído"/>
    <m/>
    <s v=""/>
    <s v=""/>
    <s v=""/>
    <m/>
    <m/>
    <x v="0"/>
  </r>
  <r>
    <x v="0"/>
    <s v="Bens Imóveis - Output"/>
    <x v="1"/>
    <x v="1"/>
    <s v="PROCESS_START_DATE"/>
    <x v="1"/>
    <s v="1. Concluído"/>
    <m/>
    <s v=""/>
    <s v=""/>
    <s v=""/>
    <m/>
    <m/>
    <x v="0"/>
  </r>
  <r>
    <x v="0"/>
    <s v="Bens Imóveis - Output"/>
    <x v="1"/>
    <x v="1"/>
    <s v="PROCESS_DUE_DATE"/>
    <x v="1"/>
    <s v="1. Concluído"/>
    <m/>
    <s v=""/>
    <s v=""/>
    <s v=""/>
    <m/>
    <m/>
    <x v="0"/>
  </r>
  <r>
    <x v="0"/>
    <s v="Bens Imóveis - Output"/>
    <x v="1"/>
    <x v="1"/>
    <s v="montante_eur"/>
    <x v="2"/>
    <s v="0. Cancelado"/>
    <s v="19/07/2024: Campo eliminado do Modelo para garantir coerência com MUG"/>
    <s v=""/>
    <s v=""/>
    <s v=""/>
    <m/>
    <m/>
    <x v="0"/>
  </r>
  <r>
    <x v="0"/>
    <s v="Bens Imóveis - Output"/>
    <x v="1"/>
    <x v="1"/>
    <s v="montante_org"/>
    <x v="2"/>
    <s v="0. Cancelado"/>
    <s v="19/07/2024: Campo eliminado do Modelo para garantir coerência com MUG"/>
    <s v=""/>
    <s v=""/>
    <s v=""/>
    <m/>
    <m/>
    <x v="0"/>
  </r>
  <r>
    <x v="0"/>
    <s v="Bens Imóveis - Output"/>
    <x v="1"/>
    <x v="1"/>
    <s v="origem"/>
    <x v="2"/>
    <s v="0. Cancelado"/>
    <s v="08/08/2024: Campo eliminado de modo a garantir a coerência com o atualmente realizado no Modelo Único de Garantias."/>
    <s v=""/>
    <s v=""/>
    <s v=""/>
    <m/>
    <m/>
    <x v="0"/>
  </r>
  <r>
    <x v="0"/>
    <s v="Bens Imóveis - Output"/>
    <x v="1"/>
    <x v="1"/>
    <s v="DATA_DATE_PART"/>
    <x v="1"/>
    <s v="1. Concluído"/>
    <m/>
    <s v=""/>
    <s v=""/>
    <s v=""/>
    <m/>
    <m/>
    <x v="0"/>
  </r>
  <r>
    <x v="0"/>
    <s v="Bens Imóveis - Output"/>
    <x v="0"/>
    <x v="2"/>
    <s v="n.a."/>
    <x v="1"/>
    <s v="1. Concluído"/>
    <m/>
    <s v=""/>
    <s v=""/>
    <s v=""/>
    <m/>
    <m/>
    <x v="0"/>
  </r>
  <r>
    <x v="0"/>
    <s v="Bens Imóveis - Output"/>
    <x v="1"/>
    <x v="2"/>
    <s v="PROCESS_BANK_ID"/>
    <x v="1"/>
    <s v="1. Concluído"/>
    <s v="26/07/2024: Conclusão de testes ao universo MUG e GP. Adjudicados fora de âmbito deste projeto."/>
    <s v=""/>
    <s v=""/>
    <s v=""/>
    <m/>
    <m/>
    <x v="0"/>
  </r>
  <r>
    <x v="0"/>
    <s v="Bens Imóveis - Output"/>
    <x v="1"/>
    <x v="2"/>
    <s v="BANK_ID"/>
    <x v="1"/>
    <s v="1. Concluído"/>
    <s v="26/07/2024: Conclusão de testes ao universo MUG e GP. Adjudicados fora de âmbito deste projeto."/>
    <s v=""/>
    <s v=""/>
    <s v=""/>
    <m/>
    <m/>
    <x v="0"/>
  </r>
  <r>
    <x v="0"/>
    <s v="Bens Imóveis - Output"/>
    <x v="1"/>
    <x v="2"/>
    <s v="PROCESS_BRANCH_CODE"/>
    <x v="1"/>
    <s v="1. Concluído"/>
    <s v="26/07/2024: Conclusão de testes ao universo MUG e GP. Adjudicados fora de âmbito deste projeto."/>
    <s v=""/>
    <s v=""/>
    <s v=""/>
    <m/>
    <m/>
    <x v="0"/>
  </r>
  <r>
    <x v="0"/>
    <s v="Bens Imóveis - Output"/>
    <x v="1"/>
    <x v="2"/>
    <s v="BRANCH_CODE"/>
    <x v="1"/>
    <s v="1. Concluído"/>
    <s v="26/07/2024: Conclusão de testes ao universo MUG e GP. Adjudicados fora de âmbito deste projeto."/>
    <s v=""/>
    <s v=""/>
    <s v=""/>
    <m/>
    <m/>
    <x v="0"/>
  </r>
  <r>
    <x v="0"/>
    <s v="Bens Imóveis - Output"/>
    <x v="1"/>
    <x v="2"/>
    <s v="CONTRACT_ID"/>
    <x v="1"/>
    <s v="1. Concluído"/>
    <s v="26/07/2024: Conclusão de testes ao universo MUG e GP. Adjudicados fora de âmbito deste projeto."/>
    <s v=""/>
    <s v=""/>
    <s v=""/>
    <m/>
    <m/>
    <x v="0"/>
  </r>
  <r>
    <x v="0"/>
    <s v="Bens Imóveis - Output"/>
    <x v="1"/>
    <x v="2"/>
    <s v="PROCESS_ACCOUNT_ID"/>
    <x v="1"/>
    <s v="1. Concluído"/>
    <s v="26/07/2024: Conclusão de testes ao universo MUG e GP. Adjudicados fora de âmbito deste projeto."/>
    <s v=""/>
    <s v=""/>
    <s v=""/>
    <m/>
    <m/>
    <x v="0"/>
  </r>
  <r>
    <x v="0"/>
    <s v="Bens Imóveis - Output"/>
    <x v="1"/>
    <x v="2"/>
    <s v="REFERENCE_CODE"/>
    <x v="1"/>
    <s v="1. Concluído"/>
    <s v="26/07/2024: Conclusão de testes ao universo MUG e GP. Adjudicados fora de âmbito deste projeto."/>
    <s v=""/>
    <s v=""/>
    <s v=""/>
    <m/>
    <m/>
    <x v="0"/>
  </r>
  <r>
    <x v="0"/>
    <s v="Bens Imóveis - Output"/>
    <x v="1"/>
    <x v="2"/>
    <s v="PURPOSE_CODE"/>
    <x v="1"/>
    <s v="1. Concluído"/>
    <m/>
    <s v=""/>
    <s v=""/>
    <s v=""/>
    <m/>
    <m/>
    <x v="0"/>
  </r>
  <r>
    <x v="0"/>
    <s v="Bens Imóveis - Output"/>
    <x v="1"/>
    <x v="2"/>
    <s v="INDIVIDUAL_OCCUPATION_CODE"/>
    <x v="1"/>
    <s v="1. Concluído"/>
    <m/>
    <s v=""/>
    <s v=""/>
    <s v=""/>
    <m/>
    <m/>
    <x v="0"/>
  </r>
  <r>
    <x v="0"/>
    <s v="Bens Imóveis - Output"/>
    <x v="1"/>
    <x v="2"/>
    <s v="PRODUCT_ID"/>
    <x v="1"/>
    <s v="1. Concluído"/>
    <m/>
    <s v=""/>
    <s v=""/>
    <s v=""/>
    <m/>
    <m/>
    <x v="0"/>
  </r>
  <r>
    <x v="0"/>
    <s v="Bens Imóveis - Output"/>
    <x v="1"/>
    <x v="2"/>
    <s v="cod_sit"/>
    <x v="2"/>
    <s v="0. Cancelado"/>
    <s v="19/07/2024: Campo eliminado do Modelo para garantir coerência com MUG"/>
    <s v=""/>
    <s v=""/>
    <s v=""/>
    <m/>
    <m/>
    <x v="0"/>
  </r>
  <r>
    <x v="0"/>
    <s v="Bens Imóveis - Output"/>
    <x v="1"/>
    <x v="2"/>
    <s v="SUBPRODUCT_ID"/>
    <x v="1"/>
    <s v="1. Concluído"/>
    <m/>
    <s v=""/>
    <s v=""/>
    <s v=""/>
    <m/>
    <m/>
    <x v="0"/>
  </r>
  <r>
    <x v="0"/>
    <s v="Bens Imóveis - Output"/>
    <x v="1"/>
    <x v="2"/>
    <s v="PROCESS_REFERENCE_CODE"/>
    <x v="1"/>
    <s v="1. Concluído"/>
    <m/>
    <s v=""/>
    <s v=""/>
    <s v=""/>
    <m/>
    <m/>
    <x v="0"/>
  </r>
  <r>
    <x v="0"/>
    <s v="Bens Imóveis - Output"/>
    <x v="1"/>
    <x v="2"/>
    <s v="EFFECTIVE_RELATION_END_DATE"/>
    <x v="1"/>
    <s v="1. Concluído"/>
    <m/>
    <s v=""/>
    <s v=""/>
    <s v=""/>
    <m/>
    <m/>
    <x v="0"/>
  </r>
  <r>
    <x v="0"/>
    <s v="Bens Imóveis - Output"/>
    <x v="1"/>
    <x v="2"/>
    <s v="PROCESS_START_DATE"/>
    <x v="1"/>
    <s v="1. Concluído"/>
    <m/>
    <s v=""/>
    <s v=""/>
    <s v=""/>
    <m/>
    <m/>
    <x v="0"/>
  </r>
  <r>
    <x v="0"/>
    <s v="Bens Imóveis - Output"/>
    <x v="1"/>
    <x v="2"/>
    <s v="PROCESS_DUE_DATE"/>
    <x v="1"/>
    <s v="1. Concluído"/>
    <m/>
    <s v=""/>
    <s v=""/>
    <s v=""/>
    <m/>
    <m/>
    <x v="0"/>
  </r>
  <r>
    <x v="0"/>
    <s v="Bens Imóveis - Output"/>
    <x v="1"/>
    <x v="2"/>
    <s v="idetgar"/>
    <x v="2"/>
    <s v="0. Cancelado"/>
    <s v="19/07/2024: Campo eliminado do Modelo para garantir coerência com MUG"/>
    <s v=""/>
    <s v=""/>
    <s v=""/>
    <m/>
    <m/>
    <x v="0"/>
  </r>
  <r>
    <x v="0"/>
    <s v="Bens Imóveis - Output"/>
    <x v="1"/>
    <x v="2"/>
    <s v="num_prop"/>
    <x v="2"/>
    <s v="0. Cancelado"/>
    <s v="19/07/2024: Campo eliminado do Modelo para garantir coerência com MUG"/>
    <s v=""/>
    <s v=""/>
    <s v=""/>
    <m/>
    <m/>
    <x v="0"/>
  </r>
  <r>
    <x v="0"/>
    <s v="Bens Imóveis - Output"/>
    <x v="1"/>
    <x v="2"/>
    <s v="SOURCE_CODE"/>
    <x v="1"/>
    <s v="1. Concluído"/>
    <m/>
    <s v=""/>
    <s v=""/>
    <s v=""/>
    <m/>
    <m/>
    <x v="0"/>
  </r>
  <r>
    <x v="0"/>
    <s v="Bens Imóveis - Output"/>
    <x v="1"/>
    <x v="2"/>
    <s v="DATA_DATE_PART"/>
    <x v="1"/>
    <s v="1. Concluído"/>
    <m/>
    <s v=""/>
    <s v=""/>
    <s v=""/>
    <m/>
    <m/>
    <x v="0"/>
  </r>
  <r>
    <x v="0"/>
    <s v="Bens Imóveis - Output"/>
    <x v="0"/>
    <x v="3"/>
    <s v="n.a."/>
    <x v="1"/>
    <s v="1. Concluído"/>
    <m/>
    <s v=""/>
    <s v=""/>
    <s v=""/>
    <m/>
    <m/>
    <x v="0"/>
  </r>
  <r>
    <x v="0"/>
    <s v="Bens Imóveis - Output"/>
    <x v="1"/>
    <x v="3"/>
    <s v="PROPERTY_BANK_ID"/>
    <x v="1"/>
    <s v="1. Concluído"/>
    <m/>
    <s v=""/>
    <s v=""/>
    <s v=""/>
    <m/>
    <m/>
    <x v="0"/>
  </r>
  <r>
    <x v="0"/>
    <s v="Bens Imóveis - Output"/>
    <x v="1"/>
    <x v="3"/>
    <s v="PROCESS_BANK_ID"/>
    <x v="1"/>
    <s v="1. Concluído"/>
    <s v="26/07/2024: Conclusão de testes ao universo MUG e GP. Adjudicados fora de âmbito deste projeto."/>
    <s v=""/>
    <s v=""/>
    <s v=""/>
    <m/>
    <m/>
    <x v="0"/>
  </r>
  <r>
    <x v="0"/>
    <s v="Bens Imóveis - Output"/>
    <x v="1"/>
    <x v="3"/>
    <s v="PROPERTY_BRANCH_CODE"/>
    <x v="1"/>
    <s v="1. Concluído"/>
    <s v="26/07/2024: Conclusão de testes ao universo MUG e GP. Adjudicados fora de âmbito deste projeto."/>
    <s v=""/>
    <s v=""/>
    <s v=""/>
    <m/>
    <m/>
    <x v="0"/>
  </r>
  <r>
    <x v="0"/>
    <s v="Bens Imóveis - Output"/>
    <x v="1"/>
    <x v="3"/>
    <s v="PROCESS_BRANCH_CODE"/>
    <x v="1"/>
    <s v="1. Concluído"/>
    <s v="26/07/2024: Conclusão de testes ao universo MUG e GP. Adjudicados fora de âmbito deste projeto."/>
    <s v=""/>
    <s v=""/>
    <s v=""/>
    <m/>
    <m/>
    <x v="0"/>
  </r>
  <r>
    <x v="0"/>
    <s v="Bens Imóveis - Output"/>
    <x v="1"/>
    <x v="3"/>
    <s v="PROPERTY_CONTRACT_ID"/>
    <x v="1"/>
    <s v="1. Concluído"/>
    <s v="26/07/2024: Conclusão de testes ao universo MUG e GP. Adjudicados fora de âmbito deste projeto."/>
    <s v=""/>
    <s v=""/>
    <s v=""/>
    <m/>
    <m/>
    <x v="0"/>
  </r>
  <r>
    <x v="0"/>
    <s v="Bens Imóveis - Output"/>
    <x v="1"/>
    <x v="3"/>
    <s v="PROCESS_ACCOUNT_ID"/>
    <x v="1"/>
    <s v="1. Concluído"/>
    <s v="26/07/2024: Conclusão de testes ao universo MUG e GP. Adjudicados fora de âmbito deste projeto."/>
    <s v=""/>
    <s v=""/>
    <s v=""/>
    <m/>
    <m/>
    <x v="0"/>
  </r>
  <r>
    <x v="0"/>
    <s v="Bens Imóveis - Output"/>
    <x v="1"/>
    <x v="3"/>
    <s v="PROPERTY_REFERENCE_CODE"/>
    <x v="1"/>
    <s v="1. Concluído"/>
    <m/>
    <s v=""/>
    <s v=""/>
    <s v=""/>
    <m/>
    <m/>
    <x v="0"/>
  </r>
  <r>
    <x v="0"/>
    <s v="Bens Imóveis - Output"/>
    <x v="1"/>
    <x v="3"/>
    <s v="PROCESS_REFERENCE_CODE"/>
    <x v="1"/>
    <s v="1. Concluído"/>
    <m/>
    <s v=""/>
    <s v=""/>
    <s v=""/>
    <m/>
    <m/>
    <x v="0"/>
  </r>
  <r>
    <x v="0"/>
    <s v="Bens Imóveis - Output"/>
    <x v="1"/>
    <x v="3"/>
    <s v="data_assc"/>
    <x v="2"/>
    <s v="0. Cancelado"/>
    <s v="19/07/2024: Campo eliminado do Modelo para garantir coerência com MUG"/>
    <s v=""/>
    <s v=""/>
    <s v=""/>
    <m/>
    <m/>
    <x v="0"/>
  </r>
  <r>
    <x v="0"/>
    <s v="Bens Imóveis - Output"/>
    <x v="1"/>
    <x v="3"/>
    <s v="SEIZED_PROPERTY_IND"/>
    <x v="1"/>
    <s v="1. Concluído"/>
    <m/>
    <s v=""/>
    <s v=""/>
    <s v=""/>
    <m/>
    <m/>
    <x v="0"/>
  </r>
  <r>
    <x v="0"/>
    <s v="Bens Imóveis - Output"/>
    <x v="1"/>
    <x v="3"/>
    <s v="COLLATERAL_PROPERTY_IND"/>
    <x v="1"/>
    <s v="1. Concluído"/>
    <m/>
    <s v=""/>
    <s v=""/>
    <s v=""/>
    <m/>
    <m/>
    <x v="0"/>
  </r>
  <r>
    <x v="0"/>
    <s v="Bens Imóveis - Output"/>
    <x v="1"/>
    <x v="3"/>
    <s v="FINANCED_PROPERTY_IND"/>
    <x v="1"/>
    <s v="1. Concluído"/>
    <m/>
    <s v=""/>
    <s v=""/>
    <s v=""/>
    <m/>
    <m/>
    <x v="0"/>
  </r>
  <r>
    <x v="0"/>
    <s v="Bens Imóveis - Output"/>
    <x v="1"/>
    <x v="3"/>
    <s v="OWNED_PROPERTY_IND"/>
    <x v="1"/>
    <s v="1. Concluído"/>
    <m/>
    <s v=""/>
    <s v=""/>
    <s v=""/>
    <m/>
    <m/>
    <x v="0"/>
  </r>
  <r>
    <x v="0"/>
    <s v="Bens Imóveis - Output"/>
    <x v="1"/>
    <x v="3"/>
    <s v="SOURCE_CODE"/>
    <x v="1"/>
    <s v="1. Concluído"/>
    <m/>
    <s v=""/>
    <s v=""/>
    <s v=""/>
    <m/>
    <m/>
    <x v="0"/>
  </r>
  <r>
    <x v="0"/>
    <s v="Bens Imóveis - Output"/>
    <x v="1"/>
    <x v="3"/>
    <s v="DATA_DATE_PART"/>
    <x v="1"/>
    <s v="1. Concluído"/>
    <m/>
    <s v=""/>
    <s v=""/>
    <s v=""/>
    <m/>
    <m/>
    <x v="0"/>
  </r>
  <r>
    <x v="0"/>
    <s v="Bens Imóveis - Output"/>
    <x v="0"/>
    <x v="4"/>
    <s v="n.a."/>
    <x v="1"/>
    <s v="1. Concluído"/>
    <m/>
    <s v=""/>
    <s v=""/>
    <s v=""/>
    <m/>
    <m/>
    <x v="0"/>
  </r>
  <r>
    <x v="0"/>
    <s v="Bens Imóveis - Output"/>
    <x v="1"/>
    <x v="4"/>
    <s v="CONSTRUCTION_YEAR"/>
    <x v="1"/>
    <s v="1. Concluído"/>
    <m/>
    <s v=""/>
    <s v=""/>
    <s v=""/>
    <m/>
    <m/>
    <x v="0"/>
  </r>
  <r>
    <x v="0"/>
    <s v="Bens Imóveis - Output"/>
    <x v="1"/>
    <x v="4"/>
    <s v="NET_FLOOR_AREA"/>
    <x v="1"/>
    <s v="1. Concluído"/>
    <m/>
    <s v=""/>
    <s v=""/>
    <s v=""/>
    <m/>
    <m/>
    <x v="0"/>
  </r>
  <r>
    <x v="0"/>
    <s v="Bens Imóveis - Output"/>
    <x v="1"/>
    <x v="4"/>
    <s v="PROPERTY_BANK_ID"/>
    <x v="1"/>
    <s v="1. Concluído"/>
    <m/>
    <s v=""/>
    <s v=""/>
    <s v=""/>
    <m/>
    <m/>
    <x v="0"/>
  </r>
  <r>
    <x v="0"/>
    <s v="Bens Imóveis - Output"/>
    <x v="1"/>
    <x v="4"/>
    <s v="PROPERTY_BRANCH_CODE"/>
    <x v="1"/>
    <s v="1. Concluído"/>
    <m/>
    <s v=""/>
    <s v=""/>
    <s v=""/>
    <m/>
    <m/>
    <x v="0"/>
  </r>
  <r>
    <x v="0"/>
    <s v="Bens Imóveis - Output"/>
    <x v="1"/>
    <x v="4"/>
    <s v="PROPERTY_CONTRACT_ID"/>
    <x v="1"/>
    <s v="1. Concluído"/>
    <m/>
    <s v=""/>
    <s v=""/>
    <s v=""/>
    <m/>
    <m/>
    <x v="0"/>
  </r>
  <r>
    <x v="0"/>
    <s v="Bens Imóveis - Output"/>
    <x v="1"/>
    <x v="4"/>
    <s v="PROPERTY_REFERENCE_CODE"/>
    <x v="1"/>
    <s v="1. Concluído"/>
    <m/>
    <s v=""/>
    <s v=""/>
    <s v=""/>
    <m/>
    <m/>
    <x v="0"/>
  </r>
  <r>
    <x v="0"/>
    <s v="Bens Imóveis - Output"/>
    <x v="1"/>
    <x v="4"/>
    <s v="CADASTRAL_REGISTER_CODE"/>
    <x v="1"/>
    <s v="1. Concluído"/>
    <m/>
    <s v=""/>
    <s v=""/>
    <s v=""/>
    <m/>
    <m/>
    <x v="0"/>
  </r>
  <r>
    <x v="0"/>
    <s v="Bens Imóveis - Output"/>
    <x v="1"/>
    <x v="4"/>
    <s v="APPRAISAL_CODE"/>
    <x v="1"/>
    <s v="1. Concluído"/>
    <m/>
    <s v=""/>
    <s v=""/>
    <s v=""/>
    <m/>
    <m/>
    <x v="0"/>
  </r>
  <r>
    <x v="0"/>
    <s v="Bens Imóveis - Output"/>
    <x v="1"/>
    <x v="4"/>
    <s v="cod_bem"/>
    <x v="2"/>
    <s v="0. Cancelado"/>
    <s v="19/07/2024: Campo eliminado do Modelo para garantir coerência com MUG"/>
    <s v=""/>
    <s v=""/>
    <s v=""/>
    <m/>
    <m/>
    <x v="0"/>
  </r>
  <r>
    <x v="0"/>
    <s v="Bens Imóveis - Output"/>
    <x v="1"/>
    <x v="4"/>
    <s v="DISTRICT_MUNICIP_PARISH_CODE"/>
    <x v="1"/>
    <s v="1. Concluído"/>
    <m/>
    <s v=""/>
    <s v=""/>
    <s v=""/>
    <m/>
    <m/>
    <x v="0"/>
  </r>
  <r>
    <x v="0"/>
    <s v="Bens Imóveis - Output"/>
    <x v="1"/>
    <x v="4"/>
    <s v="PROPERTY_PURPOSE_CODE"/>
    <x v="1"/>
    <s v="1. Concluído"/>
    <m/>
    <s v=""/>
    <s v=""/>
    <s v=""/>
    <m/>
    <m/>
    <x v="0"/>
  </r>
  <r>
    <x v="0"/>
    <s v="Bens Imóveis - Output"/>
    <x v="1"/>
    <x v="4"/>
    <s v="PROPERTY_LIFETIME_CODE"/>
    <x v="1"/>
    <s v="1. Concluído"/>
    <m/>
    <s v=""/>
    <s v=""/>
    <s v=""/>
    <m/>
    <m/>
    <x v="0"/>
  </r>
  <r>
    <x v="0"/>
    <s v="Bens Imóveis - Output"/>
    <x v="1"/>
    <x v="4"/>
    <s v="ADDRESS_CODE"/>
    <x v="1"/>
    <s v="1. Concluído"/>
    <m/>
    <s v=""/>
    <s v=""/>
    <s v=""/>
    <m/>
    <m/>
    <x v="0"/>
  </r>
  <r>
    <x v="0"/>
    <s v="Bens Imóveis - Output"/>
    <x v="1"/>
    <x v="4"/>
    <s v="COUNTRY_CODE"/>
    <x v="1"/>
    <s v="1. Concluído"/>
    <m/>
    <s v=""/>
    <s v=""/>
    <s v=""/>
    <m/>
    <m/>
    <x v="0"/>
  </r>
  <r>
    <x v="0"/>
    <s v="Bens Imóveis - Output"/>
    <x v="1"/>
    <x v="4"/>
    <s v="POSTAL_CODE"/>
    <x v="1"/>
    <s v="1. Concluído"/>
    <m/>
    <s v=""/>
    <s v=""/>
    <s v=""/>
    <m/>
    <m/>
    <x v="0"/>
  </r>
  <r>
    <x v="0"/>
    <s v="Bens Imóveis - Output"/>
    <x v="1"/>
    <x v="4"/>
    <s v="PROPERTY_TYPE_CODE"/>
    <x v="1"/>
    <s v="1. Concluído"/>
    <m/>
    <s v=""/>
    <s v=""/>
    <s v=""/>
    <m/>
    <m/>
    <x v="0"/>
  </r>
  <r>
    <x v="0"/>
    <s v="Bens Imóveis - Output"/>
    <x v="1"/>
    <x v="4"/>
    <s v="LAST_APPRAISAL_DATE"/>
    <x v="1"/>
    <s v="1. Concluído"/>
    <m/>
    <s v=""/>
    <s v=""/>
    <s v=""/>
    <m/>
    <m/>
    <x v="0"/>
  </r>
  <r>
    <x v="0"/>
    <s v="Bens Imóveis - Output"/>
    <x v="1"/>
    <x v="4"/>
    <s v="USAGE_PERMIT_START_DATE"/>
    <x v="1"/>
    <s v="1. Concluído"/>
    <m/>
    <s v=""/>
    <s v=""/>
    <s v=""/>
    <m/>
    <m/>
    <x v="0"/>
  </r>
  <r>
    <x v="0"/>
    <s v="Bens Imóveis - Output"/>
    <x v="1"/>
    <x v="4"/>
    <s v="CONSERVATORY_REG_FILE_ID"/>
    <x v="1"/>
    <s v="1. Concluído"/>
    <m/>
    <s v=""/>
    <s v=""/>
    <s v=""/>
    <m/>
    <m/>
    <x v="0"/>
  </r>
  <r>
    <x v="0"/>
    <s v="Bens Imóveis - Output"/>
    <x v="1"/>
    <x v="4"/>
    <s v="FLOOR_NUMBER"/>
    <x v="1"/>
    <s v="1. Concluído"/>
    <m/>
    <s v=""/>
    <s v=""/>
    <s v=""/>
    <m/>
    <m/>
    <x v="0"/>
  </r>
  <r>
    <x v="0"/>
    <s v="Bens Imóveis - Output"/>
    <x v="1"/>
    <x v="4"/>
    <s v="LOCALITY"/>
    <x v="1"/>
    <s v="1. Concluído"/>
    <m/>
    <s v=""/>
    <s v=""/>
    <s v=""/>
    <m/>
    <m/>
    <x v="0"/>
  </r>
  <r>
    <x v="0"/>
    <s v="Bens Imóveis - Output"/>
    <x v="1"/>
    <x v="4"/>
    <s v="PROPERTY_LOT"/>
    <x v="1"/>
    <s v="1. Concluído"/>
    <m/>
    <s v=""/>
    <s v=""/>
    <s v=""/>
    <m/>
    <m/>
    <x v="0"/>
  </r>
  <r>
    <x v="0"/>
    <s v="Bens Imóveis - Output"/>
    <x v="1"/>
    <x v="4"/>
    <s v="LAST_APPRAISAL_AMOUNT"/>
    <x v="1"/>
    <s v="1. Concluído"/>
    <m/>
    <s v=""/>
    <s v=""/>
    <s v=""/>
    <m/>
    <m/>
    <x v="0"/>
  </r>
  <r>
    <x v="0"/>
    <s v="Bens Imóveis - Output"/>
    <x v="1"/>
    <x v="4"/>
    <s v="NET_APPRAISAL_AMOUNT"/>
    <x v="1"/>
    <s v="1. Concluído"/>
    <m/>
    <s v=""/>
    <s v=""/>
    <s v=""/>
    <m/>
    <m/>
    <x v="0"/>
  </r>
  <r>
    <x v="0"/>
    <s v="Bens Imóveis - Output"/>
    <x v="1"/>
    <x v="4"/>
    <s v="COLLATERAL_FAST_SALE_AMOUNT"/>
    <x v="1"/>
    <s v="1. Concluído"/>
    <m/>
    <s v=""/>
    <s v=""/>
    <s v=""/>
    <m/>
    <m/>
    <x v="0"/>
  </r>
  <r>
    <x v="0"/>
    <s v="Bens Imóveis - Output"/>
    <x v="1"/>
    <x v="4"/>
    <s v="ADDRESS"/>
    <x v="1"/>
    <s v="1. Concluído"/>
    <m/>
    <s v=""/>
    <s v=""/>
    <s v=""/>
    <m/>
    <m/>
    <x v="0"/>
  </r>
  <r>
    <x v="0"/>
    <s v="Bens Imóveis - Output"/>
    <x v="1"/>
    <x v="4"/>
    <s v="PROPERTY_NUMBER"/>
    <x v="1"/>
    <s v="1. Concluído"/>
    <m/>
    <s v=""/>
    <s v=""/>
    <s v=""/>
    <m/>
    <m/>
    <x v="0"/>
  </r>
  <r>
    <x v="0"/>
    <s v="Bens Imóveis - Output"/>
    <x v="1"/>
    <x v="4"/>
    <s v="Origem"/>
    <x v="2"/>
    <s v="0. Cancelado"/>
    <s v="08/08/2024: Campo eliminado de modo a garantir a coerência com o atualmente realizado no Modelo Único de Garantias."/>
    <s v=""/>
    <s v=""/>
    <s v=""/>
    <m/>
    <m/>
    <x v="0"/>
  </r>
  <r>
    <x v="0"/>
    <s v="Bens Imóveis - Output"/>
    <x v="1"/>
    <x v="4"/>
    <s v="CURRENT_CONSTRUCTION_PCT"/>
    <x v="1"/>
    <s v="1. Concluído"/>
    <s v="22/07/2024: Entrega de campo para testes"/>
    <d v="2024-07-18T00:00:00"/>
    <d v="2024-07-22T00:00:00"/>
    <d v="2024-07-22T00:00:00"/>
    <m/>
    <m/>
    <x v="0"/>
  </r>
  <r>
    <x v="0"/>
    <s v="Bens Imóveis - Output"/>
    <x v="1"/>
    <x v="4"/>
    <s v="CONSTRUCTION_COMPLETED_PCT"/>
    <x v="1"/>
    <s v="1. Concluído"/>
    <s v="22/07/2024: Entrega de campo para testes"/>
    <d v="2024-07-18T00:00:00"/>
    <d v="2024-07-22T00:00:00"/>
    <d v="2024-07-22T00:00:00"/>
    <m/>
    <m/>
    <x v="0"/>
  </r>
  <r>
    <x v="0"/>
    <s v="Bens Imóveis - Output"/>
    <x v="1"/>
    <x v="4"/>
    <s v="DATA_DATE_PART"/>
    <x v="1"/>
    <s v="1. Concluído"/>
    <m/>
    <s v=""/>
    <s v=""/>
    <s v=""/>
    <m/>
    <m/>
    <x v="0"/>
  </r>
  <r>
    <x v="0"/>
    <s v="Bens Imóveis - Output"/>
    <x v="1"/>
    <x v="4"/>
    <s v="CGARANT_BEM"/>
    <x v="0"/>
    <s v="6. Em implementação (re-especificação)"/>
    <m/>
    <s v=""/>
    <s v=""/>
    <s v=""/>
    <m/>
    <m/>
    <x v="0"/>
  </r>
  <r>
    <x v="0"/>
    <s v="Bens Imóveis - Output"/>
    <x v="1"/>
    <x v="4"/>
    <s v="URBANIZATION"/>
    <x v="1"/>
    <s v="1. Concluído"/>
    <m/>
    <s v=""/>
    <s v=""/>
    <s v=""/>
    <m/>
    <m/>
    <x v="0"/>
  </r>
  <r>
    <x v="0"/>
    <s v="Bens Imóveis - Output"/>
    <x v="0"/>
    <x v="5"/>
    <s v="n.a."/>
    <x v="1"/>
    <s v="1. Concluído"/>
    <m/>
    <s v=""/>
    <s v=""/>
    <s v=""/>
    <m/>
    <m/>
    <x v="0"/>
  </r>
  <r>
    <x v="0"/>
    <s v="Bens Imóveis - Output"/>
    <x v="1"/>
    <x v="5"/>
    <s v="PROPERTY_BANK_ID"/>
    <x v="1"/>
    <s v="1. Concluído"/>
    <m/>
    <s v=""/>
    <s v=""/>
    <s v=""/>
    <m/>
    <m/>
    <x v="0"/>
  </r>
  <r>
    <x v="0"/>
    <s v="Bens Imóveis - Output"/>
    <x v="1"/>
    <x v="5"/>
    <s v="PROPERTY_BRANCH_CODE"/>
    <x v="1"/>
    <s v="1. Concluído"/>
    <m/>
    <s v=""/>
    <s v=""/>
    <s v=""/>
    <m/>
    <m/>
    <x v="0"/>
  </r>
  <r>
    <x v="0"/>
    <s v="Bens Imóveis - Output"/>
    <x v="1"/>
    <x v="5"/>
    <s v="PROPERTY_CONTRACT_ID"/>
    <x v="1"/>
    <s v="1. Concluído"/>
    <m/>
    <s v=""/>
    <s v=""/>
    <s v=""/>
    <m/>
    <m/>
    <x v="0"/>
  </r>
  <r>
    <x v="0"/>
    <s v="Bens Imóveis - Output"/>
    <x v="1"/>
    <x v="5"/>
    <s v="PROPERTY_REFERENCE_CODE"/>
    <x v="1"/>
    <s v="1. Concluído"/>
    <m/>
    <s v=""/>
    <s v=""/>
    <s v=""/>
    <m/>
    <m/>
    <x v="0"/>
  </r>
  <r>
    <x v="0"/>
    <s v="Bens Imóveis - Output"/>
    <x v="1"/>
    <x v="5"/>
    <s v="LAND_REGISTRY_OFFICE_CODE"/>
    <x v="0"/>
    <s v="6. Em implementação (re-especificação)"/>
    <m/>
    <s v=""/>
    <s v=""/>
    <s v=""/>
    <m/>
    <m/>
    <x v="0"/>
  </r>
  <r>
    <x v="0"/>
    <s v="Bens Imóveis - Output"/>
    <x v="1"/>
    <x v="5"/>
    <s v="PROPERTY_IDENTIFICATION_CODE"/>
    <x v="0"/>
    <s v="6. Em implementação (re-especificação)"/>
    <m/>
    <s v=""/>
    <s v=""/>
    <s v=""/>
    <m/>
    <m/>
    <x v="0"/>
  </r>
  <r>
    <x v="0"/>
    <s v="Bens Imóveis - Output"/>
    <x v="1"/>
    <x v="5"/>
    <s v="ENERGY_CERTIFICATION_SYSTEM_CODE"/>
    <x v="0"/>
    <s v="6. Em implementação (re-especificação)"/>
    <m/>
    <s v=""/>
    <s v=""/>
    <s v=""/>
    <m/>
    <m/>
    <x v="0"/>
  </r>
  <r>
    <x v="0"/>
    <s v="Bens Imóveis - Output"/>
    <x v="1"/>
    <x v="5"/>
    <s v="EPC_ISSUING_DATE"/>
    <x v="0"/>
    <s v="6. Em implementação (re-especificação)"/>
    <m/>
    <s v=""/>
    <s v=""/>
    <s v=""/>
    <m/>
    <m/>
    <x v="0"/>
  </r>
  <r>
    <x v="0"/>
    <s v="Bens Imóveis - Output"/>
    <x v="1"/>
    <x v="5"/>
    <s v="EPC_EXPIRATION_DATE"/>
    <x v="0"/>
    <s v="6. Em implementação (re-especificação)"/>
    <m/>
    <s v=""/>
    <s v=""/>
    <s v=""/>
    <m/>
    <m/>
    <x v="0"/>
  </r>
  <r>
    <x v="0"/>
    <s v="Bens Imóveis - Output"/>
    <x v="1"/>
    <x v="5"/>
    <s v="EPC"/>
    <x v="0"/>
    <s v="6. Em implementação (re-especificação)"/>
    <m/>
    <s v=""/>
    <s v=""/>
    <s v=""/>
    <m/>
    <m/>
    <x v="0"/>
  </r>
  <r>
    <x v="0"/>
    <s v="Bens Imóveis - Output"/>
    <x v="1"/>
    <x v="5"/>
    <s v="ENERGY_CONSUMPTION_TYPE_S_IND"/>
    <x v="1"/>
    <s v="1. Concluído"/>
    <m/>
    <s v=""/>
    <s v=""/>
    <s v=""/>
    <m/>
    <m/>
    <x v="0"/>
  </r>
  <r>
    <x v="0"/>
    <s v="Bens Imóveis - Output"/>
    <x v="1"/>
    <x v="5"/>
    <s v="ENERGY_CONSUMPTION_TYPE_T_IND"/>
    <x v="1"/>
    <s v="1. Concluído"/>
    <m/>
    <s v=""/>
    <s v=""/>
    <s v=""/>
    <m/>
    <m/>
    <x v="0"/>
  </r>
  <r>
    <x v="0"/>
    <s v="Bens Imóveis - Output"/>
    <x v="1"/>
    <x v="5"/>
    <s v="ENERGY_EFFICIENCY_IND"/>
    <x v="0"/>
    <s v="6. Em implementação (re-especificação)"/>
    <m/>
    <s v=""/>
    <s v=""/>
    <s v=""/>
    <m/>
    <m/>
    <x v="0"/>
  </r>
  <r>
    <x v="0"/>
    <s v="Bens Imóveis - Output"/>
    <x v="1"/>
    <x v="5"/>
    <s v="REN_ENERGY_EFFICIENCY_IND"/>
    <x v="1"/>
    <s v="1. Concluído"/>
    <m/>
    <s v=""/>
    <s v=""/>
    <s v=""/>
    <m/>
    <m/>
    <x v="0"/>
  </r>
  <r>
    <x v="0"/>
    <s v="Bens Imóveis - Output"/>
    <x v="1"/>
    <x v="5"/>
    <s v="NZEB_IND"/>
    <x v="0"/>
    <s v="6. Em implementação (re-especificação)"/>
    <m/>
    <s v=""/>
    <s v=""/>
    <s v=""/>
    <m/>
    <m/>
    <x v="0"/>
  </r>
  <r>
    <x v="0"/>
    <s v="Bens Imóveis - Output"/>
    <x v="1"/>
    <x v="5"/>
    <s v="ACTUAL_VALUE_IND"/>
    <x v="0"/>
    <s v="6. Em implementação (re-especificação)"/>
    <m/>
    <s v=""/>
    <s v=""/>
    <s v=""/>
    <m/>
    <m/>
    <x v="0"/>
  </r>
  <r>
    <x v="0"/>
    <s v="Bens Imóveis - Output"/>
    <x v="1"/>
    <x v="5"/>
    <s v="EP_SCORE"/>
    <x v="1"/>
    <s v="1. Concluído"/>
    <m/>
    <s v=""/>
    <s v=""/>
    <s v=""/>
    <m/>
    <m/>
    <x v="0"/>
  </r>
  <r>
    <x v="0"/>
    <s v="Bens Imóveis - Output"/>
    <x v="1"/>
    <x v="5"/>
    <s v="SOURCE_CODE"/>
    <x v="0"/>
    <s v="6. Em implementação (re-especificação)"/>
    <m/>
    <s v=""/>
    <s v=""/>
    <s v=""/>
    <m/>
    <m/>
    <x v="0"/>
  </r>
  <r>
    <x v="0"/>
    <s v="Bens Imóveis - Output"/>
    <x v="1"/>
    <x v="5"/>
    <s v="DATA_DATE_PART"/>
    <x v="1"/>
    <s v="1. Concluído"/>
    <m/>
    <s v=""/>
    <s v=""/>
    <s v=""/>
    <m/>
    <m/>
    <x v="0"/>
  </r>
  <r>
    <x v="0"/>
    <s v="Bens Imóveis - Output"/>
    <x v="1"/>
    <x v="5"/>
    <s v="CERTIFICATE_TYPE"/>
    <x v="0"/>
    <s v="6. Em implementação (re-especificação)"/>
    <m/>
    <s v=""/>
    <s v=""/>
    <s v=""/>
    <m/>
    <m/>
    <x v="0"/>
  </r>
  <r>
    <x v="0"/>
    <s v="Bens Imóveis - Output"/>
    <x v="1"/>
    <x v="5"/>
    <s v="BUILDING_DOMEST_HOTWATER_VALUE"/>
    <x v="1"/>
    <s v="1. Concluído"/>
    <m/>
    <s v=""/>
    <s v=""/>
    <s v=""/>
    <m/>
    <m/>
    <x v="0"/>
  </r>
  <r>
    <x v="0"/>
    <s v="Bens Imóveis - Output"/>
    <x v="1"/>
    <x v="5"/>
    <s v="RENEWABLE_DOMEST_HOTWATER_VALUE"/>
    <x v="1"/>
    <s v="1. Concluído"/>
    <m/>
    <s v=""/>
    <s v=""/>
    <s v=""/>
    <m/>
    <m/>
    <x v="0"/>
  </r>
  <r>
    <x v="0"/>
    <s v="Bens Imóveis - Output"/>
    <x v="1"/>
    <x v="5"/>
    <s v="DOMEST_HOTWATER_REF_VALUE"/>
    <x v="1"/>
    <s v="1. Concluído"/>
    <m/>
    <s v=""/>
    <s v=""/>
    <s v=""/>
    <m/>
    <m/>
    <x v="0"/>
  </r>
  <r>
    <x v="0"/>
    <s v="Bens Imóveis - Output"/>
    <x v="1"/>
    <x v="5"/>
    <s v="HEIGHT"/>
    <x v="1"/>
    <s v="1. Concluído"/>
    <m/>
    <s v=""/>
    <s v=""/>
    <s v=""/>
    <m/>
    <m/>
    <x v="0"/>
  </r>
  <r>
    <x v="0"/>
    <s v="Bens Imóveis - Output"/>
    <x v="1"/>
    <x v="5"/>
    <s v="BUILDING_SPACE_HEATING_VALUE"/>
    <x v="1"/>
    <s v="1. Concluído"/>
    <m/>
    <s v=""/>
    <s v=""/>
    <s v=""/>
    <m/>
    <m/>
    <x v="0"/>
  </r>
  <r>
    <x v="0"/>
    <s v="Bens Imóveis - Output"/>
    <x v="1"/>
    <x v="5"/>
    <s v="SPACE_HEATING_REF_VALUE"/>
    <x v="1"/>
    <s v="1. Concluído"/>
    <m/>
    <s v=""/>
    <s v=""/>
    <s v=""/>
    <m/>
    <m/>
    <x v="0"/>
  </r>
  <r>
    <x v="0"/>
    <s v="Bens Imóveis - Output"/>
    <x v="1"/>
    <x v="5"/>
    <s v="RENEWABLE_SPACE_HEATING_VALUE"/>
    <x v="1"/>
    <s v="1. Concluído"/>
    <m/>
    <s v=""/>
    <s v=""/>
    <s v=""/>
    <m/>
    <m/>
    <x v="0"/>
  </r>
  <r>
    <x v="0"/>
    <s v="Bens Imóveis - Output"/>
    <x v="1"/>
    <x v="5"/>
    <s v="BUILDING_SPACE_COOLING_VALUE"/>
    <x v="1"/>
    <s v="1. Concluído"/>
    <m/>
    <s v=""/>
    <s v=""/>
    <s v=""/>
    <m/>
    <m/>
    <x v="0"/>
  </r>
  <r>
    <x v="0"/>
    <s v="Bens Imóveis - Output"/>
    <x v="1"/>
    <x v="5"/>
    <s v="RENEWABLE_SPACE_COOLING_VALUE"/>
    <x v="1"/>
    <s v="1. Concluído"/>
    <m/>
    <s v=""/>
    <s v=""/>
    <s v=""/>
    <m/>
    <m/>
    <x v="0"/>
  </r>
  <r>
    <x v="0"/>
    <s v="Bens Imóveis - Output"/>
    <x v="1"/>
    <x v="5"/>
    <s v="SPACE_COOLING_REF_VALUE"/>
    <x v="1"/>
    <s v="1. Concluído"/>
    <m/>
    <s v=""/>
    <s v=""/>
    <s v=""/>
    <m/>
    <m/>
    <x v="0"/>
  </r>
  <r>
    <x v="0"/>
    <s v="Bens Imóveis - Output"/>
    <x v="1"/>
    <x v="5"/>
    <s v="ENERGY_CLASS_AFTER_MEASUREMENT"/>
    <x v="1"/>
    <s v="1. Concluído"/>
    <m/>
    <s v=""/>
    <s v=""/>
    <s v=""/>
    <m/>
    <m/>
    <x v="0"/>
  </r>
  <r>
    <x v="0"/>
    <s v="Bens Imóveis - Output"/>
    <x v="1"/>
    <x v="5"/>
    <s v="ENERGY_CONSUMPTION_VALUE_YEAR"/>
    <x v="0"/>
    <s v="6. Em implementação (re-especificação)"/>
    <m/>
    <s v=""/>
    <s v=""/>
    <s v=""/>
    <m/>
    <m/>
    <x v="0"/>
  </r>
  <r>
    <x v="0"/>
    <s v="Bens Imóveis - Output"/>
    <x v="1"/>
    <x v="5"/>
    <s v="THERMAL_BEHAVIOUR_ROOF"/>
    <x v="1"/>
    <s v="1. Concluído"/>
    <m/>
    <s v=""/>
    <s v=""/>
    <s v=""/>
    <m/>
    <m/>
    <x v="0"/>
  </r>
  <r>
    <x v="0"/>
    <s v="Bens Imóveis - Output"/>
    <x v="1"/>
    <x v="5"/>
    <s v="THERMAL_BEHAVIOUR_WINDOWS"/>
    <x v="1"/>
    <s v="1. Concluído"/>
    <m/>
    <s v=""/>
    <s v=""/>
    <s v=""/>
    <m/>
    <m/>
    <x v="0"/>
  </r>
  <r>
    <x v="0"/>
    <s v="Bens Imóveis - Output"/>
    <x v="1"/>
    <x v="5"/>
    <s v="THERMAL_BEHAVIOUR_WALL"/>
    <x v="1"/>
    <s v="1. Concluído"/>
    <m/>
    <s v=""/>
    <s v=""/>
    <s v=""/>
    <m/>
    <m/>
    <x v="0"/>
  </r>
  <r>
    <x v="0"/>
    <s v="Bens Imóveis - Output"/>
    <x v="1"/>
    <x v="5"/>
    <s v="THERMAL_BEHAVIOUR_FLOORS"/>
    <x v="1"/>
    <s v="1. Concluído"/>
    <m/>
    <s v=""/>
    <s v=""/>
    <s v=""/>
    <m/>
    <m/>
    <x v="0"/>
  </r>
  <r>
    <x v="0"/>
    <s v="Bens Imóveis - Output"/>
    <x v="1"/>
    <x v="5"/>
    <s v="THERMAL_BEHAVIOUR_TECH_SYS_VENT"/>
    <x v="1"/>
    <s v="1. Concluído"/>
    <m/>
    <s v=""/>
    <s v=""/>
    <s v=""/>
    <m/>
    <m/>
    <x v="0"/>
  </r>
  <r>
    <x v="0"/>
    <s v="Bens Imóveis - Output"/>
    <x v="1"/>
    <x v="5"/>
    <s v="TOTAL_INVSTMNT_ESTMTD_VALUE"/>
    <x v="1"/>
    <s v="1. Concluído"/>
    <m/>
    <s v=""/>
    <s v=""/>
    <s v=""/>
    <m/>
    <m/>
    <x v="0"/>
  </r>
  <r>
    <x v="0"/>
    <s v="Bens Imóveis - Output"/>
    <x v="1"/>
    <x v="5"/>
    <s v="DURATION_SUMMER"/>
    <x v="1"/>
    <s v="1. Concluído"/>
    <m/>
    <s v=""/>
    <s v=""/>
    <s v=""/>
    <m/>
    <m/>
    <x v="0"/>
  </r>
  <r>
    <x v="0"/>
    <s v="Bens Imóveis - Output"/>
    <x v="1"/>
    <x v="5"/>
    <s v="DURATION_WINTER"/>
    <x v="1"/>
    <s v="1. Concluído"/>
    <m/>
    <s v=""/>
    <s v=""/>
    <s v=""/>
    <m/>
    <m/>
    <x v="0"/>
  </r>
  <r>
    <x v="0"/>
    <s v="Bens Imóveis - Output"/>
    <x v="1"/>
    <x v="5"/>
    <s v="CARBON_EMISSION_VALUE_YEAR"/>
    <x v="0"/>
    <s v="6. Em implementação (re-especificação)"/>
    <m/>
    <s v=""/>
    <s v=""/>
    <s v=""/>
    <m/>
    <m/>
    <x v="0"/>
  </r>
  <r>
    <x v="0"/>
    <s v="Bens Imóveis - Output"/>
    <x v="1"/>
    <x v="5"/>
    <s v="CARBON_EMISSION_VALUE"/>
    <x v="1"/>
    <s v="1. Concluído"/>
    <m/>
    <s v=""/>
    <s v=""/>
    <s v=""/>
    <m/>
    <m/>
    <x v="0"/>
  </r>
  <r>
    <x v="0"/>
    <s v="Bens Imóveis - Output"/>
    <x v="1"/>
    <x v="5"/>
    <s v="USEFUL_ENERGY_FANS_REQ_VALUE"/>
    <x v="1"/>
    <s v="1. Concluído"/>
    <m/>
    <s v=""/>
    <s v=""/>
    <s v=""/>
    <m/>
    <m/>
    <x v="0"/>
  </r>
  <r>
    <x v="0"/>
    <s v="Bens Imóveis - Output"/>
    <x v="1"/>
    <x v="5"/>
    <s v="REN_ENERGY_PRODUCED_OTHER_VALUE"/>
    <x v="1"/>
    <s v="1. Concluído"/>
    <m/>
    <s v=""/>
    <s v=""/>
    <s v=""/>
    <m/>
    <m/>
    <x v="0"/>
  </r>
  <r>
    <x v="0"/>
    <s v="Bens Imóveis - Output"/>
    <x v="1"/>
    <x v="5"/>
    <s v="REN_ENERGY_PRODUCED_REG_VALUE"/>
    <x v="1"/>
    <s v="1. Concluído"/>
    <m/>
    <s v=""/>
    <s v=""/>
    <s v=""/>
    <m/>
    <m/>
    <x v="0"/>
  </r>
  <r>
    <x v="0"/>
    <s v="Bens Imóveis - Output"/>
    <x v="1"/>
    <x v="5"/>
    <s v="REN_ENERGY_PRODUCED_VALUE"/>
    <x v="0"/>
    <s v="6. Em implementação (re-especificação)"/>
    <m/>
    <s v=""/>
    <s v=""/>
    <s v=""/>
    <m/>
    <m/>
    <x v="0"/>
  </r>
  <r>
    <x v="0"/>
    <s v="Bens Imóveis - Output"/>
    <x v="1"/>
    <x v="5"/>
    <s v="USEFUL_ENERGY_DOM_HOTWATER_VALUE"/>
    <x v="1"/>
    <s v="1. Concluído"/>
    <m/>
    <s v=""/>
    <s v=""/>
    <s v=""/>
    <m/>
    <m/>
    <x v="0"/>
  </r>
  <r>
    <x v="0"/>
    <s v="Bens Imóveis - Output"/>
    <x v="1"/>
    <x v="5"/>
    <s v="USEFUL_ENERGY_COOLING_VALUE"/>
    <x v="1"/>
    <s v="1. Concluído"/>
    <m/>
    <s v=""/>
    <s v=""/>
    <s v=""/>
    <m/>
    <m/>
    <x v="0"/>
  </r>
  <r>
    <x v="0"/>
    <s v="Bens Imóveis - Output"/>
    <x v="1"/>
    <x v="5"/>
    <s v="TEMPERATURE_DAY_VALUE"/>
    <x v="1"/>
    <s v="1. Concluído"/>
    <m/>
    <s v=""/>
    <s v=""/>
    <s v=""/>
    <m/>
    <m/>
    <x v="0"/>
  </r>
  <r>
    <x v="0"/>
    <s v="Bens Imóveis - Output"/>
    <x v="1"/>
    <x v="5"/>
    <s v="PRIMARY_ENERGY_REQ_VALUE"/>
    <x v="0"/>
    <s v="6. Em implementação (re-especificação)"/>
    <m/>
    <s v=""/>
    <s v=""/>
    <s v=""/>
    <m/>
    <m/>
    <x v="0"/>
  </r>
  <r>
    <x v="0"/>
    <s v="Bens Imóveis - Output"/>
    <x v="1"/>
    <x v="5"/>
    <s v="USEFUL_ENERGY_HEATING_REQ_VALUE"/>
    <x v="1"/>
    <s v="1. Concluído"/>
    <m/>
    <s v=""/>
    <s v=""/>
    <s v=""/>
    <m/>
    <m/>
    <x v="0"/>
  </r>
  <r>
    <x v="0"/>
    <s v="Bens Imóveis - Output"/>
    <x v="1"/>
    <x v="5"/>
    <s v="PNL_WINTER_WALLS_DOORS_VALUE"/>
    <x v="1"/>
    <s v="1. Concluído"/>
    <m/>
    <s v=""/>
    <s v=""/>
    <s v=""/>
    <m/>
    <m/>
    <x v="0"/>
  </r>
  <r>
    <x v="0"/>
    <s v="Bens Imóveis - Output"/>
    <x v="1"/>
    <x v="5"/>
    <s v="PNL_WINTER_FLOORS_VALUE"/>
    <x v="1"/>
    <s v="1. Concluído"/>
    <m/>
    <s v=""/>
    <s v=""/>
    <s v=""/>
    <m/>
    <m/>
    <x v="0"/>
  </r>
  <r>
    <x v="0"/>
    <s v="Bens Imóveis - Output"/>
    <x v="1"/>
    <x v="5"/>
    <s v="PNL_WINTER_ROOF_VALUE"/>
    <x v="1"/>
    <s v="1. Concluído"/>
    <m/>
    <s v=""/>
    <s v=""/>
    <s v=""/>
    <m/>
    <m/>
    <x v="0"/>
  </r>
  <r>
    <x v="0"/>
    <s v="Bens Imóveis - Output"/>
    <x v="1"/>
    <x v="5"/>
    <s v="PNL_WINTER_WINDOWS_VALUE"/>
    <x v="1"/>
    <s v="1. Concluído"/>
    <m/>
    <s v=""/>
    <s v=""/>
    <s v=""/>
    <m/>
    <m/>
    <x v="0"/>
  </r>
  <r>
    <x v="0"/>
    <s v="Bens Imóveis - Output"/>
    <x v="1"/>
    <x v="5"/>
    <s v="PNL_WINTER_REF_VALUE"/>
    <x v="1"/>
    <s v="1. Concluído"/>
    <m/>
    <s v=""/>
    <s v=""/>
    <s v=""/>
    <m/>
    <m/>
    <x v="0"/>
  </r>
  <r>
    <x v="0"/>
    <s v="Bens Imóveis - Output"/>
    <x v="1"/>
    <x v="5"/>
    <s v="PNL_WINTER_FANS_VALUE"/>
    <x v="1"/>
    <s v="1. Concluído"/>
    <m/>
    <s v=""/>
    <s v=""/>
    <s v=""/>
    <m/>
    <m/>
    <x v="0"/>
  </r>
  <r>
    <x v="0"/>
    <s v="Bens Imóveis - Output"/>
    <x v="1"/>
    <x v="5"/>
    <s v="PNL_SUMMER_ROOF_VALUE"/>
    <x v="1"/>
    <s v="1. Concluído"/>
    <m/>
    <s v=""/>
    <s v=""/>
    <s v=""/>
    <m/>
    <m/>
    <x v="0"/>
  </r>
  <r>
    <x v="0"/>
    <s v="Bens Imóveis - Output"/>
    <x v="1"/>
    <x v="5"/>
    <s v="PNL_SUMMER_WINDOWS_VALUE"/>
    <x v="1"/>
    <s v="1. Concluído"/>
    <m/>
    <s v=""/>
    <s v=""/>
    <s v=""/>
    <m/>
    <m/>
    <x v="0"/>
  </r>
  <r>
    <x v="0"/>
    <s v="Bens Imóveis - Output"/>
    <x v="1"/>
    <x v="5"/>
    <s v="PNL_SUMMER_WALLS_DOORS_VALUE"/>
    <x v="1"/>
    <s v="1. Concluído"/>
    <m/>
    <s v=""/>
    <s v=""/>
    <s v=""/>
    <m/>
    <m/>
    <x v="0"/>
  </r>
  <r>
    <x v="0"/>
    <s v="Bens Imóveis - Output"/>
    <x v="1"/>
    <x v="5"/>
    <s v="PNL_SUMMER_REF_VALUE"/>
    <x v="1"/>
    <s v="1. Concluído"/>
    <m/>
    <s v=""/>
    <s v=""/>
    <s v=""/>
    <m/>
    <m/>
    <x v="0"/>
  </r>
  <r>
    <x v="0"/>
    <s v="Bens Imóveis - Output"/>
    <x v="1"/>
    <x v="5"/>
    <s v="INVOICE_RED_ANNUAL_ESTMTD_VALUE"/>
    <x v="1"/>
    <s v="1. Concluído"/>
    <m/>
    <s v=""/>
    <s v=""/>
    <s v=""/>
    <m/>
    <m/>
    <x v="0"/>
  </r>
  <r>
    <x v="0"/>
    <s v="Bens Imóveis - Output"/>
    <x v="1"/>
    <x v="5"/>
    <s v="TEMPERATURE_OUTDOOR_AVG_VALUE"/>
    <x v="1"/>
    <s v="1. Concluído"/>
    <m/>
    <s v=""/>
    <s v=""/>
    <s v=""/>
    <m/>
    <m/>
    <x v="0"/>
  </r>
  <r>
    <x v="0"/>
    <s v="Bens Imóveis - Output"/>
    <x v="1"/>
    <x v="5"/>
    <s v="CLIMATE_ZONE_WINTER"/>
    <x v="1"/>
    <s v="1. Concluído"/>
    <m/>
    <s v=""/>
    <s v=""/>
    <s v=""/>
    <m/>
    <m/>
    <x v="0"/>
  </r>
  <r>
    <x v="0"/>
    <s v="Bens Imóveis - Output"/>
    <x v="1"/>
    <x v="5"/>
    <s v="NET_FLOOR_AREA"/>
    <x v="0"/>
    <s v="6. Em implementação (re-especificação)"/>
    <m/>
    <s v=""/>
    <s v=""/>
    <s v=""/>
    <m/>
    <m/>
    <x v="0"/>
  </r>
  <r>
    <x v="0"/>
    <s v="Bens Imóveis - Output"/>
    <x v="1"/>
    <x v="5"/>
    <s v="CADASTRAL_REGISTER_CODE"/>
    <x v="0"/>
    <s v="6. Em implementação (re-especificação)"/>
    <m/>
    <s v=""/>
    <s v=""/>
    <s v=""/>
    <m/>
    <m/>
    <x v="0"/>
  </r>
  <r>
    <x v="0"/>
    <s v="Bens Imóveis - Output"/>
    <x v="1"/>
    <x v="5"/>
    <s v="DISTRICT_MUNICIP_PARISH_CODE"/>
    <x v="0"/>
    <s v="6. Em implementação (re-especificação)"/>
    <m/>
    <s v=""/>
    <s v=""/>
    <s v=""/>
    <m/>
    <m/>
    <x v="0"/>
  </r>
  <r>
    <x v="0"/>
    <s v="Bens Imóveis - Output"/>
    <x v="1"/>
    <x v="5"/>
    <s v="PROPERTY_PURPOSE_CODE"/>
    <x v="0"/>
    <s v="6. Em implementação (re-especificação)"/>
    <m/>
    <s v=""/>
    <s v=""/>
    <s v=""/>
    <m/>
    <m/>
    <x v="0"/>
  </r>
  <r>
    <x v="0"/>
    <s v="Bens Imóveis - Output"/>
    <x v="1"/>
    <x v="5"/>
    <s v="ADDRESS_CODE"/>
    <x v="0"/>
    <s v="6. Em implementação (re-especificação)"/>
    <m/>
    <s v=""/>
    <s v=""/>
    <s v=""/>
    <m/>
    <m/>
    <x v="0"/>
  </r>
  <r>
    <x v="0"/>
    <s v="Bens Imóveis - Output"/>
    <x v="1"/>
    <x v="5"/>
    <s v="FLOOR_NUMBER"/>
    <x v="0"/>
    <s v="6. Em implementação (re-especificação)"/>
    <m/>
    <s v=""/>
    <s v=""/>
    <s v=""/>
    <m/>
    <m/>
    <x v="0"/>
  </r>
  <r>
    <x v="0"/>
    <s v="Bens Imóveis - Output"/>
    <x v="1"/>
    <x v="5"/>
    <s v="LOCALITY"/>
    <x v="0"/>
    <s v="6. Em implementação (re-especificação)"/>
    <m/>
    <s v=""/>
    <s v=""/>
    <s v=""/>
    <m/>
    <m/>
    <x v="0"/>
  </r>
  <r>
    <x v="0"/>
    <s v="Bens Imóveis - Output"/>
    <x v="1"/>
    <x v="5"/>
    <s v="CLIMATE_ZONE_SUMMER"/>
    <x v="1"/>
    <s v="1. Concluído"/>
    <m/>
    <s v=""/>
    <s v=""/>
    <s v=""/>
    <m/>
    <m/>
    <x v="0"/>
  </r>
  <r>
    <x v="0"/>
    <s v="Modelo Verde - Input"/>
    <x v="0"/>
    <x v="6"/>
    <s v="n.a."/>
    <x v="1"/>
    <s v="1. Concluído"/>
    <m/>
    <d v="2024-09-28T00:00:00"/>
    <d v="2024-11-07T00:00:00"/>
    <d v="2024-11-08T00:00:00"/>
    <m/>
    <m/>
    <x v="1"/>
  </r>
  <r>
    <x v="0"/>
    <s v="Modelo Verde - Input"/>
    <x v="1"/>
    <x v="6"/>
    <s v="cbalcao"/>
    <x v="1"/>
    <s v="1. Concluído"/>
    <m/>
    <s v=""/>
    <d v="2024-11-07T00:00:00"/>
    <s v=""/>
    <m/>
    <m/>
    <x v="1"/>
  </r>
  <r>
    <x v="0"/>
    <s v="Modelo Verde - Input"/>
    <x v="1"/>
    <x v="6"/>
    <s v="cempresa"/>
    <x v="1"/>
    <s v="1. Concluído"/>
    <m/>
    <s v=""/>
    <d v="2024-11-07T00:00:00"/>
    <s v=""/>
    <m/>
    <m/>
    <x v="1"/>
  </r>
  <r>
    <x v="0"/>
    <s v="Modelo Verde - Input"/>
    <x v="1"/>
    <x v="6"/>
    <s v="ckmetamis"/>
    <x v="1"/>
    <s v="1. Concluído"/>
    <m/>
    <s v=""/>
    <d v="2024-11-07T00:00:00"/>
    <s v=""/>
    <m/>
    <m/>
    <x v="1"/>
  </r>
  <r>
    <x v="0"/>
    <s v="Modelo Verde - Input"/>
    <x v="1"/>
    <x v="6"/>
    <s v="ckprodmi"/>
    <x v="1"/>
    <s v="1. Concluído"/>
    <m/>
    <s v=""/>
    <d v="2024-11-07T00:00:00"/>
    <s v=""/>
    <m/>
    <m/>
    <x v="1"/>
  </r>
  <r>
    <x v="0"/>
    <s v="Modelo Verde - Input"/>
    <x v="1"/>
    <x v="6"/>
    <s v="cmetanseg"/>
    <x v="1"/>
    <s v="1. Concluído"/>
    <m/>
    <s v=""/>
    <d v="2024-11-07T00:00:00"/>
    <s v=""/>
    <m/>
    <m/>
    <x v="1"/>
  </r>
  <r>
    <x v="0"/>
    <s v="Modelo Verde - Input"/>
    <x v="1"/>
    <x v="6"/>
    <s v="cnsm_co2"/>
    <x v="1"/>
    <s v="1. Concluído"/>
    <m/>
    <s v=""/>
    <d v="2024-11-07T00:00:00"/>
    <s v=""/>
    <m/>
    <m/>
    <x v="1"/>
  </r>
  <r>
    <x v="0"/>
    <s v="Modelo Verde - Input"/>
    <x v="1"/>
    <x v="6"/>
    <s v="cnumecta"/>
    <x v="1"/>
    <s v="1. Concluído"/>
    <m/>
    <s v=""/>
    <d v="2024-11-07T00:00:00"/>
    <s v=""/>
    <m/>
    <m/>
    <x v="1"/>
  </r>
  <r>
    <x v="0"/>
    <s v="Modelo Verde - Input"/>
    <x v="1"/>
    <x v="6"/>
    <s v="cod_lease"/>
    <x v="1"/>
    <s v="1. Concluído"/>
    <m/>
    <s v=""/>
    <d v="2024-11-07T00:00:00"/>
    <s v=""/>
    <m/>
    <m/>
    <x v="1"/>
  </r>
  <r>
    <x v="0"/>
    <s v="Modelo Verde - Input"/>
    <x v="1"/>
    <x v="6"/>
    <s v="cod_regra"/>
    <x v="1"/>
    <s v="1. Concluído"/>
    <m/>
    <d v="2024-09-28T00:00:00"/>
    <d v="2024-11-07T00:00:00"/>
    <d v="2024-11-08T00:00:00"/>
    <m/>
    <m/>
    <x v="1"/>
  </r>
  <r>
    <x v="0"/>
    <s v="Modelo Verde - Input"/>
    <x v="1"/>
    <x v="6"/>
    <s v="comite"/>
    <x v="1"/>
    <s v="1. Concluído"/>
    <m/>
    <d v="2024-09-28T00:00:00"/>
    <d v="2024-11-07T00:00:00"/>
    <d v="2024-11-08T00:00:00"/>
    <m/>
    <m/>
    <x v="1"/>
  </r>
  <r>
    <x v="0"/>
    <s v="Modelo Verde - Input"/>
    <x v="1"/>
    <x v="6"/>
    <s v="data_aprvc"/>
    <x v="1"/>
    <s v="1. Concluído"/>
    <m/>
    <d v="2024-09-28T00:00:00"/>
    <d v="2024-11-07T00:00:00"/>
    <d v="2024-11-08T00:00:00"/>
    <m/>
    <m/>
    <x v="1"/>
  </r>
  <r>
    <x v="0"/>
    <s v="Modelo Verde - Input"/>
    <x v="1"/>
    <x v="6"/>
    <s v="data_final"/>
    <x v="1"/>
    <s v="1. Concluído"/>
    <m/>
    <d v="2024-09-26T00:00:00"/>
    <d v="2024-11-07T00:00:00"/>
    <d v="2024-11-08T00:00:00"/>
    <m/>
    <m/>
    <x v="1"/>
  </r>
  <r>
    <x v="0"/>
    <s v="Modelo Verde - Input"/>
    <x v="1"/>
    <x v="6"/>
    <s v="data_inicial"/>
    <x v="1"/>
    <s v="1. Concluído"/>
    <m/>
    <d v="2024-09-26T00:00:00"/>
    <d v="2024-11-07T00:00:00"/>
    <d v="2024-11-08T00:00:00"/>
    <m/>
    <m/>
    <x v="1"/>
  </r>
  <r>
    <x v="0"/>
    <s v="Modelo Verde - Input"/>
    <x v="1"/>
    <x v="6"/>
    <s v="dominio"/>
    <x v="1"/>
    <s v="1. Concluído"/>
    <m/>
    <s v=""/>
    <d v="2024-11-07T00:00:00"/>
    <s v=""/>
    <m/>
    <m/>
    <x v="1"/>
  </r>
  <r>
    <x v="0"/>
    <s v="Modelo Verde - Input"/>
    <x v="1"/>
    <x v="6"/>
    <s v="dscrc"/>
    <x v="1"/>
    <s v="1. Concluído"/>
    <m/>
    <s v=""/>
    <d v="2024-11-07T00:00:00"/>
    <s v=""/>
    <m/>
    <m/>
    <x v="1"/>
  </r>
  <r>
    <x v="0"/>
    <s v="Modelo Verde - Input"/>
    <x v="1"/>
    <x v="6"/>
    <s v="epc"/>
    <x v="1"/>
    <s v="1. Concluído"/>
    <m/>
    <s v=""/>
    <d v="2024-11-07T00:00:00"/>
    <s v=""/>
    <m/>
    <m/>
    <x v="1"/>
  </r>
  <r>
    <x v="0"/>
    <s v="Modelo Verde - Input"/>
    <x v="1"/>
    <x v="6"/>
    <s v="flag_project_finance"/>
    <x v="1"/>
    <s v="1. Concluído"/>
    <s v="Novo Campo - IT já implementou"/>
    <d v="2024-09-28T00:00:00"/>
    <d v="2024-11-07T00:00:00"/>
    <d v="2024-11-08T00:00:00"/>
    <m/>
    <m/>
    <x v="1"/>
  </r>
  <r>
    <x v="0"/>
    <s v="Modelo Verde - Input"/>
    <x v="1"/>
    <x v="6"/>
    <s v="cfinalidad"/>
    <x v="1"/>
    <s v="1. Concluído"/>
    <s v="Novo Campo - IT já implementou"/>
    <d v="2024-09-28T00:00:00"/>
    <d v="2024-11-07T00:00:00"/>
    <d v="2024-11-08T00:00:00"/>
    <m/>
    <m/>
    <x v="1"/>
  </r>
  <r>
    <x v="0"/>
    <s v="Modelo Verde - Input"/>
    <x v="1"/>
    <x v="6"/>
    <s v="tipo_combust"/>
    <x v="1"/>
    <s v="1. Concluído"/>
    <s v="Novo Campo"/>
    <d v="2024-09-28T00:00:00"/>
    <d v="2024-11-07T00:00:00"/>
    <d v="2024-11-08T00:00:00"/>
    <m/>
    <m/>
    <x v="1"/>
  </r>
  <r>
    <x v="0"/>
    <s v="Modelo Verde - Input"/>
    <x v="1"/>
    <x v="6"/>
    <s v="montante_pndrc"/>
    <x v="1"/>
    <s v="1. Concluído"/>
    <m/>
    <d v="2024-09-28T00:00:00"/>
    <d v="2024-11-07T00:00:00"/>
    <d v="2024-11-08T00:00:00"/>
    <m/>
    <m/>
    <x v="1"/>
  </r>
  <r>
    <x v="0"/>
    <s v="Modelo Verde - Input"/>
    <x v="1"/>
    <x v="6"/>
    <s v="nome_ctgr_sfcs"/>
    <x v="3"/>
    <s v="4. Validação EF"/>
    <s v="13/09/2024: Dependente da atualização dos códigos de SFICS por parte da Corporação."/>
    <d v="2024-09-28T00:00:00"/>
    <d v="2024-11-07T00:00:00"/>
    <d v="2024-11-08T00:00:00"/>
    <m/>
    <m/>
    <x v="1"/>
  </r>
  <r>
    <x v="0"/>
    <s v="Modelo Verde - Input"/>
    <x v="1"/>
    <x v="6"/>
    <s v="nome_general_specific_purpose"/>
    <x v="1"/>
    <s v="1. Concluído"/>
    <m/>
    <d v="2024-09-28T00:00:00"/>
    <d v="2024-11-07T00:00:00"/>
    <d v="2024-11-08T00:00:00"/>
    <m/>
    <m/>
    <x v="1"/>
  </r>
  <r>
    <x v="0"/>
    <s v="Modelo Verde - Input"/>
    <x v="1"/>
    <x v="6"/>
    <s v="nome_purpose_esg"/>
    <x v="1"/>
    <s v="1. Concluído"/>
    <m/>
    <d v="2024-09-28T00:00:00"/>
    <d v="2024-11-07T00:00:00"/>
    <d v="2024-11-08T00:00:00"/>
    <m/>
    <m/>
    <x v="1"/>
  </r>
  <r>
    <x v="0"/>
    <s v="Modelo Verde - Input"/>
    <x v="1"/>
    <x v="6"/>
    <s v="nome_specific_eligible"/>
    <x v="1"/>
    <s v="1. Concluído"/>
    <m/>
    <d v="2024-09-28T00:00:00"/>
    <d v="2024-11-07T00:00:00"/>
    <d v="2024-11-08T00:00:00"/>
    <m/>
    <m/>
    <x v="1"/>
  </r>
  <r>
    <x v="0"/>
    <s v="Modelo Verde - Input"/>
    <x v="1"/>
    <x v="6"/>
    <s v="nome_specific_sustainable"/>
    <x v="1"/>
    <s v="1. Concluído"/>
    <m/>
    <d v="2024-09-28T00:00:00"/>
    <d v="2024-11-07T00:00:00"/>
    <d v="2024-11-08T00:00:00"/>
    <m/>
    <m/>
    <x v="1"/>
  </r>
  <r>
    <x v="0"/>
    <s v="Modelo Verde - Input"/>
    <x v="1"/>
    <x v="6"/>
    <s v="ref_date"/>
    <x v="1"/>
    <s v="1. Concluído"/>
    <m/>
    <s v=""/>
    <d v="2024-11-07T00:00:00"/>
    <s v=""/>
    <m/>
    <m/>
    <x v="1"/>
  </r>
  <r>
    <x v="0"/>
    <s v="Modelo Verde - Input"/>
    <x v="1"/>
    <x v="6"/>
    <s v="zcliente"/>
    <x v="1"/>
    <s v="1. Concluído"/>
    <m/>
    <d v="2024-09-28T00:00:00"/>
    <d v="2024-11-07T00:00:00"/>
    <d v="2024-11-08T00:00:00"/>
    <m/>
    <m/>
    <x v="1"/>
  </r>
  <r>
    <x v="0"/>
    <s v="Modelo Verde - Input"/>
    <x v="1"/>
    <x v="6"/>
    <s v="zdeposit"/>
    <x v="1"/>
    <s v="1. Concluído"/>
    <m/>
    <d v="2024-09-28T00:00:00"/>
    <d v="2024-11-07T00:00:00"/>
    <d v="2024-11-08T00:00:00"/>
    <m/>
    <m/>
    <x v="1"/>
  </r>
  <r>
    <x v="0"/>
    <s v="Modelo Verde - Input"/>
    <x v="1"/>
    <x v="6"/>
    <s v="ordem"/>
    <x v="2"/>
    <s v="0. Cancelado"/>
    <s v="26/09/2024: Remoção de campo"/>
    <d v="2024-09-26T00:00:00"/>
    <s v=""/>
    <s v=""/>
    <m/>
    <m/>
    <x v="1"/>
  </r>
  <r>
    <x v="0"/>
    <s v="Modelo Verde - Input"/>
    <x v="1"/>
    <x v="6"/>
    <s v="nivel_mrc"/>
    <x v="2"/>
    <s v="0. Cancelado"/>
    <s v="26/09/2024: Remoção de campo"/>
    <d v="2024-09-26T00:00:00"/>
    <s v=""/>
    <s v=""/>
    <m/>
    <m/>
    <x v="1"/>
  </r>
  <r>
    <x v="0"/>
    <s v="Modelo Verde - Input"/>
    <x v="0"/>
    <x v="7"/>
    <s v="n.a."/>
    <x v="1"/>
    <s v="1. Concluído"/>
    <m/>
    <d v="2024-06-28T00:00:00"/>
    <d v="2024-11-07T00:00:00"/>
    <d v="2024-08-30T00:00:00"/>
    <m/>
    <m/>
    <x v="1"/>
  </r>
  <r>
    <x v="0"/>
    <s v="Modelo Verde - Input"/>
    <x v="0"/>
    <x v="8"/>
    <s v="n.a."/>
    <x v="1"/>
    <s v="1. Concluído"/>
    <m/>
    <s v=""/>
    <d v="2024-11-07T00:00:00"/>
    <d v="2024-08-30T00:00:00"/>
    <m/>
    <m/>
    <x v="1"/>
  </r>
  <r>
    <x v="0"/>
    <s v="Modelo Verde - Input"/>
    <x v="0"/>
    <x v="9"/>
    <s v="n.a."/>
    <x v="1"/>
    <s v="1. Concluído"/>
    <m/>
    <s v=""/>
    <d v="2024-11-07T00:00:00"/>
    <s v=""/>
    <m/>
    <m/>
    <x v="1"/>
  </r>
  <r>
    <x v="0"/>
    <s v="Modelo Verde - Input"/>
    <x v="0"/>
    <x v="10"/>
    <s v="n.a."/>
    <x v="1"/>
    <s v="1. Concluído"/>
    <m/>
    <s v=""/>
    <d v="2024-11-07T00:00:00"/>
    <d v="2024-08-30T00:00:00"/>
    <m/>
    <m/>
    <x v="1"/>
  </r>
  <r>
    <x v="0"/>
    <s v="Modelo Verde - Input"/>
    <x v="0"/>
    <x v="11"/>
    <s v="n.a."/>
    <x v="1"/>
    <s v="1. Concluído"/>
    <m/>
    <s v=""/>
    <d v="2024-11-07T00:00:00"/>
    <s v=""/>
    <m/>
    <m/>
    <x v="1"/>
  </r>
  <r>
    <x v="0"/>
    <s v="Modelo Verde - Input"/>
    <x v="0"/>
    <x v="12"/>
    <s v="n.a."/>
    <x v="1"/>
    <s v="1. Concluído"/>
    <m/>
    <s v=""/>
    <d v="2024-11-07T00:00:00"/>
    <s v=""/>
    <m/>
    <m/>
    <x v="1"/>
  </r>
  <r>
    <x v="0"/>
    <s v="Modelo Verde - Input"/>
    <x v="0"/>
    <x v="13"/>
    <s v="n.a."/>
    <x v="1"/>
    <s v="1. Concluído"/>
    <m/>
    <s v=""/>
    <d v="2024-11-07T00:00:00"/>
    <s v=""/>
    <m/>
    <m/>
    <x v="1"/>
  </r>
  <r>
    <x v="0"/>
    <s v="Modelo Verde - Input"/>
    <x v="0"/>
    <x v="14"/>
    <s v="n.a."/>
    <x v="1"/>
    <s v="1. Concluído"/>
    <m/>
    <s v=""/>
    <d v="2024-11-07T00:00:00"/>
    <d v="2024-08-30T00:00:00"/>
    <m/>
    <m/>
    <x v="1"/>
  </r>
  <r>
    <x v="0"/>
    <s v="Modelo Verde - Input"/>
    <x v="1"/>
    <x v="7"/>
    <s v="ref_date"/>
    <x v="1"/>
    <s v="1. Concluído"/>
    <m/>
    <s v=""/>
    <d v="2024-11-07T00:00:00"/>
    <d v="2024-08-30T00:00:00"/>
    <m/>
    <m/>
    <x v="1"/>
  </r>
  <r>
    <x v="0"/>
    <s v="Modelo Verde - Input"/>
    <x v="1"/>
    <x v="7"/>
    <s v="nome_regiao"/>
    <x v="1"/>
    <s v="1. Concluído"/>
    <m/>
    <s v=""/>
    <d v="2024-11-07T00:00:00"/>
    <d v="2024-08-30T00:00:00"/>
    <m/>
    <m/>
    <x v="1"/>
  </r>
  <r>
    <x v="0"/>
    <s v="Modelo Verde - Input"/>
    <x v="1"/>
    <x v="7"/>
    <s v="nome_pais"/>
    <x v="1"/>
    <s v="1. Concluído"/>
    <m/>
    <s v=""/>
    <d v="2024-11-07T00:00:00"/>
    <d v="2024-08-30T00:00:00"/>
    <m/>
    <m/>
    <x v="1"/>
  </r>
  <r>
    <x v="0"/>
    <s v="Modelo Verde - Input"/>
    <x v="1"/>
    <x v="7"/>
    <s v="nome_estado"/>
    <x v="1"/>
    <s v="1. Concluído"/>
    <m/>
    <s v=""/>
    <d v="2024-11-07T00:00:00"/>
    <d v="2024-08-30T00:00:00"/>
    <m/>
    <m/>
    <x v="1"/>
  </r>
  <r>
    <x v="0"/>
    <s v="Modelo Verde - Input"/>
    <x v="1"/>
    <x v="7"/>
    <s v="tipo_veiculo"/>
    <x v="1"/>
    <s v="1. Concluído"/>
    <m/>
    <s v=""/>
    <d v="2024-11-07T00:00:00"/>
    <d v="2024-08-30T00:00:00"/>
    <m/>
    <m/>
    <x v="1"/>
  </r>
  <r>
    <x v="0"/>
    <s v="Modelo Verde - Input"/>
    <x v="1"/>
    <x v="7"/>
    <s v="tipo_motor"/>
    <x v="1"/>
    <s v="1. Concluído"/>
    <m/>
    <s v=""/>
    <d v="2024-11-07T00:00:00"/>
    <d v="2024-08-30T00:00:00"/>
    <m/>
    <m/>
    <x v="1"/>
  </r>
  <r>
    <x v="0"/>
    <s v="Modelo Verde - Input"/>
    <x v="1"/>
    <x v="7"/>
    <s v="marca"/>
    <x v="1"/>
    <s v="1. Concluído"/>
    <m/>
    <s v=""/>
    <d v="2024-11-07T00:00:00"/>
    <d v="2024-08-30T00:00:00"/>
    <m/>
    <m/>
    <x v="1"/>
  </r>
  <r>
    <x v="0"/>
    <s v="Modelo Verde - Input"/>
    <x v="1"/>
    <x v="7"/>
    <s v="modelo"/>
    <x v="1"/>
    <s v="1. Concluído"/>
    <m/>
    <s v=""/>
    <d v="2024-11-07T00:00:00"/>
    <d v="2024-08-30T00:00:00"/>
    <m/>
    <m/>
    <x v="1"/>
  </r>
  <r>
    <x v="0"/>
    <s v="Modelo Verde - Input"/>
    <x v="1"/>
    <x v="7"/>
    <s v="subgrupo"/>
    <x v="1"/>
    <s v="1. Concluído"/>
    <s v="Novo Campo no input corporativo"/>
    <s v=""/>
    <d v="2024-11-07T00:00:00"/>
    <d v="2024-08-30T00:00:00"/>
    <m/>
    <m/>
    <x v="1"/>
  </r>
  <r>
    <x v="0"/>
    <s v="Modelo Verde - Input"/>
    <x v="1"/>
    <x v="7"/>
    <s v="nome_unidade_funcional"/>
    <x v="1"/>
    <s v="1. Concluído"/>
    <m/>
    <s v=""/>
    <d v="2024-11-07T00:00:00"/>
    <d v="2024-08-30T00:00:00"/>
    <m/>
    <m/>
    <x v="1"/>
  </r>
  <r>
    <x v="0"/>
    <s v="Modelo Verde - Input"/>
    <x v="1"/>
    <x v="7"/>
    <s v="unidade_funcional"/>
    <x v="1"/>
    <s v="1. Concluído"/>
    <m/>
    <s v=""/>
    <d v="2024-11-07T00:00:00"/>
    <d v="2024-08-30T00:00:00"/>
    <m/>
    <m/>
    <x v="1"/>
  </r>
  <r>
    <x v="0"/>
    <s v="Modelo Verde - Input"/>
    <x v="1"/>
    <x v="7"/>
    <s v="nome_fator_emissao"/>
    <x v="1"/>
    <s v="1. Concluído"/>
    <m/>
    <s v=""/>
    <d v="2024-11-07T00:00:00"/>
    <d v="2024-08-30T00:00:00"/>
    <m/>
    <m/>
    <x v="1"/>
  </r>
  <r>
    <x v="0"/>
    <s v="Modelo Verde - Input"/>
    <x v="1"/>
    <x v="7"/>
    <s v="unidade_fator_de_emissao"/>
    <x v="1"/>
    <s v="1. Concluído"/>
    <m/>
    <s v=""/>
    <d v="2024-11-07T00:00:00"/>
    <d v="2024-08-30T00:00:00"/>
    <m/>
    <m/>
    <x v="1"/>
  </r>
  <r>
    <x v="0"/>
    <s v="Modelo Verde - Input"/>
    <x v="1"/>
    <x v="7"/>
    <s v="score_qualidade"/>
    <x v="1"/>
    <s v="1. Concluído"/>
    <m/>
    <s v=""/>
    <d v="2024-11-07T00:00:00"/>
    <d v="2024-08-30T00:00:00"/>
    <m/>
    <m/>
    <x v="1"/>
  </r>
  <r>
    <x v="0"/>
    <s v="Modelo Verde - Input"/>
    <x v="1"/>
    <x v="7"/>
    <s v="scp1_ftr_emss"/>
    <x v="1"/>
    <s v="1. Concluído"/>
    <m/>
    <s v=""/>
    <d v="2024-11-07T00:00:00"/>
    <d v="2024-08-30T00:00:00"/>
    <m/>
    <m/>
    <x v="1"/>
  </r>
  <r>
    <x v="0"/>
    <s v="Modelo Verde - Input"/>
    <x v="1"/>
    <x v="7"/>
    <s v="scp2_ftr_emss"/>
    <x v="1"/>
    <s v="1. Concluído"/>
    <m/>
    <s v=""/>
    <d v="2024-11-07T00:00:00"/>
    <d v="2024-08-30T00:00:00"/>
    <m/>
    <m/>
    <x v="1"/>
  </r>
  <r>
    <x v="0"/>
    <s v="Modelo Verde - Input"/>
    <x v="1"/>
    <x v="7"/>
    <s v="scp3_ftr_emss"/>
    <x v="1"/>
    <s v="1. Concluído"/>
    <m/>
    <s v=""/>
    <d v="2024-11-07T00:00:00"/>
    <d v="2024-08-30T00:00:00"/>
    <m/>
    <m/>
    <x v="1"/>
  </r>
  <r>
    <x v="0"/>
    <s v="Modelo Verde - Input"/>
    <x v="1"/>
    <x v="8"/>
    <s v="ref_date"/>
    <x v="1"/>
    <s v="1. Concluído"/>
    <m/>
    <s v=""/>
    <d v="2024-11-07T00:00:00"/>
    <d v="2024-08-30T00:00:00"/>
    <m/>
    <m/>
    <x v="1"/>
  </r>
  <r>
    <x v="0"/>
    <s v="Modelo Verde - Input"/>
    <x v="1"/>
    <x v="8"/>
    <s v="nome_pais"/>
    <x v="1"/>
    <s v="1. Concluído"/>
    <m/>
    <s v=""/>
    <d v="2024-11-07T00:00:00"/>
    <d v="2024-08-30T00:00:00"/>
    <m/>
    <m/>
    <x v="1"/>
  </r>
  <r>
    <x v="0"/>
    <s v="Modelo Verde - Input"/>
    <x v="1"/>
    <x v="8"/>
    <s v="tipo_vcl"/>
    <x v="1"/>
    <s v="1. Concluído"/>
    <m/>
    <s v=""/>
    <d v="2024-11-07T00:00:00"/>
    <d v="2024-08-30T00:00:00"/>
    <m/>
    <m/>
    <x v="1"/>
  </r>
  <r>
    <x v="0"/>
    <s v="Modelo Verde - Input"/>
    <x v="1"/>
    <x v="8"/>
    <s v="tipo_motor"/>
    <x v="1"/>
    <s v="1. Concluído"/>
    <m/>
    <s v=""/>
    <d v="2024-11-07T00:00:00"/>
    <d v="2024-08-30T00:00:00"/>
    <m/>
    <m/>
    <x v="1"/>
  </r>
  <r>
    <x v="0"/>
    <s v="Modelo Verde - Input"/>
    <x v="1"/>
    <x v="8"/>
    <s v="subgrupo"/>
    <x v="1"/>
    <s v="1. Concluído"/>
    <s v="Novo Campo no input corporativo"/>
    <s v=""/>
    <d v="2024-11-07T00:00:00"/>
    <d v="2024-08-30T00:00:00"/>
    <m/>
    <m/>
    <x v="1"/>
  </r>
  <r>
    <x v="0"/>
    <s v="Modelo Verde - Input"/>
    <x v="1"/>
    <x v="8"/>
    <s v="media_km"/>
    <x v="1"/>
    <s v="1. Concluído"/>
    <m/>
    <s v=""/>
    <d v="2024-11-07T00:00:00"/>
    <d v="2024-08-30T00:00:00"/>
    <m/>
    <m/>
    <x v="1"/>
  </r>
  <r>
    <x v="0"/>
    <s v="Modelo Verde - Input"/>
    <x v="1"/>
    <x v="9"/>
    <s v="ref_date"/>
    <x v="1"/>
    <s v="1. Concluído"/>
    <m/>
    <s v=""/>
    <d v="2024-11-07T00:00:00"/>
    <s v=""/>
    <m/>
    <m/>
    <x v="1"/>
  </r>
  <r>
    <x v="0"/>
    <s v="Modelo Verde - Input"/>
    <x v="1"/>
    <x v="9"/>
    <s v="isin"/>
    <x v="1"/>
    <s v="1. Concluído"/>
    <m/>
    <s v=""/>
    <d v="2024-11-07T00:00:00"/>
    <s v=""/>
    <m/>
    <m/>
    <x v="1"/>
  </r>
  <r>
    <x v="0"/>
    <s v="Modelo Verde - Input"/>
    <x v="1"/>
    <x v="9"/>
    <s v="clei"/>
    <x v="1"/>
    <s v="1. Concluído"/>
    <m/>
    <s v=""/>
    <d v="2024-11-07T00:00:00"/>
    <s v=""/>
    <m/>
    <m/>
    <x v="1"/>
  </r>
  <r>
    <x v="0"/>
    <s v="Modelo Verde - Input"/>
    <x v="1"/>
    <x v="9"/>
    <s v="ccli_kgl"/>
    <x v="1"/>
    <s v="1. Concluído"/>
    <m/>
    <s v=""/>
    <d v="2024-11-07T00:00:00"/>
    <s v=""/>
    <m/>
    <m/>
    <x v="1"/>
  </r>
  <r>
    <x v="0"/>
    <s v="Modelo Verde - Input"/>
    <x v="1"/>
    <x v="9"/>
    <s v="nome_entidade"/>
    <x v="1"/>
    <s v="1. Concluído"/>
    <m/>
    <s v=""/>
    <d v="2024-11-07T00:00:00"/>
    <s v=""/>
    <m/>
    <m/>
    <x v="1"/>
  </r>
  <r>
    <x v="0"/>
    <s v="Modelo Verde - Input"/>
    <x v="1"/>
    <x v="9"/>
    <s v="flg_scib"/>
    <x v="1"/>
    <s v="1. Concluído"/>
    <m/>
    <s v=""/>
    <d v="2024-11-07T00:00:00"/>
    <s v=""/>
    <m/>
    <m/>
    <x v="1"/>
  </r>
  <r>
    <x v="0"/>
    <s v="Modelo Verde - Input"/>
    <x v="1"/>
    <x v="9"/>
    <s v="nome_pais"/>
    <x v="1"/>
    <s v="1. Concluído"/>
    <m/>
    <s v=""/>
    <d v="2024-11-07T00:00:00"/>
    <s v=""/>
    <m/>
    <m/>
    <x v="1"/>
  </r>
  <r>
    <x v="0"/>
    <s v="Modelo Verde - Input"/>
    <x v="1"/>
    <x v="10"/>
    <s v="ref_date"/>
    <x v="1"/>
    <s v="1. Concluído"/>
    <m/>
    <s v=""/>
    <d v="2024-11-07T00:00:00"/>
    <d v="2024-08-30T00:00:00"/>
    <m/>
    <m/>
    <x v="1"/>
  </r>
  <r>
    <x v="0"/>
    <s v="Modelo Verde - Input"/>
    <x v="1"/>
    <x v="10"/>
    <s v="ccli_kgl"/>
    <x v="1"/>
    <s v="1. Concluído"/>
    <m/>
    <s v=""/>
    <d v="2024-11-07T00:00:00"/>
    <d v="2024-08-30T00:00:00"/>
    <m/>
    <m/>
    <x v="1"/>
  </r>
  <r>
    <x v="0"/>
    <s v="Modelo Verde - Input"/>
    <x v="1"/>
    <x v="10"/>
    <s v="clei"/>
    <x v="1"/>
    <s v="1. Concluído"/>
    <m/>
    <s v=""/>
    <d v="2024-11-07T00:00:00"/>
    <d v="2024-08-30T00:00:00"/>
    <m/>
    <m/>
    <x v="1"/>
  </r>
  <r>
    <x v="0"/>
    <s v="Modelo Verde - Input"/>
    <x v="1"/>
    <x v="10"/>
    <s v="perm_id"/>
    <x v="1"/>
    <s v="1. Concluído"/>
    <m/>
    <s v=""/>
    <d v="2024-11-07T00:00:00"/>
    <d v="2024-08-30T00:00:00"/>
    <m/>
    <m/>
    <x v="1"/>
  </r>
  <r>
    <x v="0"/>
    <s v="Modelo Verde - Input"/>
    <x v="1"/>
    <x v="10"/>
    <s v="nome_entidade"/>
    <x v="1"/>
    <s v="1. Concluído"/>
    <m/>
    <s v=""/>
    <d v="2024-11-07T00:00:00"/>
    <d v="2024-08-30T00:00:00"/>
    <m/>
    <m/>
    <x v="1"/>
  </r>
  <r>
    <x v="0"/>
    <s v="Modelo Verde - Input"/>
    <x v="1"/>
    <x v="10"/>
    <s v="nome_pais"/>
    <x v="1"/>
    <s v="1. Concluído"/>
    <s v="Novo Campo no input corporativo"/>
    <s v=""/>
    <d v="2024-11-07T00:00:00"/>
    <d v="2024-08-30T00:00:00"/>
    <m/>
    <m/>
    <x v="1"/>
  </r>
  <r>
    <x v="0"/>
    <s v="Modelo Verde - Input"/>
    <x v="1"/>
    <x v="10"/>
    <s v="flg_nfrd"/>
    <x v="1"/>
    <s v="1. Concluído"/>
    <m/>
    <s v=""/>
    <d v="2024-11-07T00:00:00"/>
    <d v="2024-08-30T00:00:00"/>
    <m/>
    <m/>
    <x v="1"/>
  </r>
  <r>
    <x v="0"/>
    <s v="Modelo Verde - Input"/>
    <x v="1"/>
    <x v="10"/>
    <s v="cca_trnvr_ttl_elgbl"/>
    <x v="1"/>
    <s v="1. Concluído"/>
    <m/>
    <s v=""/>
    <d v="2024-11-07T00:00:00"/>
    <d v="2024-08-30T00:00:00"/>
    <m/>
    <m/>
    <x v="1"/>
  </r>
  <r>
    <x v="0"/>
    <s v="Modelo Verde - Input"/>
    <x v="1"/>
    <x v="10"/>
    <s v="cca_trnvr_enblng_alignd"/>
    <x v="1"/>
    <s v="1. Concluído"/>
    <m/>
    <s v=""/>
    <d v="2024-11-07T00:00:00"/>
    <d v="2024-08-30T00:00:00"/>
    <m/>
    <m/>
    <x v="1"/>
  </r>
  <r>
    <x v="0"/>
    <s v="Modelo Verde - Input"/>
    <x v="1"/>
    <x v="10"/>
    <s v="cca_turnover_own_prfrmnce_algnd"/>
    <x v="1"/>
    <s v="1. Concluído"/>
    <m/>
    <s v=""/>
    <d v="2024-11-07T00:00:00"/>
    <d v="2024-08-30T00:00:00"/>
    <m/>
    <m/>
    <x v="1"/>
  </r>
  <r>
    <x v="0"/>
    <s v="Modelo Verde - Input"/>
    <x v="1"/>
    <x v="10"/>
    <s v="cca_capex_ttl_elgbl"/>
    <x v="1"/>
    <s v="1. Concluído"/>
    <m/>
    <s v=""/>
    <d v="2024-11-07T00:00:00"/>
    <d v="2024-08-30T00:00:00"/>
    <m/>
    <m/>
    <x v="1"/>
  </r>
  <r>
    <x v="0"/>
    <s v="Modelo Verde - Input"/>
    <x v="1"/>
    <x v="10"/>
    <s v="cca_capex_enblng_algnd"/>
    <x v="1"/>
    <s v="1. Concluído"/>
    <m/>
    <s v=""/>
    <d v="2024-11-07T00:00:00"/>
    <d v="2024-08-30T00:00:00"/>
    <m/>
    <m/>
    <x v="1"/>
  </r>
  <r>
    <x v="0"/>
    <s v="Modelo Verde - Input"/>
    <x v="1"/>
    <x v="10"/>
    <s v="cca_capex_own_prfrmnce_algnd"/>
    <x v="1"/>
    <s v="1. Concluído"/>
    <m/>
    <s v=""/>
    <d v="2024-11-07T00:00:00"/>
    <d v="2024-08-30T00:00:00"/>
    <m/>
    <m/>
    <x v="1"/>
  </r>
  <r>
    <x v="0"/>
    <s v="Modelo Verde - Input"/>
    <x v="1"/>
    <x v="10"/>
    <s v="ccm_trnvr_ttl_elgbl"/>
    <x v="1"/>
    <s v="1. Concluído"/>
    <m/>
    <s v=""/>
    <d v="2024-11-07T00:00:00"/>
    <d v="2024-08-30T00:00:00"/>
    <m/>
    <m/>
    <x v="1"/>
  </r>
  <r>
    <x v="0"/>
    <s v="Modelo Verde - Input"/>
    <x v="1"/>
    <x v="10"/>
    <s v="ccm_trnvr_enblng_algnd"/>
    <x v="1"/>
    <s v="1. Concluído"/>
    <m/>
    <s v=""/>
    <d v="2024-11-07T00:00:00"/>
    <d v="2024-08-30T00:00:00"/>
    <m/>
    <m/>
    <x v="1"/>
  </r>
  <r>
    <x v="0"/>
    <s v="Modelo Verde - Input"/>
    <x v="1"/>
    <x v="10"/>
    <s v="ccm_trnvr_trnstn_alignd"/>
    <x v="1"/>
    <s v="1. Concluído"/>
    <m/>
    <s v=""/>
    <d v="2024-11-07T00:00:00"/>
    <d v="2024-08-30T00:00:00"/>
    <m/>
    <m/>
    <x v="1"/>
  </r>
  <r>
    <x v="0"/>
    <s v="Modelo Verde - Input"/>
    <x v="1"/>
    <x v="10"/>
    <s v="ccm_trnvr_own_prfrmnce_algnd"/>
    <x v="1"/>
    <s v="1. Concluído"/>
    <m/>
    <s v=""/>
    <d v="2024-11-07T00:00:00"/>
    <d v="2024-08-30T00:00:00"/>
    <m/>
    <m/>
    <x v="1"/>
  </r>
  <r>
    <x v="0"/>
    <s v="Modelo Verde - Input"/>
    <x v="1"/>
    <x v="10"/>
    <s v="ccm_capex_ttl_elgbl"/>
    <x v="1"/>
    <s v="1. Concluído"/>
    <m/>
    <s v=""/>
    <d v="2024-11-07T00:00:00"/>
    <d v="2024-08-30T00:00:00"/>
    <m/>
    <m/>
    <x v="1"/>
  </r>
  <r>
    <x v="0"/>
    <s v="Modelo Verde - Input"/>
    <x v="1"/>
    <x v="10"/>
    <s v="ccm_capex_enblng_algnd"/>
    <x v="1"/>
    <s v="1. Concluído"/>
    <m/>
    <s v=""/>
    <d v="2024-11-07T00:00:00"/>
    <d v="2024-08-30T00:00:00"/>
    <m/>
    <m/>
    <x v="1"/>
  </r>
  <r>
    <x v="0"/>
    <s v="Modelo Verde - Input"/>
    <x v="1"/>
    <x v="10"/>
    <s v="ccm_capex_trnstn_algnd"/>
    <x v="1"/>
    <s v="1. Concluído"/>
    <m/>
    <s v=""/>
    <d v="2024-11-07T00:00:00"/>
    <d v="2024-08-30T00:00:00"/>
    <m/>
    <m/>
    <x v="1"/>
  </r>
  <r>
    <x v="0"/>
    <s v="Modelo Verde - Input"/>
    <x v="1"/>
    <x v="10"/>
    <s v="ccm_capex_own_prfrmnce_algnd"/>
    <x v="1"/>
    <s v="1. Concluído"/>
    <m/>
    <s v=""/>
    <d v="2024-11-07T00:00:00"/>
    <d v="2024-08-30T00:00:00"/>
    <m/>
    <m/>
    <x v="1"/>
  </r>
  <r>
    <x v="0"/>
    <s v="Modelo Verde - Input"/>
    <x v="1"/>
    <x v="10"/>
    <s v="ppc_trnvr_ttl_elgbl"/>
    <x v="1"/>
    <s v="1. Concluído"/>
    <s v="Novo Campo no input corporativo"/>
    <s v=""/>
    <d v="2024-11-07T00:00:00"/>
    <d v="2024-08-30T00:00:00"/>
    <m/>
    <m/>
    <x v="1"/>
  </r>
  <r>
    <x v="0"/>
    <s v="Modelo Verde - Input"/>
    <x v="1"/>
    <x v="10"/>
    <s v="ppc_turnover_own_prfrmnce_algnd"/>
    <x v="1"/>
    <s v="1. Concluído"/>
    <s v="Novo Campo no input corporativo"/>
    <s v=""/>
    <d v="2024-11-07T00:00:00"/>
    <d v="2024-08-30T00:00:00"/>
    <m/>
    <m/>
    <x v="1"/>
  </r>
  <r>
    <x v="0"/>
    <s v="Modelo Verde - Input"/>
    <x v="1"/>
    <x v="10"/>
    <s v="ppc_capex_ttl_elgbl"/>
    <x v="1"/>
    <s v="1. Concluído"/>
    <s v="Novo Campo no input corporativo"/>
    <s v=""/>
    <d v="2024-11-07T00:00:00"/>
    <d v="2024-08-30T00:00:00"/>
    <m/>
    <m/>
    <x v="1"/>
  </r>
  <r>
    <x v="0"/>
    <s v="Modelo Verde - Input"/>
    <x v="1"/>
    <x v="10"/>
    <s v="ppc_capex_own_prfrmnce_algnd"/>
    <x v="1"/>
    <s v="1. Concluído"/>
    <s v="Novo Campo no input corporativo"/>
    <s v=""/>
    <d v="2024-11-07T00:00:00"/>
    <d v="2024-08-30T00:00:00"/>
    <m/>
    <m/>
    <x v="1"/>
  </r>
  <r>
    <x v="0"/>
    <s v="Modelo Verde - Input"/>
    <x v="1"/>
    <x v="10"/>
    <s v="bio_trnvr_ttl_elgbl"/>
    <x v="1"/>
    <s v="1. Concluído"/>
    <s v="Novo Campo no input corporativo"/>
    <s v=""/>
    <d v="2024-11-07T00:00:00"/>
    <d v="2024-08-30T00:00:00"/>
    <m/>
    <m/>
    <x v="1"/>
  </r>
  <r>
    <x v="0"/>
    <s v="Modelo Verde - Input"/>
    <x v="1"/>
    <x v="10"/>
    <s v="bio_turnover_own_prfrmnce_algnd"/>
    <x v="1"/>
    <s v="1. Concluído"/>
    <s v="Novo Campo no input corporativo"/>
    <s v=""/>
    <d v="2024-11-07T00:00:00"/>
    <d v="2024-08-30T00:00:00"/>
    <m/>
    <m/>
    <x v="1"/>
  </r>
  <r>
    <x v="0"/>
    <s v="Modelo Verde - Input"/>
    <x v="1"/>
    <x v="10"/>
    <s v="bio_capex_ttl_elgbl"/>
    <x v="1"/>
    <s v="1. Concluído"/>
    <s v="Novo Campo no input corporativo"/>
    <s v=""/>
    <d v="2024-11-07T00:00:00"/>
    <d v="2024-08-30T00:00:00"/>
    <m/>
    <m/>
    <x v="1"/>
  </r>
  <r>
    <x v="0"/>
    <s v="Modelo Verde - Input"/>
    <x v="1"/>
    <x v="10"/>
    <s v="bio_capex_own_prfrmnce_algnd"/>
    <x v="1"/>
    <s v="1. Concluído"/>
    <s v="Novo Campo no input corporativo"/>
    <s v=""/>
    <d v="2024-11-07T00:00:00"/>
    <d v="2024-08-30T00:00:00"/>
    <m/>
    <m/>
    <x v="1"/>
  </r>
  <r>
    <x v="0"/>
    <s v="Modelo Verde - Input"/>
    <x v="1"/>
    <x v="10"/>
    <s v="wtr_trnvr_ttl_elgbl"/>
    <x v="1"/>
    <s v="1. Concluído"/>
    <s v="Novo Campo no input corporativo"/>
    <s v=""/>
    <d v="2024-11-07T00:00:00"/>
    <d v="2024-08-30T00:00:00"/>
    <m/>
    <m/>
    <x v="1"/>
  </r>
  <r>
    <x v="0"/>
    <s v="Modelo Verde - Input"/>
    <x v="1"/>
    <x v="10"/>
    <s v="wtr_trnvr_enblng_alignd"/>
    <x v="1"/>
    <s v="1. Concluído"/>
    <s v="Novo Campo no input corporativo"/>
    <s v=""/>
    <d v="2024-11-07T00:00:00"/>
    <d v="2024-08-30T00:00:00"/>
    <m/>
    <m/>
    <x v="1"/>
  </r>
  <r>
    <x v="0"/>
    <s v="Modelo Verde - Input"/>
    <x v="1"/>
    <x v="10"/>
    <s v="wtr_turnover_own_prfrmnce_algnd"/>
    <x v="1"/>
    <s v="1. Concluído"/>
    <s v="Novo Campo no input corporativo"/>
    <s v=""/>
    <d v="2024-11-07T00:00:00"/>
    <d v="2024-08-30T00:00:00"/>
    <m/>
    <m/>
    <x v="1"/>
  </r>
  <r>
    <x v="0"/>
    <s v="Modelo Verde - Input"/>
    <x v="1"/>
    <x v="10"/>
    <s v="wtr_capex_ttl_elgbl"/>
    <x v="1"/>
    <s v="1. Concluído"/>
    <s v="Novo Campo no input corporativo"/>
    <s v=""/>
    <d v="2024-11-07T00:00:00"/>
    <d v="2024-08-30T00:00:00"/>
    <m/>
    <m/>
    <x v="1"/>
  </r>
  <r>
    <x v="0"/>
    <s v="Modelo Verde - Input"/>
    <x v="1"/>
    <x v="10"/>
    <s v="wtr_capex_enblng_algnd"/>
    <x v="1"/>
    <s v="1. Concluído"/>
    <s v="Novo Campo no input corporativo"/>
    <s v=""/>
    <d v="2024-11-07T00:00:00"/>
    <d v="2024-08-30T00:00:00"/>
    <m/>
    <m/>
    <x v="1"/>
  </r>
  <r>
    <x v="0"/>
    <s v="Modelo Verde - Input"/>
    <x v="1"/>
    <x v="10"/>
    <s v="wtr_capex_own_prfrmnce_algnd"/>
    <x v="1"/>
    <s v="1. Concluído"/>
    <s v="Novo Campo no input corporativo"/>
    <s v=""/>
    <d v="2024-11-07T00:00:00"/>
    <d v="2024-08-30T00:00:00"/>
    <m/>
    <m/>
    <x v="1"/>
  </r>
  <r>
    <x v="0"/>
    <s v="Modelo Verde - Input"/>
    <x v="1"/>
    <x v="10"/>
    <s v="ce_trnvr_ttl_elgbl"/>
    <x v="1"/>
    <s v="1. Concluído"/>
    <s v="Novo Campo no input corporativo"/>
    <s v=""/>
    <d v="2024-11-07T00:00:00"/>
    <d v="2024-08-30T00:00:00"/>
    <m/>
    <m/>
    <x v="1"/>
  </r>
  <r>
    <x v="0"/>
    <s v="Modelo Verde - Input"/>
    <x v="1"/>
    <x v="10"/>
    <s v="ce_trnvr_enblng_alignd"/>
    <x v="1"/>
    <s v="1. Concluído"/>
    <s v="Novo Campo no input corporativo"/>
    <s v=""/>
    <d v="2024-11-07T00:00:00"/>
    <d v="2024-08-30T00:00:00"/>
    <m/>
    <m/>
    <x v="1"/>
  </r>
  <r>
    <x v="0"/>
    <s v="Modelo Verde - Input"/>
    <x v="1"/>
    <x v="10"/>
    <s v="ce_turnover_own_prfrmnce_algnd"/>
    <x v="1"/>
    <s v="1. Concluído"/>
    <s v="Novo Campo no input corporativo"/>
    <s v=""/>
    <d v="2024-11-07T00:00:00"/>
    <d v="2024-08-30T00:00:00"/>
    <m/>
    <m/>
    <x v="1"/>
  </r>
  <r>
    <x v="0"/>
    <s v="Modelo Verde - Input"/>
    <x v="1"/>
    <x v="10"/>
    <s v="ce_capex_ttl_elgbl"/>
    <x v="1"/>
    <s v="1. Concluído"/>
    <s v="Novo Campo no input corporativo"/>
    <s v=""/>
    <d v="2024-11-07T00:00:00"/>
    <d v="2024-08-30T00:00:00"/>
    <m/>
    <m/>
    <x v="1"/>
  </r>
  <r>
    <x v="0"/>
    <s v="Modelo Verde - Input"/>
    <x v="1"/>
    <x v="10"/>
    <s v="ce_capex_enblng_algnd"/>
    <x v="1"/>
    <s v="1. Concluído"/>
    <s v="Novo Campo no input corporativo"/>
    <s v=""/>
    <d v="2024-11-07T00:00:00"/>
    <d v="2024-08-30T00:00:00"/>
    <m/>
    <m/>
    <x v="1"/>
  </r>
  <r>
    <x v="0"/>
    <s v="Modelo Verde - Input"/>
    <x v="1"/>
    <x v="10"/>
    <s v="ce_capex_own_prfrmnce_algnd"/>
    <x v="1"/>
    <s v="1. Concluído"/>
    <s v="Novo Campo no input corporativo"/>
    <s v=""/>
    <d v="2024-11-07T00:00:00"/>
    <d v="2024-08-30T00:00:00"/>
    <m/>
    <m/>
    <x v="1"/>
  </r>
  <r>
    <x v="0"/>
    <s v="Modelo Verde - Input"/>
    <x v="1"/>
    <x v="11"/>
    <s v="ref_date"/>
    <x v="1"/>
    <s v="1. Concluído"/>
    <m/>
    <s v=""/>
    <d v="2024-11-07T00:00:00"/>
    <s v=""/>
    <m/>
    <m/>
    <x v="1"/>
  </r>
  <r>
    <x v="0"/>
    <s v="Modelo Verde - Input"/>
    <x v="1"/>
    <x v="11"/>
    <s v="cod_pais"/>
    <x v="1"/>
    <s v="1. Concluído"/>
    <m/>
    <s v=""/>
    <d v="2024-11-07T00:00:00"/>
    <s v=""/>
    <m/>
    <m/>
    <x v="1"/>
  </r>
  <r>
    <x v="0"/>
    <s v="Modelo Verde - Input"/>
    <x v="1"/>
    <x v="11"/>
    <s v="cod_nutiii"/>
    <x v="1"/>
    <s v="1. Concluído"/>
    <m/>
    <s v=""/>
    <d v="2024-11-07T00:00:00"/>
    <s v=""/>
    <m/>
    <m/>
    <x v="1"/>
  </r>
  <r>
    <x v="0"/>
    <s v="Modelo Verde - Input"/>
    <x v="1"/>
    <x v="11"/>
    <s v="cod_nace_esg"/>
    <x v="1"/>
    <s v="1. Concluído"/>
    <m/>
    <s v=""/>
    <d v="2024-11-07T00:00:00"/>
    <s v=""/>
    <m/>
    <m/>
    <x v="1"/>
  </r>
  <r>
    <x v="0"/>
    <s v="Modelo Verde - Input"/>
    <x v="1"/>
    <x v="11"/>
    <s v="flg_rsc_fsc_agd"/>
    <x v="1"/>
    <s v="1. Concluído"/>
    <m/>
    <s v=""/>
    <d v="2024-11-07T00:00:00"/>
    <s v=""/>
    <m/>
    <m/>
    <x v="1"/>
  </r>
  <r>
    <x v="0"/>
    <s v="Modelo Verde - Input"/>
    <x v="1"/>
    <x v="11"/>
    <s v="flg_rsc_fsc_crnc"/>
    <x v="1"/>
    <s v="1. Concluído"/>
    <m/>
    <s v=""/>
    <d v="2024-11-07T00:00:00"/>
    <s v=""/>
    <m/>
    <m/>
    <x v="1"/>
  </r>
  <r>
    <x v="0"/>
    <s v="Modelo Verde - Input"/>
    <x v="1"/>
    <x v="12"/>
    <s v="ref_date"/>
    <x v="1"/>
    <s v="1. Concluído"/>
    <m/>
    <s v=""/>
    <d v="2024-11-07T00:00:00"/>
    <s v=""/>
    <m/>
    <m/>
    <x v="1"/>
  </r>
  <r>
    <x v="0"/>
    <s v="Modelo Verde - Input"/>
    <x v="1"/>
    <x v="12"/>
    <s v="ccli_kgl"/>
    <x v="1"/>
    <s v="1. Concluído"/>
    <m/>
    <s v=""/>
    <d v="2024-11-07T00:00:00"/>
    <s v=""/>
    <m/>
    <m/>
    <x v="1"/>
  </r>
  <r>
    <x v="0"/>
    <s v="Modelo Verde - Input"/>
    <x v="1"/>
    <x v="12"/>
    <s v="nome_grupo"/>
    <x v="1"/>
    <s v="1. Concluído"/>
    <m/>
    <s v=""/>
    <d v="2024-11-07T00:00:00"/>
    <s v=""/>
    <m/>
    <m/>
    <x v="1"/>
  </r>
  <r>
    <x v="0"/>
    <s v="Modelo Verde - Input"/>
    <x v="1"/>
    <x v="12"/>
    <s v="isin"/>
    <x v="1"/>
    <s v="1. Concluído"/>
    <m/>
    <s v=""/>
    <d v="2024-11-07T00:00:00"/>
    <s v=""/>
    <m/>
    <m/>
    <x v="1"/>
  </r>
  <r>
    <x v="0"/>
    <s v="Modelo Verde - Input"/>
    <x v="1"/>
    <x v="12"/>
    <s v="clei"/>
    <x v="1"/>
    <s v="1. Concluído"/>
    <m/>
    <s v=""/>
    <d v="2024-11-07T00:00:00"/>
    <s v=""/>
    <m/>
    <m/>
    <x v="1"/>
  </r>
  <r>
    <x v="0"/>
    <s v="Modelo Verde - Input"/>
    <x v="1"/>
    <x v="12"/>
    <s v="scp1_emss"/>
    <x v="1"/>
    <s v="1. Concluído"/>
    <s v="18/07/2024: Em validação com Corporação sobre a possibilidade de valores zero (contra especificação); 26/07/2024: Campo concluido"/>
    <d v="2024-07-18T00:00:00"/>
    <d v="2024-11-07T00:00:00"/>
    <d v="2024-07-26T00:00:00"/>
    <m/>
    <m/>
    <x v="1"/>
  </r>
  <r>
    <x v="0"/>
    <s v="Modelo Verde - Input"/>
    <x v="1"/>
    <x v="12"/>
    <s v="scp2_emss"/>
    <x v="1"/>
    <s v="1. Concluído"/>
    <s v="18/07/2024: Em validação com Corporação sobre a possibilidade de valores zero (contra especificação); 26/07/2024: Campo concluido"/>
    <d v="2024-07-18T00:00:00"/>
    <d v="2024-11-07T00:00:00"/>
    <d v="2024-07-26T00:00:00"/>
    <m/>
    <m/>
    <x v="1"/>
  </r>
  <r>
    <x v="0"/>
    <s v="Modelo Verde - Input"/>
    <x v="1"/>
    <x v="12"/>
    <s v="scp3_emss"/>
    <x v="1"/>
    <s v="1. Concluído"/>
    <m/>
    <s v=""/>
    <d v="2024-11-07T00:00:00"/>
    <s v=""/>
    <m/>
    <m/>
    <x v="1"/>
  </r>
  <r>
    <x v="0"/>
    <s v="Modelo Verde - Input"/>
    <x v="1"/>
    <x v="12"/>
    <s v="score_scp1"/>
    <x v="1"/>
    <s v="1. Concluído"/>
    <m/>
    <s v=""/>
    <d v="2024-11-07T00:00:00"/>
    <s v=""/>
    <m/>
    <m/>
    <x v="1"/>
  </r>
  <r>
    <x v="0"/>
    <s v="Modelo Verde - Input"/>
    <x v="1"/>
    <x v="12"/>
    <s v="score_scp2"/>
    <x v="1"/>
    <s v="1. Concluído"/>
    <m/>
    <s v=""/>
    <d v="2024-11-07T00:00:00"/>
    <s v=""/>
    <m/>
    <m/>
    <x v="1"/>
  </r>
  <r>
    <x v="0"/>
    <s v="Modelo Verde - Input"/>
    <x v="1"/>
    <x v="12"/>
    <s v="score_scp3"/>
    <x v="1"/>
    <s v="1. Concluído"/>
    <m/>
    <s v=""/>
    <d v="2024-11-07T00:00:00"/>
    <s v=""/>
    <m/>
    <m/>
    <x v="1"/>
  </r>
  <r>
    <x v="0"/>
    <s v="Modelo Verde - Input"/>
    <x v="1"/>
    <x v="12"/>
    <s v="origem_scp1"/>
    <x v="1"/>
    <s v="1. Concluído"/>
    <m/>
    <s v=""/>
    <d v="2024-11-07T00:00:00"/>
    <s v=""/>
    <m/>
    <m/>
    <x v="1"/>
  </r>
  <r>
    <x v="0"/>
    <s v="Modelo Verde - Input"/>
    <x v="1"/>
    <x v="12"/>
    <s v="origem_scp2"/>
    <x v="1"/>
    <s v="1. Concluído"/>
    <m/>
    <s v=""/>
    <d v="2024-11-07T00:00:00"/>
    <s v=""/>
    <m/>
    <m/>
    <x v="1"/>
  </r>
  <r>
    <x v="0"/>
    <s v="Modelo Verde - Input"/>
    <x v="1"/>
    <x v="12"/>
    <s v="origem_scp3"/>
    <x v="1"/>
    <s v="1. Concluído"/>
    <m/>
    <s v=""/>
    <d v="2024-11-07T00:00:00"/>
    <s v=""/>
    <m/>
    <m/>
    <x v="1"/>
  </r>
  <r>
    <x v="0"/>
    <s v="Modelo Verde - Input"/>
    <x v="1"/>
    <x v="12"/>
    <s v="ano_info"/>
    <x v="1"/>
    <s v="1. Concluído"/>
    <m/>
    <s v=""/>
    <d v="2024-11-07T00:00:00"/>
    <s v=""/>
    <m/>
    <m/>
    <x v="1"/>
  </r>
  <r>
    <x v="0"/>
    <s v="Modelo Verde - Input"/>
    <x v="1"/>
    <x v="12"/>
    <s v="divida_total"/>
    <x v="1"/>
    <s v="1. Concluído"/>
    <m/>
    <s v=""/>
    <d v="2024-11-07T00:00:00"/>
    <s v=""/>
    <m/>
    <m/>
    <x v="1"/>
  </r>
  <r>
    <x v="0"/>
    <s v="Modelo Verde - Input"/>
    <x v="1"/>
    <x v="12"/>
    <s v="capital_proprio"/>
    <x v="1"/>
    <s v="1. Concluído"/>
    <m/>
    <s v=""/>
    <d v="2024-11-07T00:00:00"/>
    <s v=""/>
    <m/>
    <m/>
    <x v="1"/>
  </r>
  <r>
    <x v="0"/>
    <s v="Modelo Verde - Input"/>
    <x v="1"/>
    <x v="13"/>
    <s v="ref_date"/>
    <x v="1"/>
    <s v="1. Concluído"/>
    <m/>
    <s v=""/>
    <d v="2024-11-07T00:00:00"/>
    <s v=""/>
    <m/>
    <m/>
    <x v="1"/>
  </r>
  <r>
    <x v="0"/>
    <s v="Modelo Verde - Input"/>
    <x v="1"/>
    <x v="13"/>
    <s v="ano"/>
    <x v="1"/>
    <s v="1. Concluído"/>
    <s v="Novo Campo no input corporativo"/>
    <s v=""/>
    <d v="2024-11-07T00:00:00"/>
    <s v=""/>
    <m/>
    <m/>
    <x v="1"/>
  </r>
  <r>
    <x v="0"/>
    <s v="Modelo Verde - Input"/>
    <x v="1"/>
    <x v="13"/>
    <s v="nome_pais"/>
    <x v="1"/>
    <s v="1. Concluído"/>
    <s v="Novo Campo no input corporativo"/>
    <s v=""/>
    <d v="2024-11-07T00:00:00"/>
    <s v=""/>
    <m/>
    <m/>
    <x v="1"/>
  </r>
  <r>
    <x v="0"/>
    <s v="Modelo Verde - Input"/>
    <x v="1"/>
    <x v="13"/>
    <s v="cod_nace_esg"/>
    <x v="1"/>
    <s v="1. Concluído"/>
    <m/>
    <s v=""/>
    <d v="2024-11-07T00:00:00"/>
    <s v=""/>
    <m/>
    <m/>
    <x v="1"/>
  </r>
  <r>
    <x v="0"/>
    <s v="Modelo Verde - Input"/>
    <x v="1"/>
    <x v="13"/>
    <s v="cod_class_indust"/>
    <x v="1"/>
    <s v="1. Concluído"/>
    <m/>
    <s v=""/>
    <d v="2024-11-07T00:00:00"/>
    <s v=""/>
    <m/>
    <m/>
    <x v="1"/>
  </r>
  <r>
    <x v="0"/>
    <s v="Modelo Verde - Input"/>
    <x v="1"/>
    <x v="13"/>
    <s v="nivel_classificacao_1"/>
    <x v="1"/>
    <s v="1. Concluído"/>
    <s v="Novo Campo no input corporativo"/>
    <s v=""/>
    <d v="2024-11-07T00:00:00"/>
    <s v=""/>
    <m/>
    <m/>
    <x v="1"/>
  </r>
  <r>
    <x v="0"/>
    <s v="Modelo Verde - Input"/>
    <x v="1"/>
    <x v="13"/>
    <s v="classe_ativo"/>
    <x v="1"/>
    <s v="1. Concluído"/>
    <s v="Novo Campo no input corporativo"/>
    <s v=""/>
    <d v="2024-11-07T00:00:00"/>
    <s v=""/>
    <m/>
    <m/>
    <x v="1"/>
  </r>
  <r>
    <x v="0"/>
    <s v="Modelo Verde - Input"/>
    <x v="1"/>
    <x v="13"/>
    <s v="opcao_metodologia"/>
    <x v="1"/>
    <s v="1. Concluído"/>
    <s v="Novo Campo no input corporativo"/>
    <s v=""/>
    <d v="2024-11-07T00:00:00"/>
    <s v=""/>
    <m/>
    <m/>
    <x v="1"/>
  </r>
  <r>
    <x v="0"/>
    <s v="Modelo Verde - Input"/>
    <x v="1"/>
    <x v="13"/>
    <s v="unidade_funcional"/>
    <x v="1"/>
    <s v="1. Concluído"/>
    <m/>
    <s v=""/>
    <d v="2024-11-07T00:00:00"/>
    <s v=""/>
    <m/>
    <m/>
    <x v="1"/>
  </r>
  <r>
    <x v="0"/>
    <s v="Modelo Verde - Input"/>
    <x v="1"/>
    <x v="13"/>
    <s v="unidades_fator_de_emissao"/>
    <x v="1"/>
    <s v="1. Concluído"/>
    <m/>
    <s v=""/>
    <d v="2024-11-07T00:00:00"/>
    <s v=""/>
    <m/>
    <m/>
    <x v="1"/>
  </r>
  <r>
    <x v="0"/>
    <s v="Modelo Verde - Input"/>
    <x v="1"/>
    <x v="13"/>
    <s v="score_qualidade"/>
    <x v="1"/>
    <s v="1. Concluído"/>
    <m/>
    <s v=""/>
    <d v="2024-11-07T00:00:00"/>
    <s v=""/>
    <m/>
    <m/>
    <x v="1"/>
  </r>
  <r>
    <x v="0"/>
    <s v="Modelo Verde - Input"/>
    <x v="1"/>
    <x v="13"/>
    <s v="scp1_ftr_emss"/>
    <x v="1"/>
    <s v="1. Concluído"/>
    <m/>
    <s v=""/>
    <d v="2024-11-07T00:00:00"/>
    <s v=""/>
    <m/>
    <m/>
    <x v="1"/>
  </r>
  <r>
    <x v="0"/>
    <s v="Modelo Verde - Input"/>
    <x v="1"/>
    <x v="13"/>
    <s v="scp2_ftr_emss"/>
    <x v="1"/>
    <s v="1. Concluído"/>
    <m/>
    <s v=""/>
    <d v="2024-11-07T00:00:00"/>
    <s v=""/>
    <m/>
    <m/>
    <x v="1"/>
  </r>
  <r>
    <x v="0"/>
    <s v="Modelo Verde - Input"/>
    <x v="1"/>
    <x v="13"/>
    <s v="scp3_ftr_emss"/>
    <x v="1"/>
    <s v="1. Concluído"/>
    <m/>
    <s v=""/>
    <d v="2024-11-07T00:00:00"/>
    <s v=""/>
    <m/>
    <m/>
    <x v="1"/>
  </r>
  <r>
    <x v="0"/>
    <s v="Modelo Verde - Input"/>
    <x v="1"/>
    <x v="14"/>
    <s v="ref_date"/>
    <x v="1"/>
    <s v="1. Concluído"/>
    <m/>
    <s v=""/>
    <d v="2024-11-07T00:00:00"/>
    <d v="2024-08-30T00:00:00"/>
    <m/>
    <m/>
    <x v="1"/>
  </r>
  <r>
    <x v="0"/>
    <s v="Modelo Verde - Input"/>
    <x v="1"/>
    <x v="14"/>
    <s v="nome_pais"/>
    <x v="1"/>
    <s v="1. Concluído"/>
    <m/>
    <s v=""/>
    <d v="2024-11-07T00:00:00"/>
    <d v="2024-08-30T00:00:00"/>
    <m/>
    <m/>
    <x v="1"/>
  </r>
  <r>
    <x v="0"/>
    <s v="Modelo Verde - Input"/>
    <x v="1"/>
    <x v="14"/>
    <s v="nome_estado"/>
    <x v="1"/>
    <s v="1. Concluído"/>
    <m/>
    <s v=""/>
    <d v="2024-11-07T00:00:00"/>
    <d v="2024-08-30T00:00:00"/>
    <m/>
    <m/>
    <x v="1"/>
  </r>
  <r>
    <x v="0"/>
    <s v="Modelo Verde - Input"/>
    <x v="1"/>
    <x v="14"/>
    <s v="classe_ativo"/>
    <x v="1"/>
    <s v="1. Concluído"/>
    <s v="Novo Campo no input corporativo"/>
    <s v=""/>
    <d v="2024-11-07T00:00:00"/>
    <d v="2024-08-30T00:00:00"/>
    <m/>
    <m/>
    <x v="1"/>
  </r>
  <r>
    <x v="0"/>
    <s v="Modelo Verde - Input"/>
    <x v="1"/>
    <x v="14"/>
    <s v="tipo_fator_emissao"/>
    <x v="1"/>
    <s v="1. Concluído"/>
    <s v="Novo Campo no input corporativo"/>
    <s v=""/>
    <d v="2024-11-07T00:00:00"/>
    <d v="2024-08-30T00:00:00"/>
    <m/>
    <m/>
    <x v="1"/>
  </r>
  <r>
    <x v="0"/>
    <s v="Modelo Verde - Input"/>
    <x v="1"/>
    <x v="14"/>
    <s v="regiao"/>
    <x v="1"/>
    <s v="1. Concluído"/>
    <s v="Novo Campo no input corporativo"/>
    <s v=""/>
    <d v="2024-11-07T00:00:00"/>
    <d v="2024-08-30T00:00:00"/>
    <m/>
    <m/>
    <x v="1"/>
  </r>
  <r>
    <x v="0"/>
    <s v="Modelo Verde - Input"/>
    <x v="1"/>
    <x v="14"/>
    <s v="tipo_bem"/>
    <x v="1"/>
    <s v="1. Concluído"/>
    <m/>
    <s v=""/>
    <d v="2024-11-07T00:00:00"/>
    <d v="2024-08-30T00:00:00"/>
    <m/>
    <m/>
    <x v="1"/>
  </r>
  <r>
    <x v="0"/>
    <s v="Modelo Verde - Input"/>
    <x v="1"/>
    <x v="14"/>
    <s v="tipo_finalidade_bem"/>
    <x v="1"/>
    <s v="1. Concluído"/>
    <m/>
    <s v=""/>
    <d v="2024-11-07T00:00:00"/>
    <d v="2024-08-30T00:00:00"/>
    <m/>
    <m/>
    <x v="1"/>
  </r>
  <r>
    <x v="0"/>
    <s v="Modelo Verde - Input"/>
    <x v="1"/>
    <x v="14"/>
    <s v="epc"/>
    <x v="1"/>
    <s v="1. Concluído"/>
    <m/>
    <s v=""/>
    <d v="2024-11-07T00:00:00"/>
    <d v="2024-08-30T00:00:00"/>
    <m/>
    <m/>
    <x v="1"/>
  </r>
  <r>
    <x v="0"/>
    <s v="Modelo Verde - Input"/>
    <x v="1"/>
    <x v="14"/>
    <s v="flg_ftr_emss_area"/>
    <x v="2"/>
    <s v="0. Cancelado"/>
    <s v="Campo removido "/>
    <s v=""/>
    <d v="2024-08-30T00:00:00"/>
    <d v="2024-08-30T00:00:00"/>
    <m/>
    <m/>
    <x v="1"/>
  </r>
  <r>
    <x v="0"/>
    <s v="Modelo Verde - Input"/>
    <x v="1"/>
    <x v="14"/>
    <s v="nome_unidade_funcional"/>
    <x v="1"/>
    <s v="1. Concluído"/>
    <m/>
    <s v=""/>
    <d v="2024-11-07T00:00:00"/>
    <d v="2024-08-30T00:00:00"/>
    <m/>
    <m/>
    <x v="1"/>
  </r>
  <r>
    <x v="0"/>
    <s v="Modelo Verde - Input"/>
    <x v="1"/>
    <x v="14"/>
    <s v="unidade_funcional"/>
    <x v="1"/>
    <s v="1. Concluído"/>
    <m/>
    <s v=""/>
    <d v="2024-11-07T00:00:00"/>
    <d v="2024-08-30T00:00:00"/>
    <m/>
    <m/>
    <x v="1"/>
  </r>
  <r>
    <x v="0"/>
    <s v="Modelo Verde - Input"/>
    <x v="1"/>
    <x v="14"/>
    <s v="nome_fator_emissao"/>
    <x v="1"/>
    <s v="1. Concluído"/>
    <m/>
    <s v=""/>
    <d v="2024-11-07T00:00:00"/>
    <d v="2024-08-30T00:00:00"/>
    <m/>
    <m/>
    <x v="1"/>
  </r>
  <r>
    <x v="0"/>
    <s v="Modelo Verde - Input"/>
    <x v="1"/>
    <x v="14"/>
    <s v="unidade_fator_de_emissao"/>
    <x v="1"/>
    <s v="1. Concluído"/>
    <m/>
    <s v=""/>
    <d v="2024-11-07T00:00:00"/>
    <d v="2024-08-30T00:00:00"/>
    <m/>
    <m/>
    <x v="1"/>
  </r>
  <r>
    <x v="0"/>
    <s v="Modelo Verde - Input"/>
    <x v="1"/>
    <x v="14"/>
    <s v="score_qualidade"/>
    <x v="1"/>
    <s v="1. Concluído"/>
    <m/>
    <s v=""/>
    <d v="2024-11-07T00:00:00"/>
    <d v="2024-08-30T00:00:00"/>
    <m/>
    <m/>
    <x v="1"/>
  </r>
  <r>
    <x v="0"/>
    <s v="Modelo Verde - Input"/>
    <x v="1"/>
    <x v="14"/>
    <s v="ano_fator_emissao"/>
    <x v="1"/>
    <s v="1. Concluído"/>
    <s v="Novo Campo no input corporativo"/>
    <s v=""/>
    <d v="2024-11-07T00:00:00"/>
    <d v="2024-08-30T00:00:00"/>
    <m/>
    <m/>
    <x v="1"/>
  </r>
  <r>
    <x v="0"/>
    <s v="Modelo Verde - Input"/>
    <x v="1"/>
    <x v="14"/>
    <s v="scp1_ftr_emss"/>
    <x v="1"/>
    <s v="1. Concluído"/>
    <m/>
    <s v=""/>
    <d v="2024-11-07T00:00:00"/>
    <d v="2024-08-30T00:00:00"/>
    <m/>
    <m/>
    <x v="1"/>
  </r>
  <r>
    <x v="0"/>
    <s v="Modelo Verde - Input"/>
    <x v="1"/>
    <x v="14"/>
    <s v="scp2_ftr_emss"/>
    <x v="1"/>
    <s v="1. Concluído"/>
    <m/>
    <s v=""/>
    <d v="2024-11-07T00:00:00"/>
    <d v="2024-08-30T00:00:00"/>
    <m/>
    <m/>
    <x v="1"/>
  </r>
  <r>
    <x v="0"/>
    <s v="Modelo Verde - Output"/>
    <x v="0"/>
    <x v="15"/>
    <s v="n.a."/>
    <x v="1"/>
    <s v="1. Concluído"/>
    <m/>
    <s v=""/>
    <s v=""/>
    <s v=""/>
    <m/>
    <m/>
    <x v="1"/>
  </r>
  <r>
    <x v="0"/>
    <s v="Modelo Verde - Output"/>
    <x v="1"/>
    <x v="15"/>
    <s v="cempbem"/>
    <x v="1"/>
    <s v="1. Concluído"/>
    <m/>
    <s v=""/>
    <s v=""/>
    <s v=""/>
    <m/>
    <m/>
    <x v="1"/>
  </r>
  <r>
    <x v="0"/>
    <s v="Modelo Verde - Output"/>
    <x v="1"/>
    <x v="15"/>
    <s v="ckbalbem"/>
    <x v="1"/>
    <s v="1. Concluído"/>
    <m/>
    <s v=""/>
    <s v=""/>
    <s v=""/>
    <m/>
    <m/>
    <x v="1"/>
  </r>
  <r>
    <x v="0"/>
    <s v="Modelo Verde - Output"/>
    <x v="1"/>
    <x v="15"/>
    <s v="ckctabem"/>
    <x v="1"/>
    <s v="1. Concluído"/>
    <m/>
    <s v=""/>
    <s v=""/>
    <s v=""/>
    <m/>
    <m/>
    <x v="1"/>
  </r>
  <r>
    <x v="0"/>
    <s v="Modelo Verde - Output"/>
    <x v="1"/>
    <x v="15"/>
    <s v="ckrefbem"/>
    <x v="1"/>
    <s v="1. Concluído"/>
    <m/>
    <s v=""/>
    <s v=""/>
    <s v=""/>
    <m/>
    <m/>
    <x v="1"/>
  </r>
  <r>
    <x v="0"/>
    <s v="Modelo Verde - Output"/>
    <x v="1"/>
    <x v="15"/>
    <s v="flg_rsc_fsc_agd"/>
    <x v="0"/>
    <s v="6. Em implementação (re-especificação)"/>
    <s v="Re-especificação "/>
    <d v="2024-10-04T00:00:00"/>
    <d v="2024-11-25T00:00:00"/>
    <s v=""/>
    <m/>
    <m/>
    <x v="1"/>
  </r>
  <r>
    <x v="0"/>
    <s v="Modelo Verde - Output"/>
    <x v="1"/>
    <x v="15"/>
    <s v="flg_rsc_fsc_crnc"/>
    <x v="0"/>
    <s v="6. Em implementação (re-especificação)"/>
    <s v="Re-especificação "/>
    <d v="2024-10-04T00:00:00"/>
    <d v="2024-11-25T00:00:00"/>
    <s v=""/>
    <m/>
    <m/>
    <x v="1"/>
  </r>
  <r>
    <x v="0"/>
    <s v="Modelo Verde - Output"/>
    <x v="1"/>
    <x v="15"/>
    <s v="origem_flg_rsc_fsc_agd"/>
    <x v="0"/>
    <s v="6. Em implementação (re-especificação)"/>
    <s v="Re-especificação "/>
    <d v="2024-10-04T00:00:00"/>
    <d v="2024-11-25T00:00:00"/>
    <s v=""/>
    <m/>
    <m/>
    <x v="1"/>
  </r>
  <r>
    <x v="0"/>
    <s v="Modelo Verde - Output"/>
    <x v="1"/>
    <x v="15"/>
    <s v="origem_flg_rsc_fsc_crnc"/>
    <x v="0"/>
    <s v="6. Em implementação (re-especificação)"/>
    <s v="Re-especificação "/>
    <d v="2024-10-04T00:00:00"/>
    <d v="2024-11-25T00:00:00"/>
    <s v=""/>
    <m/>
    <m/>
    <x v="1"/>
  </r>
  <r>
    <x v="0"/>
    <s v="Modelo Verde - Output"/>
    <x v="1"/>
    <x v="15"/>
    <s v="origem_scp1_emss"/>
    <x v="1"/>
    <s v="1. Concluído"/>
    <m/>
    <d v="2024-11-08T00:00:00"/>
    <d v="2024-11-04T00:00:00"/>
    <d v="2024-11-05T00:00:00"/>
    <m/>
    <m/>
    <x v="1"/>
  </r>
  <r>
    <x v="0"/>
    <s v="Modelo Verde - Output"/>
    <x v="1"/>
    <x v="15"/>
    <s v="origem_scp2_emss"/>
    <x v="1"/>
    <s v="1. Concluído"/>
    <m/>
    <d v="2024-11-08T00:00:00"/>
    <d v="2024-11-04T00:00:00"/>
    <d v="2024-11-05T00:00:00"/>
    <m/>
    <m/>
    <x v="1"/>
  </r>
  <r>
    <x v="0"/>
    <s v="Modelo Verde - Output"/>
    <x v="1"/>
    <x v="15"/>
    <s v="origem_scp3_emss"/>
    <x v="1"/>
    <s v="1. Concluído"/>
    <m/>
    <d v="2024-10-04T00:00:00"/>
    <d v="2024-11-04T00:00:00"/>
    <d v="2024-11-05T00:00:00"/>
    <m/>
    <m/>
    <x v="1"/>
  </r>
  <r>
    <x v="0"/>
    <s v="Modelo Verde - Output"/>
    <x v="1"/>
    <x v="15"/>
    <s v="ref_date"/>
    <x v="1"/>
    <s v="1. Concluído"/>
    <m/>
    <s v=""/>
    <s v=""/>
    <s v=""/>
    <m/>
    <m/>
    <x v="1"/>
  </r>
  <r>
    <x v="0"/>
    <s v="Modelo Verde - Output"/>
    <x v="1"/>
    <x v="15"/>
    <s v="scp1_emss"/>
    <x v="1"/>
    <s v="1. Concluído"/>
    <m/>
    <d v="2024-11-08T00:00:00"/>
    <d v="2024-11-04T00:00:00"/>
    <d v="2024-11-05T00:00:00"/>
    <m/>
    <m/>
    <x v="1"/>
  </r>
  <r>
    <x v="0"/>
    <s v="Modelo Verde - Output"/>
    <x v="1"/>
    <x v="15"/>
    <s v="scp2_emss"/>
    <x v="1"/>
    <s v="1. Concluído"/>
    <m/>
    <d v="2024-11-08T00:00:00"/>
    <d v="2024-11-04T00:00:00"/>
    <d v="2024-11-05T00:00:00"/>
    <m/>
    <m/>
    <x v="1"/>
  </r>
  <r>
    <x v="0"/>
    <s v="Modelo Verde - Output"/>
    <x v="1"/>
    <x v="15"/>
    <s v="scp3_emss"/>
    <x v="1"/>
    <s v="1. Concluído"/>
    <m/>
    <s v=""/>
    <s v=""/>
    <s v=""/>
    <m/>
    <m/>
    <x v="1"/>
  </r>
  <r>
    <x v="0"/>
    <s v="Modelo Verde - Output"/>
    <x v="1"/>
    <x v="15"/>
    <s v="unidade_funcional_scp1_emss"/>
    <x v="1"/>
    <s v="1. Concluído"/>
    <m/>
    <d v="2024-11-08T00:00:00"/>
    <d v="2024-11-04T00:00:00"/>
    <d v="2024-11-05T00:00:00"/>
    <m/>
    <m/>
    <x v="1"/>
  </r>
  <r>
    <x v="0"/>
    <s v="Modelo Verde - Output"/>
    <x v="1"/>
    <x v="15"/>
    <s v="unidade_funcional_scp2_emss"/>
    <x v="1"/>
    <s v="1. Concluído"/>
    <m/>
    <d v="2024-11-08T00:00:00"/>
    <d v="2024-11-04T00:00:00"/>
    <d v="2024-11-05T00:00:00"/>
    <m/>
    <m/>
    <x v="1"/>
  </r>
  <r>
    <x v="0"/>
    <s v="Modelo Verde - Output"/>
    <x v="1"/>
    <x v="15"/>
    <s v="unidade_funcional_scp3_emss"/>
    <x v="1"/>
    <s v="1. Concluído"/>
    <m/>
    <d v="2024-10-04T00:00:00"/>
    <d v="2024-11-04T00:00:00"/>
    <d v="2024-11-05T00:00:00"/>
    <m/>
    <m/>
    <x v="1"/>
  </r>
  <r>
    <x v="0"/>
    <s v="Modelo Verde - Output"/>
    <x v="0"/>
    <x v="16"/>
    <s v="n.a."/>
    <x v="1"/>
    <s v="1. Concluído"/>
    <m/>
    <d v="2024-08-08T00:00:00"/>
    <s v=""/>
    <s v=""/>
    <m/>
    <m/>
    <x v="1"/>
  </r>
  <r>
    <x v="0"/>
    <s v="Modelo Verde - Output"/>
    <x v="1"/>
    <x v="16"/>
    <s v="cca_capex_enblng_algnd"/>
    <x v="4"/>
    <s v="2.1 Em Teste"/>
    <s v="Re-especificação "/>
    <d v="2024-09-26T00:00:00"/>
    <d v="2024-11-18T00:00:00"/>
    <d v="2024-11-19T00:00:00"/>
    <m/>
    <m/>
    <x v="1"/>
  </r>
  <r>
    <x v="0"/>
    <s v="Modelo Verde - Output"/>
    <x v="1"/>
    <x v="16"/>
    <s v="cca_capex_own_prfrmnce_algnd"/>
    <x v="4"/>
    <s v="2.1 Em Teste"/>
    <s v="Re-especificação "/>
    <d v="2024-09-26T00:00:00"/>
    <d v="2024-11-18T00:00:00"/>
    <d v="2024-11-19T00:00:00"/>
    <m/>
    <m/>
    <x v="1"/>
  </r>
  <r>
    <x v="0"/>
    <s v="Modelo Verde - Output"/>
    <x v="1"/>
    <x v="16"/>
    <s v="cca_capex_ttl_elgbl"/>
    <x v="4"/>
    <s v="2.1 Em Teste"/>
    <s v="Re-especificação "/>
    <d v="2024-09-26T00:00:00"/>
    <d v="2024-11-18T00:00:00"/>
    <d v="2024-11-19T00:00:00"/>
    <m/>
    <m/>
    <x v="1"/>
  </r>
  <r>
    <x v="0"/>
    <s v="Modelo Verde - Output"/>
    <x v="1"/>
    <x v="16"/>
    <s v="cca_trnvr_enblng_alignd"/>
    <x v="4"/>
    <s v="2.1 Em Teste"/>
    <s v="Re-especificação "/>
    <d v="2024-09-26T00:00:00"/>
    <d v="2024-11-18T00:00:00"/>
    <d v="2024-11-19T00:00:00"/>
    <m/>
    <m/>
    <x v="1"/>
  </r>
  <r>
    <x v="0"/>
    <s v="Modelo Verde - Output"/>
    <x v="1"/>
    <x v="16"/>
    <s v="cca_trnvr_ttl_elgbl"/>
    <x v="4"/>
    <s v="2.1 Em Teste"/>
    <s v="Re-especificação "/>
    <d v="2024-09-26T00:00:00"/>
    <d v="2024-11-18T00:00:00"/>
    <d v="2024-11-19T00:00:00"/>
    <m/>
    <m/>
    <x v="1"/>
  </r>
  <r>
    <x v="0"/>
    <s v="Modelo Verde - Output"/>
    <x v="1"/>
    <x v="16"/>
    <s v="cca_turnover_own_prfrmnce_algnd"/>
    <x v="4"/>
    <s v="2.1 Em Teste"/>
    <s v="Re-especificação "/>
    <d v="2024-09-26T00:00:00"/>
    <d v="2024-11-18T00:00:00"/>
    <d v="2024-11-19T00:00:00"/>
    <m/>
    <m/>
    <x v="1"/>
  </r>
  <r>
    <x v="0"/>
    <s v="Modelo Verde - Output"/>
    <x v="1"/>
    <x v="16"/>
    <s v="ccm_capex_enblng_algnd"/>
    <x v="4"/>
    <s v="2.1 Em Teste"/>
    <s v="Re-especificação "/>
    <d v="2024-09-26T00:00:00"/>
    <d v="2024-11-18T00:00:00"/>
    <d v="2024-11-19T00:00:00"/>
    <m/>
    <m/>
    <x v="1"/>
  </r>
  <r>
    <x v="0"/>
    <s v="Modelo Verde - Output"/>
    <x v="1"/>
    <x v="16"/>
    <s v="ccm_capex_own_prfrmnce_algnd"/>
    <x v="4"/>
    <s v="2.1 Em Teste"/>
    <s v="Re-especificação "/>
    <d v="2024-09-26T00:00:00"/>
    <d v="2024-11-18T00:00:00"/>
    <d v="2024-11-19T00:00:00"/>
    <m/>
    <m/>
    <x v="1"/>
  </r>
  <r>
    <x v="0"/>
    <s v="Modelo Verde - Output"/>
    <x v="1"/>
    <x v="16"/>
    <s v="ccm_capex_trnstn_algnd"/>
    <x v="4"/>
    <s v="2.1 Em Teste"/>
    <s v="Re-especificação "/>
    <d v="2024-09-26T00:00:00"/>
    <d v="2024-11-18T00:00:00"/>
    <d v="2024-11-19T00:00:00"/>
    <m/>
    <m/>
    <x v="1"/>
  </r>
  <r>
    <x v="0"/>
    <s v="Modelo Verde - Output"/>
    <x v="1"/>
    <x v="16"/>
    <s v="ccm_capex_ttl_elgbl"/>
    <x v="4"/>
    <s v="2.1 Em Teste"/>
    <s v="Re-especificação "/>
    <d v="2024-09-26T00:00:00"/>
    <d v="2024-11-18T00:00:00"/>
    <d v="2024-11-19T00:00:00"/>
    <m/>
    <m/>
    <x v="1"/>
  </r>
  <r>
    <x v="0"/>
    <s v="Modelo Verde - Output"/>
    <x v="1"/>
    <x v="16"/>
    <s v="ccm_trnvr_enblng_algnd"/>
    <x v="4"/>
    <s v="2.1 Em Teste"/>
    <s v="Re-especificação "/>
    <d v="2024-09-26T00:00:00"/>
    <d v="2024-11-18T00:00:00"/>
    <d v="2024-11-19T00:00:00"/>
    <m/>
    <m/>
    <x v="1"/>
  </r>
  <r>
    <x v="0"/>
    <s v="Modelo Verde - Output"/>
    <x v="1"/>
    <x v="16"/>
    <s v="ccm_trnvr_own_prfrmnce_algnd"/>
    <x v="4"/>
    <s v="2.1 Em Teste"/>
    <s v="Re-especificação "/>
    <d v="2024-09-26T00:00:00"/>
    <d v="2024-11-18T00:00:00"/>
    <d v="2024-11-19T00:00:00"/>
    <m/>
    <m/>
    <x v="1"/>
  </r>
  <r>
    <x v="0"/>
    <s v="Modelo Verde - Output"/>
    <x v="1"/>
    <x v="16"/>
    <s v="ccm_trnvr_trnstn_alignd"/>
    <x v="4"/>
    <s v="2.1 Em Teste"/>
    <s v="Re-especificação "/>
    <d v="2024-09-26T00:00:00"/>
    <d v="2024-11-18T00:00:00"/>
    <d v="2024-11-19T00:00:00"/>
    <m/>
    <m/>
    <x v="1"/>
  </r>
  <r>
    <x v="0"/>
    <s v="Modelo Verde - Output"/>
    <x v="1"/>
    <x v="16"/>
    <s v="ccm_trnvr_ttl_elgbl"/>
    <x v="4"/>
    <s v="2.1 Em Teste"/>
    <s v="Re-especificação "/>
    <d v="2024-09-26T00:00:00"/>
    <d v="2024-11-18T00:00:00"/>
    <d v="2024-11-19T00:00:00"/>
    <m/>
    <m/>
    <x v="1"/>
  </r>
  <r>
    <x v="0"/>
    <s v="Modelo Verde - Output"/>
    <x v="1"/>
    <x v="16"/>
    <s v="cod_nace_esg"/>
    <x v="4"/>
    <s v="2.1 Em Teste"/>
    <s v="Re-especificação "/>
    <d v="2024-09-26T00:00:00"/>
    <d v="2024-11-18T00:00:00"/>
    <d v="2024-11-19T00:00:00"/>
    <m/>
    <m/>
    <x v="1"/>
  </r>
  <r>
    <x v="0"/>
    <s v="Modelo Verde - Output"/>
    <x v="1"/>
    <x v="16"/>
    <s v="flg_emprs_excl_paris"/>
    <x v="4"/>
    <s v="2.1 Em Teste"/>
    <s v="Re-especificação "/>
    <d v="2024-09-18T00:00:00"/>
    <d v="2024-11-18T00:00:00"/>
    <d v="2024-11-19T00:00:00"/>
    <m/>
    <m/>
    <x v="1"/>
  </r>
  <r>
    <x v="0"/>
    <s v="Modelo Verde - Output"/>
    <x v="1"/>
    <x v="16"/>
    <s v="flg_nfrd"/>
    <x v="4"/>
    <s v="2.1 Em Teste"/>
    <s v="Re-especificação "/>
    <d v="2024-09-18T00:00:00"/>
    <d v="2024-11-18T00:00:00"/>
    <d v="2024-11-19T00:00:00"/>
    <m/>
    <m/>
    <x v="1"/>
  </r>
  <r>
    <x v="0"/>
    <s v="Modelo Verde - Output"/>
    <x v="1"/>
    <x v="16"/>
    <s v="flg_rsc_fsc_agd"/>
    <x v="0"/>
    <s v="6. Em implementação (re-especificação)"/>
    <s v="Re-especificação "/>
    <d v="2024-10-04T00:00:00"/>
    <d v="2024-11-28T00:00:00"/>
    <s v=""/>
    <m/>
    <m/>
    <x v="1"/>
  </r>
  <r>
    <x v="0"/>
    <s v="Modelo Verde - Output"/>
    <x v="1"/>
    <x v="16"/>
    <s v="flg_rsc_fsc_crnc"/>
    <x v="0"/>
    <s v="6. Em implementação (re-especificação)"/>
    <s v="Re-especificação "/>
    <d v="2024-10-04T00:00:00"/>
    <d v="2024-11-28T00:00:00"/>
    <s v=""/>
    <m/>
    <m/>
    <x v="1"/>
  </r>
  <r>
    <x v="0"/>
    <s v="Modelo Verde - Output"/>
    <x v="1"/>
    <x v="16"/>
    <s v="origem_alinhamentos"/>
    <x v="4"/>
    <s v="2.1 Em Teste"/>
    <s v="Re-especificação "/>
    <d v="2024-10-04T00:00:00"/>
    <d v="2024-11-18T00:00:00"/>
    <d v="2024-11-19T00:00:00"/>
    <m/>
    <m/>
    <x v="1"/>
  </r>
  <r>
    <x v="0"/>
    <s v="Modelo Verde - Output"/>
    <x v="1"/>
    <x v="16"/>
    <s v="origem_flg_emprs_excl_paris"/>
    <x v="4"/>
    <s v="2.1 Em Teste"/>
    <s v="Re-especificação "/>
    <d v="2024-09-18T00:00:00"/>
    <d v="2024-11-18T00:00:00"/>
    <d v="2024-11-19T00:00:00"/>
    <m/>
    <m/>
    <x v="1"/>
  </r>
  <r>
    <x v="0"/>
    <s v="Modelo Verde - Output"/>
    <x v="1"/>
    <x v="16"/>
    <s v="origem_flg_nfrd"/>
    <x v="4"/>
    <s v="2.1 Em Teste"/>
    <s v="Re-especificação "/>
    <d v="2024-09-18T00:00:00"/>
    <d v="2024-11-18T00:00:00"/>
    <d v="2024-11-19T00:00:00"/>
    <m/>
    <m/>
    <x v="1"/>
  </r>
  <r>
    <x v="0"/>
    <s v="Modelo Verde - Output"/>
    <x v="1"/>
    <x v="16"/>
    <s v="origem_flg_rsc_fsc_agd"/>
    <x v="0"/>
    <s v="6. Em implementação (re-especificação)"/>
    <s v="Re-especificação "/>
    <d v="2024-10-04T00:00:00"/>
    <d v="2024-11-28T00:00:00"/>
    <s v=""/>
    <m/>
    <m/>
    <x v="1"/>
  </r>
  <r>
    <x v="0"/>
    <s v="Modelo Verde - Output"/>
    <x v="1"/>
    <x v="16"/>
    <s v="origem_flg_rsc_fsc_crnc"/>
    <x v="0"/>
    <s v="6. Em implementação (re-especificação)"/>
    <s v="Re-especificação "/>
    <d v="2024-10-04T00:00:00"/>
    <d v="2024-11-28T00:00:00"/>
    <s v=""/>
    <m/>
    <m/>
    <x v="1"/>
  </r>
  <r>
    <x v="0"/>
    <s v="Modelo Verde - Output"/>
    <x v="1"/>
    <x v="16"/>
    <s v="origem_scp1_emss"/>
    <x v="4"/>
    <s v="2.1 Em Teste"/>
    <s v="A concluir re-especificação"/>
    <d v="2024-10-04T00:00:00"/>
    <d v="2024-11-25T00:00:00"/>
    <d v="2024-11-26T00:00:00"/>
    <m/>
    <m/>
    <x v="1"/>
  </r>
  <r>
    <x v="0"/>
    <s v="Modelo Verde - Output"/>
    <x v="1"/>
    <x v="16"/>
    <s v="origem_scp2_emss"/>
    <x v="4"/>
    <s v="2.1 Em Teste"/>
    <s v="A concluir re-especificação"/>
    <d v="2024-10-04T00:00:00"/>
    <d v="2024-11-25T00:00:00"/>
    <d v="2024-11-26T00:00:00"/>
    <m/>
    <m/>
    <x v="1"/>
  </r>
  <r>
    <x v="0"/>
    <s v="Modelo Verde - Output"/>
    <x v="1"/>
    <x v="16"/>
    <s v="origem_scp3_emss"/>
    <x v="4"/>
    <s v="2.1 Em Teste"/>
    <s v="A concluir re-especificação"/>
    <d v="2024-10-04T00:00:00"/>
    <d v="2024-11-25T00:00:00"/>
    <d v="2024-11-26T00:00:00"/>
    <m/>
    <m/>
    <x v="1"/>
  </r>
  <r>
    <x v="0"/>
    <s v="Modelo Verde - Output"/>
    <x v="1"/>
    <x v="16"/>
    <s v="ref_date"/>
    <x v="1"/>
    <s v="1. Concluído"/>
    <m/>
    <s v=""/>
    <s v=""/>
    <s v=""/>
    <m/>
    <m/>
    <x v="1"/>
  </r>
  <r>
    <x v="0"/>
    <s v="Modelo Verde - Output"/>
    <x v="1"/>
    <x v="16"/>
    <s v="scp1_emss"/>
    <x v="4"/>
    <s v="2.1 Em Teste"/>
    <s v="A concluir re-especificação"/>
    <d v="2024-10-04T00:00:00"/>
    <d v="2024-11-25T00:00:00"/>
    <d v="2024-11-26T00:00:00"/>
    <m/>
    <m/>
    <x v="1"/>
  </r>
  <r>
    <x v="0"/>
    <s v="Modelo Verde - Output"/>
    <x v="1"/>
    <x v="16"/>
    <s v="scp2_emss"/>
    <x v="4"/>
    <s v="2.1 Em Teste"/>
    <s v="A concluir re-especificação"/>
    <d v="2024-10-04T00:00:00"/>
    <d v="2024-11-25T00:00:00"/>
    <d v="2024-11-26T00:00:00"/>
    <m/>
    <m/>
    <x v="1"/>
  </r>
  <r>
    <x v="0"/>
    <s v="Modelo Verde - Output"/>
    <x v="1"/>
    <x v="16"/>
    <s v="scp3_emss"/>
    <x v="4"/>
    <s v="2.1 Em Teste"/>
    <s v="A concluir re-especificação"/>
    <d v="2024-10-04T00:00:00"/>
    <d v="2024-11-25T00:00:00"/>
    <d v="2024-11-26T00:00:00"/>
    <m/>
    <m/>
    <x v="1"/>
  </r>
  <r>
    <x v="0"/>
    <s v="Modelo Verde - Output"/>
    <x v="1"/>
    <x v="16"/>
    <s v="zcliente"/>
    <x v="1"/>
    <s v="1. Concluído"/>
    <m/>
    <s v=""/>
    <s v=""/>
    <s v=""/>
    <m/>
    <m/>
    <x v="1"/>
  </r>
  <r>
    <x v="0"/>
    <s v="Modelo Verde - Output"/>
    <x v="0"/>
    <x v="17"/>
    <s v="n.a."/>
    <x v="4"/>
    <s v="2.1 Em Teste"/>
    <s v="13/09/2024: Dependente da TAT para identificação de códigos de veículos"/>
    <d v="2024-09-25T00:00:00"/>
    <d v="2024-11-11T00:00:00"/>
    <d v="2024-11-12T00:00:00"/>
    <m/>
    <m/>
    <x v="1"/>
  </r>
  <r>
    <x v="0"/>
    <s v="Modelo Verde - Output"/>
    <x v="1"/>
    <x v="17"/>
    <s v="cempbem"/>
    <x v="1"/>
    <s v="1. Concluído"/>
    <m/>
    <s v=""/>
    <s v=""/>
    <s v=""/>
    <m/>
    <m/>
    <x v="1"/>
  </r>
  <r>
    <x v="0"/>
    <s v="Modelo Verde - Output"/>
    <x v="1"/>
    <x v="17"/>
    <s v="ckbalbem"/>
    <x v="1"/>
    <s v="1. Concluído"/>
    <m/>
    <s v=""/>
    <s v=""/>
    <s v=""/>
    <m/>
    <m/>
    <x v="1"/>
  </r>
  <r>
    <x v="0"/>
    <s v="Modelo Verde - Output"/>
    <x v="1"/>
    <x v="17"/>
    <s v="ckctabem"/>
    <x v="1"/>
    <s v="1. Concluído"/>
    <m/>
    <s v=""/>
    <s v=""/>
    <s v=""/>
    <m/>
    <m/>
    <x v="1"/>
  </r>
  <r>
    <x v="0"/>
    <s v="Modelo Verde - Output"/>
    <x v="1"/>
    <x v="17"/>
    <s v="ckrefbem"/>
    <x v="1"/>
    <s v="1. Concluído"/>
    <m/>
    <s v=""/>
    <s v=""/>
    <s v=""/>
    <m/>
    <m/>
    <x v="1"/>
  </r>
  <r>
    <x v="0"/>
    <s v="Modelo Verde - Output"/>
    <x v="1"/>
    <x v="17"/>
    <s v="cnsm_co2"/>
    <x v="1"/>
    <s v="1. Concluído"/>
    <s v="13/09/2024: Dependente da TAT para identificação de códigos de veículos"/>
    <d v="2024-09-24T00:00:00"/>
    <d v="2024-11-11T00:00:00"/>
    <d v="2024-11-12T00:00:00"/>
    <m/>
    <m/>
    <x v="1"/>
  </r>
  <r>
    <x v="0"/>
    <s v="Modelo Verde - Output"/>
    <x v="1"/>
    <x v="17"/>
    <s v="origem_scp1_emss"/>
    <x v="4"/>
    <s v="2.1 Em Teste"/>
    <s v="13/09/2024: Dependente da TAT para identificação de códigos de veículos"/>
    <d v="2024-11-25T00:00:00"/>
    <d v="2024-11-11T00:00:00"/>
    <d v="2024-11-12T00:00:00"/>
    <m/>
    <m/>
    <x v="1"/>
  </r>
  <r>
    <x v="0"/>
    <s v="Modelo Verde - Output"/>
    <x v="1"/>
    <x v="17"/>
    <s v="origem_scp2_emss"/>
    <x v="4"/>
    <s v="2.1 Em Teste"/>
    <s v="13/09/2024: Dependente da TAT para identificação de códigos de veículos"/>
    <d v="2024-11-25T00:00:00"/>
    <d v="2024-11-11T00:00:00"/>
    <d v="2024-11-12T00:00:00"/>
    <m/>
    <m/>
    <x v="1"/>
  </r>
  <r>
    <x v="0"/>
    <s v="Modelo Verde - Output"/>
    <x v="1"/>
    <x v="17"/>
    <s v="origem_scp3_emss"/>
    <x v="1"/>
    <s v="1. Concluído"/>
    <s v="13/09/2024: Dependente da TAT para identificação de códigos de veículos"/>
    <d v="2024-10-04T00:00:00"/>
    <d v="2024-11-11T00:00:00"/>
    <d v="2024-11-12T00:00:00"/>
    <m/>
    <m/>
    <x v="1"/>
  </r>
  <r>
    <x v="0"/>
    <s v="Modelo Verde - Output"/>
    <x v="1"/>
    <x v="17"/>
    <s v="ref_date"/>
    <x v="1"/>
    <s v="1. Concluído"/>
    <m/>
    <s v=""/>
    <s v=""/>
    <s v=""/>
    <m/>
    <m/>
    <x v="1"/>
  </r>
  <r>
    <x v="0"/>
    <s v="Modelo Verde - Output"/>
    <x v="1"/>
    <x v="17"/>
    <s v="scp1_emss"/>
    <x v="4"/>
    <s v="2.1 Em Teste"/>
    <s v="13/09/2024: Dependente da TAT para identificação de códigos de veículos"/>
    <d v="2024-11-25T00:00:00"/>
    <d v="2024-11-11T00:00:00"/>
    <d v="2024-11-12T00:00:00"/>
    <m/>
    <m/>
    <x v="1"/>
  </r>
  <r>
    <x v="0"/>
    <s v="Modelo Verde - Output"/>
    <x v="1"/>
    <x v="17"/>
    <s v="scp2_emss"/>
    <x v="4"/>
    <s v="2.1 Em Teste"/>
    <s v="13/09/2024: Dependente da TAT para identificação de códigos de veículos"/>
    <d v="2024-11-25T00:00:00"/>
    <d v="2024-11-11T00:00:00"/>
    <d v="2024-11-12T00:00:00"/>
    <m/>
    <m/>
    <x v="1"/>
  </r>
  <r>
    <x v="0"/>
    <s v="Modelo Verde - Output"/>
    <x v="1"/>
    <x v="17"/>
    <s v="scp3_emss"/>
    <x v="1"/>
    <s v="1. Concluído"/>
    <s v="13/09/2024: Dependente da TAT para identificação de códigos de veículos"/>
    <d v="2024-10-04T00:00:00"/>
    <d v="2024-11-11T00:00:00"/>
    <d v="2024-11-12T00:00:00"/>
    <m/>
    <m/>
    <x v="1"/>
  </r>
  <r>
    <x v="0"/>
    <s v="Modelo Verde - Output"/>
    <x v="1"/>
    <x v="17"/>
    <s v="unidade_funcional_scp1_emss"/>
    <x v="1"/>
    <s v="1. Concluído"/>
    <m/>
    <s v=""/>
    <s v=""/>
    <s v=""/>
    <m/>
    <m/>
    <x v="1"/>
  </r>
  <r>
    <x v="0"/>
    <s v="Modelo Verde - Output"/>
    <x v="1"/>
    <x v="17"/>
    <s v="unidade_funcional_scp2_emss"/>
    <x v="1"/>
    <s v="1. Concluído"/>
    <m/>
    <s v=""/>
    <s v=""/>
    <s v=""/>
    <m/>
    <m/>
    <x v="1"/>
  </r>
  <r>
    <x v="0"/>
    <s v="Modelo Verde - Output"/>
    <x v="1"/>
    <x v="17"/>
    <s v="unidade_funcional_scp3_emss"/>
    <x v="1"/>
    <s v="1. Concluído"/>
    <m/>
    <s v=""/>
    <s v=""/>
    <s v=""/>
    <m/>
    <m/>
    <x v="1"/>
  </r>
  <r>
    <x v="0"/>
    <s v="Modelo Verde - Output"/>
    <x v="0"/>
    <x v="18"/>
    <s v="n.a."/>
    <x v="0"/>
    <s v="6. Em implementação (re-especificação)"/>
    <s v="Re-especificação "/>
    <d v="2024-09-28T00:00:00"/>
    <d v="2024-11-28T00:00:00"/>
    <s v=""/>
    <m/>
    <m/>
    <x v="1"/>
  </r>
  <r>
    <x v="0"/>
    <s v="Modelo Verde - Output"/>
    <x v="1"/>
    <x v="18"/>
    <s v="cbalcao"/>
    <x v="0"/>
    <s v="6. Em implementação (re-especificação)"/>
    <s v="Re-especificação "/>
    <d v="2024-09-28T00:00:00"/>
    <d v="2024-11-28T00:00:00"/>
    <s v=""/>
    <m/>
    <m/>
    <x v="1"/>
  </r>
  <r>
    <x v="0"/>
    <s v="Modelo Verde - Output"/>
    <x v="1"/>
    <x v="18"/>
    <s v="cempresa"/>
    <x v="0"/>
    <s v="6. Em implementação (re-especificação)"/>
    <s v="Re-especificação "/>
    <d v="2024-09-28T00:00:00"/>
    <d v="2024-11-28T00:00:00"/>
    <s v=""/>
    <m/>
    <m/>
    <x v="1"/>
  </r>
  <r>
    <x v="0"/>
    <s v="Modelo Verde - Output"/>
    <x v="1"/>
    <x v="18"/>
    <s v="cnumecta"/>
    <x v="0"/>
    <s v="6. Em implementação (re-especificação)"/>
    <s v="Re-especificação "/>
    <d v="2024-09-28T00:00:00"/>
    <d v="2024-11-28T00:00:00"/>
    <s v=""/>
    <m/>
    <m/>
    <x v="1"/>
  </r>
  <r>
    <x v="0"/>
    <s v="Modelo Verde - Output"/>
    <x v="1"/>
    <x v="18"/>
    <s v="cod_regra"/>
    <x v="0"/>
    <s v="6. Em implementação (re-especificação)"/>
    <s v="Re-especificação "/>
    <d v="2024-09-28T00:00:00"/>
    <d v="2024-11-28T00:00:00"/>
    <s v=""/>
    <m/>
    <m/>
    <x v="1"/>
  </r>
  <r>
    <x v="0"/>
    <s v="Modelo Verde - Output"/>
    <x v="1"/>
    <x v="18"/>
    <s v="ordem"/>
    <x v="2"/>
    <s v="0. Cancelado"/>
    <s v="Campo removido "/>
    <d v="2024-09-27T00:00:00"/>
    <s v=""/>
    <s v=""/>
    <m/>
    <m/>
    <x v="1"/>
  </r>
  <r>
    <x v="0"/>
    <s v="Modelo Verde - Output"/>
    <x v="1"/>
    <x v="18"/>
    <s v="montante_pndrc"/>
    <x v="0"/>
    <s v="6. Em implementação (re-especificação)"/>
    <s v="Re-especificação "/>
    <d v="2024-09-28T00:00:00"/>
    <d v="2024-11-28T00:00:00"/>
    <s v=""/>
    <m/>
    <m/>
    <x v="1"/>
  </r>
  <r>
    <x v="0"/>
    <s v="Modelo Verde - Output"/>
    <x v="1"/>
    <x v="18"/>
    <s v="nome_ctgr_sfcs"/>
    <x v="0"/>
    <s v="6. Em implementação (re-especificação)"/>
    <s v="Re-especificação "/>
    <d v="2024-09-27T00:00:00"/>
    <d v="2024-11-28T00:00:00"/>
    <s v=""/>
    <m/>
    <m/>
    <x v="1"/>
  </r>
  <r>
    <x v="0"/>
    <s v="Modelo Verde - Output"/>
    <x v="1"/>
    <x v="18"/>
    <s v="nome_general_specific_purpose"/>
    <x v="0"/>
    <s v="6. Em implementação (re-especificação)"/>
    <s v="Re-especificação "/>
    <d v="2024-09-28T00:00:00"/>
    <d v="2024-11-28T00:00:00"/>
    <s v=""/>
    <m/>
    <m/>
    <x v="1"/>
  </r>
  <r>
    <x v="0"/>
    <s v="Modelo Verde - Output"/>
    <x v="1"/>
    <x v="18"/>
    <s v="nome_purpose_esg"/>
    <x v="0"/>
    <s v="6. Em implementação (re-especificação)"/>
    <s v="Re-especificação "/>
    <d v="2024-09-28T00:00:00"/>
    <d v="2024-11-28T00:00:00"/>
    <s v=""/>
    <m/>
    <m/>
    <x v="1"/>
  </r>
  <r>
    <x v="0"/>
    <s v="Modelo Verde - Output"/>
    <x v="1"/>
    <x v="18"/>
    <s v="nome_specific_eligible"/>
    <x v="0"/>
    <s v="6. Em implementação (re-especificação)"/>
    <s v="Re-especificação "/>
    <d v="2024-09-28T00:00:00"/>
    <d v="2024-11-28T00:00:00"/>
    <s v=""/>
    <m/>
    <m/>
    <x v="1"/>
  </r>
  <r>
    <x v="0"/>
    <s v="Modelo Verde - Output"/>
    <x v="1"/>
    <x v="18"/>
    <s v="nome_specific_sustainable"/>
    <x v="0"/>
    <s v="6. Em implementação (re-especificação)"/>
    <s v="Re-especificação "/>
    <d v="2024-09-28T00:00:00"/>
    <d v="2024-11-28T00:00:00"/>
    <s v=""/>
    <m/>
    <m/>
    <x v="1"/>
  </r>
  <r>
    <x v="0"/>
    <s v="Modelo Verde - Output"/>
    <x v="1"/>
    <x v="18"/>
    <s v="origem"/>
    <x v="1"/>
    <s v="1. Concluído"/>
    <m/>
    <s v=""/>
    <s v=""/>
    <s v=""/>
    <m/>
    <m/>
    <x v="1"/>
  </r>
  <r>
    <x v="0"/>
    <s v="Modelo Verde - Output"/>
    <x v="1"/>
    <x v="18"/>
    <s v="ref_date"/>
    <x v="0"/>
    <s v="6. Em implementação (re-especificação)"/>
    <s v="Re-especificação "/>
    <d v="2024-09-26T00:00:00"/>
    <d v="2024-11-28T00:00:00"/>
    <s v=""/>
    <m/>
    <m/>
    <x v="1"/>
  </r>
  <r>
    <x v="0"/>
    <s v="Modelo Verde - Output"/>
    <x v="1"/>
    <x v="18"/>
    <s v="zdeposit"/>
    <x v="0"/>
    <s v="6. Em implementação (re-especificação)"/>
    <s v="Re-especificação "/>
    <d v="2024-09-26T00:00:00"/>
    <d v="2024-11-28T00:00:00"/>
    <s v=""/>
    <m/>
    <m/>
    <x v="1"/>
  </r>
  <r>
    <x v="0"/>
    <s v="Pilar III"/>
    <x v="1"/>
    <x v="19"/>
    <s v="nace_esg"/>
    <x v="4"/>
    <s v="2.1 Em Teste"/>
    <m/>
    <d v="2024-10-18T00:00:00"/>
    <s v=""/>
    <d v="2024-10-31T00:00:00"/>
    <m/>
    <m/>
    <x v="2"/>
  </r>
  <r>
    <x v="0"/>
    <s v="Pilar III"/>
    <x v="1"/>
    <x v="19"/>
    <s v="txnmy_elgbl_capex_ccm"/>
    <x v="1"/>
    <s v="1. Concluído"/>
    <m/>
    <d v="2024-10-18T00:00:00"/>
    <d v="2024-11-18T00:00:00"/>
    <d v="2024-10-31T00:00:00"/>
    <m/>
    <m/>
    <x v="2"/>
  </r>
  <r>
    <x v="0"/>
    <s v="Pilar III"/>
    <x v="1"/>
    <x v="19"/>
    <s v="txnmy_elgbl_trnvr_ccm"/>
    <x v="1"/>
    <s v="1. Concluído"/>
    <m/>
    <s v=""/>
    <d v="2024-11-18T00:00:00"/>
    <d v="2024-10-31T00:00:00"/>
    <m/>
    <m/>
    <x v="2"/>
  </r>
  <r>
    <x v="0"/>
    <s v="Pilar III"/>
    <x v="1"/>
    <x v="19"/>
    <s v="txnmy_elgbl_capex_cca"/>
    <x v="1"/>
    <s v="1. Concluído"/>
    <m/>
    <s v=""/>
    <d v="2024-11-18T00:00:00"/>
    <d v="2024-10-31T00:00:00"/>
    <m/>
    <m/>
    <x v="2"/>
  </r>
  <r>
    <x v="0"/>
    <s v="Pilar III"/>
    <x v="1"/>
    <x v="19"/>
    <s v="txnmy_elgbl_trnvr_cca"/>
    <x v="1"/>
    <s v="1. Concluído"/>
    <m/>
    <s v=""/>
    <d v="2024-11-18T00:00:00"/>
    <d v="2024-10-31T00:00:00"/>
    <m/>
    <m/>
    <x v="2"/>
  </r>
  <r>
    <x v="0"/>
    <s v="Pilar III"/>
    <x v="1"/>
    <x v="19"/>
    <s v="enblng_capex_ccm"/>
    <x v="1"/>
    <s v="1. Concluído"/>
    <m/>
    <s v=""/>
    <d v="2024-11-18T00:00:00"/>
    <d v="2024-10-31T00:00:00"/>
    <m/>
    <m/>
    <x v="2"/>
  </r>
  <r>
    <x v="0"/>
    <s v="Pilar III"/>
    <x v="1"/>
    <x v="19"/>
    <s v="enblng_capex_cca"/>
    <x v="1"/>
    <s v="1. Concluído"/>
    <m/>
    <s v=""/>
    <d v="2024-11-18T00:00:00"/>
    <d v="2024-10-31T00:00:00"/>
    <m/>
    <m/>
    <x v="2"/>
  </r>
  <r>
    <x v="0"/>
    <s v="Pilar III"/>
    <x v="1"/>
    <x v="19"/>
    <s v="trnstnl_capex"/>
    <x v="1"/>
    <s v="1. Concluído"/>
    <m/>
    <s v=""/>
    <d v="2024-11-18T00:00:00"/>
    <d v="2024-10-31T00:00:00"/>
    <m/>
    <m/>
    <x v="2"/>
  </r>
  <r>
    <x v="0"/>
    <s v="Pilar III"/>
    <x v="1"/>
    <x v="19"/>
    <s v="pure_capex_ccm"/>
    <x v="1"/>
    <s v="1. Concluído"/>
    <m/>
    <s v=""/>
    <d v="2024-11-18T00:00:00"/>
    <d v="2024-10-31T00:00:00"/>
    <m/>
    <m/>
    <x v="2"/>
  </r>
  <r>
    <x v="0"/>
    <s v="Pilar III"/>
    <x v="1"/>
    <x v="19"/>
    <s v="pure_capex_cca"/>
    <x v="4"/>
    <s v="2.1 Em Teste"/>
    <m/>
    <s v=""/>
    <d v="2024-11-15T00:00:00"/>
    <d v="2024-11-15T00:00:00"/>
    <m/>
    <m/>
    <x v="2"/>
  </r>
  <r>
    <x v="0"/>
    <s v="Pilar III"/>
    <x v="1"/>
    <x v="19"/>
    <s v="enblng_trnvr_ccm"/>
    <x v="1"/>
    <s v="1. Concluído"/>
    <m/>
    <s v=""/>
    <d v="2024-11-18T00:00:00"/>
    <d v="2024-10-31T00:00:00"/>
    <m/>
    <m/>
    <x v="2"/>
  </r>
  <r>
    <x v="0"/>
    <s v="Pilar III"/>
    <x v="1"/>
    <x v="19"/>
    <s v="enblng_trnvr_cca"/>
    <x v="1"/>
    <s v="1. Concluído"/>
    <m/>
    <s v=""/>
    <d v="2024-11-18T00:00:00"/>
    <d v="2024-10-31T00:00:00"/>
    <m/>
    <m/>
    <x v="2"/>
  </r>
  <r>
    <x v="0"/>
    <s v="Pilar III"/>
    <x v="1"/>
    <x v="19"/>
    <s v="trnstnl_trnvr"/>
    <x v="1"/>
    <s v="1. Concluído"/>
    <m/>
    <s v=""/>
    <d v="2024-11-18T00:00:00"/>
    <d v="2024-10-31T00:00:00"/>
    <m/>
    <m/>
    <x v="2"/>
  </r>
  <r>
    <x v="0"/>
    <s v="Pilar III"/>
    <x v="1"/>
    <x v="19"/>
    <s v="pure_trnvr_ccm"/>
    <x v="1"/>
    <s v="1. Concluído"/>
    <m/>
    <s v=""/>
    <d v="2024-11-18T00:00:00"/>
    <d v="2024-10-31T00:00:00"/>
    <m/>
    <m/>
    <x v="2"/>
  </r>
  <r>
    <x v="0"/>
    <s v="Pilar III"/>
    <x v="1"/>
    <x v="19"/>
    <s v="pure_trnvr_cca"/>
    <x v="1"/>
    <s v="1. Concluído"/>
    <m/>
    <s v=""/>
    <d v="2024-11-18T00:00:00"/>
    <d v="2024-10-31T00:00:00"/>
    <m/>
    <m/>
    <x v="2"/>
  </r>
  <r>
    <x v="0"/>
    <s v="Pilar III"/>
    <x v="1"/>
    <x v="19"/>
    <s v="flg_nfrd_applcblty"/>
    <x v="4"/>
    <s v="2.1 Em Teste"/>
    <m/>
    <d v="2024-10-24T00:00:00"/>
    <d v="2024-11-15T00:00:00"/>
    <d v="2024-11-15T00:00:00"/>
    <m/>
    <m/>
    <x v="2"/>
  </r>
  <r>
    <x v="0"/>
    <s v="Pilar III"/>
    <x v="1"/>
    <x v="19"/>
    <s v="cntrprty_emssns_scp1"/>
    <x v="4"/>
    <s v="2.1 Em Teste"/>
    <m/>
    <s v=""/>
    <d v="2024-11-25T00:00:00"/>
    <d v="2024-10-31T00:00:00"/>
    <m/>
    <m/>
    <x v="2"/>
  </r>
  <r>
    <x v="0"/>
    <s v="Pilar III"/>
    <x v="1"/>
    <x v="19"/>
    <s v="cntrprty_emssns_scp2"/>
    <x v="4"/>
    <s v="2.1 Em Teste"/>
    <m/>
    <s v=""/>
    <d v="2024-11-25T00:00:00"/>
    <d v="2024-10-31T00:00:00"/>
    <m/>
    <m/>
    <x v="2"/>
  </r>
  <r>
    <x v="0"/>
    <s v="Pilar III"/>
    <x v="1"/>
    <x v="19"/>
    <s v="cntrprty_emssns_scp3"/>
    <x v="4"/>
    <s v="2.1 Em Teste"/>
    <m/>
    <s v=""/>
    <d v="2024-11-25T00:00:00"/>
    <d v="2024-10-31T00:00:00"/>
    <m/>
    <m/>
    <x v="2"/>
  </r>
  <r>
    <x v="0"/>
    <s v="Pilar III"/>
    <x v="1"/>
    <x v="19"/>
    <s v="flg_excldd_eu_prs_algnd_bnchmrk"/>
    <x v="1"/>
    <s v="1. Concluído"/>
    <m/>
    <s v=""/>
    <d v="2024-11-18T00:00:00"/>
    <d v="2024-10-31T00:00:00"/>
    <m/>
    <m/>
    <x v="2"/>
  </r>
  <r>
    <x v="0"/>
    <s v="Pilar III"/>
    <x v="1"/>
    <x v="19"/>
    <s v="flg_act_physcl_rsk"/>
    <x v="5"/>
    <s v="3. Pendente de outros desenvolvimentos"/>
    <m/>
    <d v="2024-10-24T00:00:00"/>
    <s v=""/>
    <d v="2024-10-31T00:00:00"/>
    <m/>
    <m/>
    <x v="2"/>
  </r>
  <r>
    <x v="0"/>
    <s v="Pilar III"/>
    <x v="1"/>
    <x v="19"/>
    <s v="flg_chrnc_physcl_rsk"/>
    <x v="5"/>
    <s v="3. Pendente de outros desenvolvimentos"/>
    <m/>
    <d v="2024-10-24T00:00:00"/>
    <s v=""/>
    <d v="2024-10-31T00:00:00"/>
    <m/>
    <m/>
    <x v="2"/>
  </r>
  <r>
    <x v="0"/>
    <s v="Pilar III"/>
    <x v="1"/>
    <x v="19"/>
    <s v="pst_cd"/>
    <x v="1"/>
    <s v="1. Concluído"/>
    <m/>
    <d v="2024-10-24T00:00:00"/>
    <d v="2024-10-31T00:00:00"/>
    <d v="2024-10-31T00:00:00"/>
    <m/>
    <m/>
    <x v="2"/>
  </r>
  <r>
    <x v="0"/>
    <s v="Pilar III"/>
    <x v="1"/>
    <x v="19"/>
    <s v="esg_sbsctr"/>
    <x v="4"/>
    <s v="2.1 Em Teste"/>
    <m/>
    <d v="2024-10-18T00:00:00"/>
    <d v="2024-11-15T00:00:00"/>
    <d v="2024-11-15T00:00:00"/>
    <m/>
    <m/>
    <x v="2"/>
  </r>
  <r>
    <x v="0"/>
    <s v="Pilar III"/>
    <x v="1"/>
    <x v="19"/>
    <s v="ttl_lblty"/>
    <x v="4"/>
    <s v="2.1 Em Teste"/>
    <m/>
    <d v="2024-10-28T00:00:00"/>
    <d v="2024-11-28T00:00:00"/>
    <d v="2024-11-28T00:00:00"/>
    <d v="2024-10-28T00:00:00"/>
    <m/>
    <x v="2"/>
  </r>
  <r>
    <x v="0"/>
    <s v="Pilar III"/>
    <x v="1"/>
    <x v="19"/>
    <s v="isin"/>
    <x v="4"/>
    <s v="2.1 Em Teste"/>
    <m/>
    <d v="2024-10-24T00:00:00"/>
    <s v=""/>
    <d v="2024-11-15T00:00:00"/>
    <d v="2024-10-23T00:00:00"/>
    <m/>
    <x v="2"/>
  </r>
  <r>
    <x v="0"/>
    <s v="Pilar III"/>
    <x v="1"/>
    <x v="19"/>
    <s v="grp_annl_trnvr_le"/>
    <x v="4"/>
    <s v="2.1 Em Teste"/>
    <m/>
    <d v="2024-10-28T00:00:00"/>
    <d v="2024-11-15T00:00:00"/>
    <d v="2024-11-15T00:00:00"/>
    <d v="2024-10-28T00:00:00"/>
    <m/>
    <x v="2"/>
  </r>
  <r>
    <x v="0"/>
    <s v="Pilar III"/>
    <x v="1"/>
    <x v="19"/>
    <s v="grp_ttl_lblty"/>
    <x v="4"/>
    <s v="2.1 Em Teste"/>
    <m/>
    <d v="2024-10-28T00:00:00"/>
    <d v="2024-11-15T00:00:00"/>
    <d v="2024-11-15T00:00:00"/>
    <d v="2024-10-28T00:00:00"/>
    <m/>
    <x v="2"/>
  </r>
  <r>
    <x v="0"/>
    <s v="Pilar III"/>
    <x v="1"/>
    <x v="19"/>
    <s v="flg_grp_nfrd_applcblty"/>
    <x v="4"/>
    <s v="2.1 Em Teste"/>
    <m/>
    <d v="2024-10-24T00:00:00"/>
    <s v=""/>
    <d v="2024-10-31T00:00:00"/>
    <d v="2024-10-23T00:00:00"/>
    <m/>
    <x v="2"/>
  </r>
  <r>
    <x v="0"/>
    <s v="Pilar III"/>
    <x v="1"/>
    <x v="19"/>
    <s v="grp_emssns_scp1"/>
    <x v="4"/>
    <s v="2.1 Em Teste"/>
    <m/>
    <d v="2024-10-24T00:00:00"/>
    <s v=""/>
    <d v="2024-10-31T00:00:00"/>
    <d v="2024-10-23T00:00:00"/>
    <m/>
    <x v="2"/>
  </r>
  <r>
    <x v="0"/>
    <s v="Pilar III"/>
    <x v="1"/>
    <x v="19"/>
    <s v="grp_emssns_scp2"/>
    <x v="4"/>
    <s v="2.1 Em Teste"/>
    <m/>
    <d v="2024-10-24T00:00:00"/>
    <s v=""/>
    <d v="2024-10-31T00:00:00"/>
    <d v="2024-10-23T00:00:00"/>
    <m/>
    <x v="2"/>
  </r>
  <r>
    <x v="0"/>
    <s v="Pilar III"/>
    <x v="1"/>
    <x v="19"/>
    <s v="grp_emssns_scp3"/>
    <x v="4"/>
    <s v="2.1 Em Teste"/>
    <m/>
    <d v="2024-10-24T00:00:00"/>
    <s v=""/>
    <d v="2024-10-31T00:00:00"/>
    <d v="2024-10-23T00:00:00"/>
    <m/>
    <x v="2"/>
  </r>
  <r>
    <x v="0"/>
    <s v="Pilar III"/>
    <x v="1"/>
    <x v="20"/>
    <s v="typ_ep_scr"/>
    <x v="4"/>
    <s v="2.1 Em Teste"/>
    <m/>
    <d v="2024-10-18T00:00:00"/>
    <d v="2024-11-15T00:00:00"/>
    <d v="2024-11-15T00:00:00"/>
    <m/>
    <m/>
    <x v="2"/>
  </r>
  <r>
    <x v="0"/>
    <s v="Pilar III"/>
    <x v="1"/>
    <x v="20"/>
    <s v="ep_scr"/>
    <x v="4"/>
    <s v="2.1 Em Teste"/>
    <m/>
    <d v="2024-10-18T00:00:00"/>
    <d v="2024-10-31T00:00:00"/>
    <d v="2024-10-31T00:00:00"/>
    <m/>
    <m/>
    <x v="2"/>
  </r>
  <r>
    <x v="0"/>
    <s v="Pilar III"/>
    <x v="1"/>
    <x v="20"/>
    <s v="typ_epc_lbl"/>
    <x v="4"/>
    <s v="2.1 Em Teste"/>
    <m/>
    <d v="2024-10-18T00:00:00"/>
    <d v="2024-10-31T00:00:00"/>
    <d v="2024-10-31T00:00:00"/>
    <m/>
    <m/>
    <x v="2"/>
  </r>
  <r>
    <x v="0"/>
    <s v="Pilar III"/>
    <x v="1"/>
    <x v="20"/>
    <s v="epc_lbl"/>
    <x v="4"/>
    <s v="2.1 Em Teste"/>
    <m/>
    <d v="2024-10-18T00:00:00"/>
    <d v="2024-10-31T00:00:00"/>
    <d v="2024-10-31T00:00:00"/>
    <m/>
    <m/>
    <x v="2"/>
  </r>
  <r>
    <x v="0"/>
    <s v="Pilar III"/>
    <x v="1"/>
    <x v="20"/>
    <s v="emssns_scp1_prtctn"/>
    <x v="0"/>
    <s v="6. Em implementação (re-especificação)"/>
    <m/>
    <s v=""/>
    <s v=""/>
    <s v=""/>
    <m/>
    <m/>
    <x v="2"/>
  </r>
  <r>
    <x v="0"/>
    <s v="Pilar III"/>
    <x v="1"/>
    <x v="20"/>
    <s v="emssns_scp2_prtctn"/>
    <x v="0"/>
    <s v="6. Em implementação (re-especificação)"/>
    <m/>
    <s v=""/>
    <s v=""/>
    <s v=""/>
    <m/>
    <m/>
    <x v="2"/>
  </r>
  <r>
    <x v="0"/>
    <s v="Pilar III"/>
    <x v="1"/>
    <x v="20"/>
    <s v="emssns_scp3_prtctn"/>
    <x v="0"/>
    <s v="6. Em implementação (re-especificação)"/>
    <m/>
    <s v=""/>
    <s v=""/>
    <s v=""/>
    <m/>
    <m/>
    <x v="2"/>
  </r>
  <r>
    <x v="0"/>
    <s v="Pilar III"/>
    <x v="1"/>
    <x v="20"/>
    <s v="mthd_usd_prtctn_scp_1"/>
    <x v="0"/>
    <s v="6. Em implementação (re-especificação)"/>
    <m/>
    <s v=""/>
    <s v=""/>
    <s v=""/>
    <m/>
    <m/>
    <x v="2"/>
  </r>
  <r>
    <x v="0"/>
    <s v="Pilar III"/>
    <x v="1"/>
    <x v="20"/>
    <s v="mthd_usd_prtctn_scp_2"/>
    <x v="0"/>
    <s v="6. Em implementação (re-especificação)"/>
    <m/>
    <s v=""/>
    <s v=""/>
    <s v=""/>
    <m/>
    <m/>
    <x v="2"/>
  </r>
  <r>
    <x v="0"/>
    <s v="Pilar III"/>
    <x v="1"/>
    <x v="20"/>
    <s v="mthd_usd_prtctn_scp_3"/>
    <x v="0"/>
    <s v="6. Em implementação (re-especificação)"/>
    <m/>
    <s v=""/>
    <s v=""/>
    <s v=""/>
    <m/>
    <m/>
    <x v="2"/>
  </r>
  <r>
    <x v="0"/>
    <s v="Pilar III"/>
    <x v="1"/>
    <x v="20"/>
    <s v="flg_act_physcl_rsk"/>
    <x v="5"/>
    <s v="3. Pendente de outros desenvolvimentos"/>
    <m/>
    <d v="2024-10-18T00:00:00"/>
    <d v="2024-10-31T00:00:00"/>
    <d v="2024-10-31T00:00:00"/>
    <m/>
    <m/>
    <x v="2"/>
  </r>
  <r>
    <x v="0"/>
    <s v="Pilar III"/>
    <x v="1"/>
    <x v="20"/>
    <s v="flg_chrnc_physcl_rsk"/>
    <x v="5"/>
    <s v="3. Pendente de outros desenvolvimentos"/>
    <m/>
    <d v="2024-10-18T00:00:00"/>
    <d v="2024-10-31T00:00:00"/>
    <d v="2024-10-31T00:00:00"/>
    <m/>
    <m/>
    <x v="2"/>
  </r>
  <r>
    <x v="0"/>
    <s v="Pilar III"/>
    <x v="1"/>
    <x v="21"/>
    <s v="rsk_mtgtd_cct"/>
    <x v="1"/>
    <s v="1. Concluído"/>
    <m/>
    <d v="2024-10-30T00:00:00"/>
    <d v="2924-11-15T00:00:00"/>
    <d v="2924-11-15T00:00:00"/>
    <d v="2024-10-30T00:00:00"/>
    <m/>
    <x v="2"/>
  </r>
  <r>
    <x v="0"/>
    <s v="Pilar III"/>
    <x v="1"/>
    <x v="21"/>
    <s v="rsk_mtgtd_ccp"/>
    <x v="4"/>
    <s v="2.1 Em Teste"/>
    <m/>
    <d v="2024-10-30T00:00:00"/>
    <d v="2924-11-28T00:00:00"/>
    <d v="2924-11-28T00:00:00"/>
    <d v="2024-10-30T00:00:00"/>
    <m/>
    <x v="2"/>
  </r>
  <r>
    <x v="0"/>
    <s v="Pilar III"/>
    <x v="1"/>
    <x v="22"/>
    <s v="envrnmntl_objctv"/>
    <x v="4"/>
    <s v="2.1 Em Teste"/>
    <m/>
    <d v="2024-10-28T00:00:00"/>
    <d v="2024-11-28T00:00:00"/>
    <d v="2024-11-28T00:00:00"/>
    <d v="2024-10-28T00:00:00"/>
    <m/>
    <x v="2"/>
  </r>
  <r>
    <x v="0"/>
    <s v="Pilar III"/>
    <x v="1"/>
    <x v="22"/>
    <s v="typ_actvty"/>
    <x v="4"/>
    <s v="2.1 Em Teste"/>
    <m/>
    <d v="2024-10-28T00:00:00"/>
    <d v="2024-11-28T00:00:00"/>
    <d v="2024-11-28T00:00:00"/>
    <d v="2024-10-28T00:00:00"/>
    <m/>
    <x v="2"/>
  </r>
  <r>
    <x v="0"/>
    <s v="Pilar III"/>
    <x v="1"/>
    <x v="21"/>
    <s v="lns_clltrlzd_clssfctn"/>
    <x v="1"/>
    <s v="1. Concluído"/>
    <m/>
    <d v="2024-10-18T00:00:00"/>
    <d v="2024-10-24T00:00:00"/>
    <d v="2024-10-24T00:00:00"/>
    <m/>
    <m/>
    <x v="2"/>
  </r>
  <r>
    <x v="0"/>
    <s v="Pilar III"/>
    <x v="1"/>
    <x v="21"/>
    <s v="mthd_usd_instrmnt_scp_1"/>
    <x v="0"/>
    <s v="6. Em implementação (re-especificação)"/>
    <m/>
    <s v=""/>
    <s v=""/>
    <s v=""/>
    <d v="2024-10-28T00:00:00"/>
    <m/>
    <x v="2"/>
  </r>
  <r>
    <x v="0"/>
    <s v="Pilar III"/>
    <x v="1"/>
    <x v="21"/>
    <s v="mthd_usd_instrmnt_scp_2"/>
    <x v="0"/>
    <s v="6. Em implementação (re-especificação)"/>
    <m/>
    <s v=""/>
    <s v=""/>
    <s v=""/>
    <d v="2024-10-28T00:00:00"/>
    <m/>
    <x v="2"/>
  </r>
  <r>
    <x v="0"/>
    <s v="Pilar III"/>
    <x v="1"/>
    <x v="21"/>
    <s v="mthd_usd_instrmnt_scp_3"/>
    <x v="0"/>
    <s v="6. Em implementação (re-especificação)"/>
    <m/>
    <s v=""/>
    <s v=""/>
    <s v=""/>
    <d v="2024-10-28T00:00:00"/>
    <m/>
    <x v="2"/>
  </r>
  <r>
    <x v="0"/>
    <s v="Pilar III"/>
    <x v="1"/>
    <x v="21"/>
    <s v="sstnbl_ctgry_txnmy"/>
    <x v="1"/>
    <s v="1. Concluído"/>
    <s v="Campo eliminado na versão de Dez24"/>
    <d v="2024-10-28T00:00:00"/>
    <d v="2024-11-15T00:00:00"/>
    <d v="2924-11-15T00:00:00"/>
    <d v="2024-10-28T00:00:00"/>
    <m/>
    <x v="2"/>
  </r>
  <r>
    <x v="0"/>
    <s v="Pilar III"/>
    <x v="1"/>
    <x v="23"/>
    <s v="ambito"/>
    <x v="1"/>
    <s v="1. Concluído"/>
    <m/>
    <d v="2024-10-28T00:00:00"/>
    <d v="2024-11-15T00:00:00"/>
    <d v="2024-11-15T00:00:00"/>
    <d v="2024-10-28T00:00:00"/>
    <m/>
    <x v="2"/>
  </r>
  <r>
    <x v="0"/>
    <s v="Pilar III"/>
    <x v="1"/>
    <x v="23"/>
    <s v="ref_date"/>
    <x v="1"/>
    <s v="1. Concluído"/>
    <m/>
    <d v="2024-10-28T00:00:00"/>
    <d v="2024-11-15T00:00:00"/>
    <d v="2024-11-15T00:00:00"/>
    <d v="2024-10-28T00:00:00"/>
    <m/>
    <x v="2"/>
  </r>
  <r>
    <x v="0"/>
    <s v="Pilar III"/>
    <x v="1"/>
    <x v="23"/>
    <s v="ordem"/>
    <x v="1"/>
    <s v="1. Concluído"/>
    <m/>
    <d v="2024-10-28T00:00:00"/>
    <d v="2024-11-15T00:00:00"/>
    <d v="2024-11-15T00:00:00"/>
    <d v="2024-10-28T00:00:00"/>
    <m/>
    <x v="2"/>
  </r>
  <r>
    <x v="0"/>
    <s v="Pilar III"/>
    <x v="1"/>
    <x v="23"/>
    <s v="tabela"/>
    <x v="1"/>
    <s v="1. Concluído"/>
    <m/>
    <d v="2024-10-28T00:00:00"/>
    <d v="2024-11-15T00:00:00"/>
    <d v="2024-11-15T00:00:00"/>
    <d v="2024-10-28T00:00:00"/>
    <m/>
    <x v="2"/>
  </r>
  <r>
    <x v="0"/>
    <s v="Pilar III"/>
    <x v="1"/>
    <x v="23"/>
    <s v="origem_scp1_emss"/>
    <x v="1"/>
    <s v="1. Concluído"/>
    <m/>
    <d v="2024-10-28T00:00:00"/>
    <d v="2024-11-15T00:00:00"/>
    <d v="2024-11-15T00:00:00"/>
    <d v="2024-10-28T00:00:00"/>
    <m/>
    <x v="2"/>
  </r>
  <r>
    <x v="0"/>
    <s v="Pilar III"/>
    <x v="1"/>
    <x v="23"/>
    <s v="origem_scp2_emss"/>
    <x v="1"/>
    <s v="1. Concluído"/>
    <m/>
    <d v="2024-10-28T00:00:00"/>
    <d v="2024-11-15T00:00:00"/>
    <d v="2024-11-15T00:00:00"/>
    <d v="2024-10-28T00:00:00"/>
    <m/>
    <x v="2"/>
  </r>
  <r>
    <x v="0"/>
    <s v="Pilar III"/>
    <x v="1"/>
    <x v="23"/>
    <s v="origem_scp3_emss"/>
    <x v="1"/>
    <s v="1. Concluído"/>
    <m/>
    <d v="2024-10-28T00:00:00"/>
    <d v="2024-11-15T00:00:00"/>
    <d v="2024-11-15T00:00:00"/>
    <d v="2024-10-28T00:00:00"/>
    <m/>
    <x v="2"/>
  </r>
  <r>
    <x v="0"/>
    <s v="Pilar III"/>
    <x v="1"/>
    <x v="23"/>
    <s v="mthd_usd_instrmnt_scp_1"/>
    <x v="1"/>
    <s v="1. Concluído"/>
    <m/>
    <d v="2024-10-28T00:00:00"/>
    <d v="2024-11-15T00:00:00"/>
    <d v="2024-11-15T00:00:00"/>
    <d v="2024-10-28T00:00:00"/>
    <m/>
    <x v="2"/>
  </r>
  <r>
    <x v="0"/>
    <s v="Pilar III"/>
    <x v="1"/>
    <x v="23"/>
    <s v="mthd_usd_instrmnt_scp_2"/>
    <x v="1"/>
    <s v="1. Concluído"/>
    <m/>
    <d v="2024-10-28T00:00:00"/>
    <d v="2024-11-15T00:00:00"/>
    <d v="2024-11-15T00:00:00"/>
    <d v="2024-10-28T00:00:00"/>
    <m/>
    <x v="2"/>
  </r>
  <r>
    <x v="0"/>
    <s v="Pilar III"/>
    <x v="1"/>
    <x v="23"/>
    <s v="mthd_usd_instrmnt_scp_3"/>
    <x v="1"/>
    <s v="1. Concluído"/>
    <m/>
    <d v="2024-10-28T00:00:00"/>
    <d v="2024-11-15T00:00:00"/>
    <d v="2024-11-15T00:00:00"/>
    <d v="2024-10-28T00:00:00"/>
    <m/>
    <x v="2"/>
  </r>
  <r>
    <x v="0"/>
    <s v="Pilar III"/>
    <x v="1"/>
    <x v="23"/>
    <s v="purpose_code"/>
    <x v="1"/>
    <s v="1. Concluído"/>
    <m/>
    <s v=""/>
    <d v="2024-11-15T00:00:00"/>
    <d v="2024-11-15T00:00:00"/>
    <m/>
    <m/>
    <x v="2"/>
  </r>
  <r>
    <x v="0"/>
    <s v="Pilar III"/>
    <x v="1"/>
    <x v="23"/>
    <s v="flg_fin"/>
    <x v="1"/>
    <s v="1. Concluído"/>
    <m/>
    <s v=""/>
    <d v="2024-11-15T00:00:00"/>
    <d v="2024-11-15T00:00:00"/>
    <m/>
    <m/>
    <x v="2"/>
  </r>
  <r>
    <x v="0"/>
    <s v="Pilar III"/>
    <x v="1"/>
    <x v="23"/>
    <s v="flg_exec"/>
    <x v="1"/>
    <s v="1. Concluído"/>
    <m/>
    <s v=""/>
    <d v="2024-11-15T00:00:00"/>
    <d v="2024-11-15T00:00:00"/>
    <m/>
    <m/>
    <x v="2"/>
  </r>
  <r>
    <x v="0"/>
    <s v="Pilar III"/>
    <x v="1"/>
    <x v="23"/>
    <s v="flg_col"/>
    <x v="1"/>
    <s v="1. Concluído"/>
    <m/>
    <s v=""/>
    <d v="2024-11-15T00:00:00"/>
    <d v="2024-11-15T00:00:00"/>
    <m/>
    <m/>
    <x v="2"/>
  </r>
  <r>
    <x v="0"/>
    <s v="Pilar III"/>
    <x v="1"/>
    <x v="23"/>
    <s v="flg_pro"/>
    <x v="1"/>
    <s v="1. Concluído"/>
    <m/>
    <s v=""/>
    <d v="2024-11-15T00:00:00"/>
    <d v="2024-11-15T00:00:00"/>
    <m/>
    <m/>
    <x v="2"/>
  </r>
  <r>
    <x v="0"/>
    <s v="Pilar III"/>
    <x v="1"/>
    <x v="24"/>
    <s v="ambito"/>
    <x v="1"/>
    <s v="1. Concluído"/>
    <m/>
    <s v=""/>
    <s v=""/>
    <s v=""/>
    <m/>
    <m/>
    <x v="2"/>
  </r>
  <r>
    <x v="0"/>
    <s v="Pilar III"/>
    <x v="1"/>
    <x v="24"/>
    <s v="ref_date"/>
    <x v="1"/>
    <s v="1. Concluído"/>
    <m/>
    <s v=""/>
    <s v=""/>
    <s v=""/>
    <m/>
    <m/>
    <x v="2"/>
  </r>
  <r>
    <x v="0"/>
    <s v="Pilar III"/>
    <x v="1"/>
    <x v="24"/>
    <s v="ordem"/>
    <x v="1"/>
    <s v="1. Concluído"/>
    <m/>
    <s v=""/>
    <s v=""/>
    <s v=""/>
    <m/>
    <m/>
    <x v="2"/>
  </r>
  <r>
    <x v="0"/>
    <s v="Pilar III"/>
    <x v="1"/>
    <x v="24"/>
    <s v="nace_code"/>
    <x v="1"/>
    <s v="1. Concluído"/>
    <m/>
    <s v=""/>
    <s v=""/>
    <s v=""/>
    <m/>
    <m/>
    <x v="2"/>
  </r>
  <r>
    <x v="0"/>
    <s v="Pilar III"/>
    <x v="1"/>
    <x v="24"/>
    <s v="contraparte"/>
    <x v="1"/>
    <s v="1. Concluído"/>
    <m/>
    <s v=""/>
    <s v=""/>
    <s v=""/>
    <m/>
    <m/>
    <x v="2"/>
  </r>
  <r>
    <x v="0"/>
    <s v="Pilar III"/>
    <x v="1"/>
    <x v="24"/>
    <s v="cnatureza_juri"/>
    <x v="1"/>
    <s v="1. Concluído"/>
    <m/>
    <s v=""/>
    <s v=""/>
    <s v=""/>
    <m/>
    <m/>
    <x v="2"/>
  </r>
  <r>
    <x v="0"/>
    <s v="Pilar III"/>
    <x v="1"/>
    <x v="24"/>
    <s v="idcomb"/>
    <x v="1"/>
    <s v="1. Concluído"/>
    <m/>
    <s v=""/>
    <s v=""/>
    <s v=""/>
    <m/>
    <m/>
    <x v="2"/>
  </r>
  <r>
    <x v="0"/>
    <s v="Pilar III"/>
    <x v="1"/>
    <x v="24"/>
    <s v="esg_sbsctr"/>
    <x v="1"/>
    <s v="1. Concluído"/>
    <m/>
    <s v=""/>
    <s v=""/>
    <s v=""/>
    <m/>
    <m/>
    <x v="2"/>
  </r>
  <r>
    <x v="0"/>
    <s v="Pilar III"/>
    <x v="1"/>
    <x v="24"/>
    <s v="descrição"/>
    <x v="1"/>
    <s v="1. Concluído"/>
    <m/>
    <s v=""/>
    <s v=""/>
    <s v=""/>
    <m/>
    <m/>
    <x v="2"/>
  </r>
  <r>
    <x v="0"/>
    <s v="Pilar III"/>
    <x v="1"/>
    <x v="21"/>
    <s v="dt_rfrnc"/>
    <x v="1"/>
    <s v="1. Concluído"/>
    <s v="26/07/2024: Campo não espelhado na documentação da Deloitte (LT ESTR)"/>
    <s v=""/>
    <s v=""/>
    <s v=""/>
    <m/>
    <m/>
    <x v="2"/>
  </r>
  <r>
    <x v="0"/>
    <s v="Pilar III"/>
    <x v="1"/>
    <x v="21"/>
    <s v="instrmnt_id"/>
    <x v="1"/>
    <s v="1. Concluído"/>
    <s v="26/07/2024: Campo não espelhado na documentação da Deloitte (LT ESTR)"/>
    <s v=""/>
    <s v=""/>
    <s v=""/>
    <m/>
    <m/>
    <x v="2"/>
  </r>
  <r>
    <x v="0"/>
    <s v="Pilar III"/>
    <x v="1"/>
    <x v="21"/>
    <s v="dt_incptn"/>
    <x v="1"/>
    <s v="1. Concluído"/>
    <s v="26/07/2024: Campo não espelhado na documentação da Deloitte (LT ESTR)"/>
    <s v=""/>
    <s v=""/>
    <s v=""/>
    <m/>
    <m/>
    <x v="2"/>
  </r>
  <r>
    <x v="0"/>
    <s v="Pilar III"/>
    <x v="1"/>
    <x v="21"/>
    <s v="dflt_stts_instrmnt"/>
    <x v="1"/>
    <s v="1. Concluído"/>
    <s v="26/07/2024: Campo não espelhado na documentação da Deloitte (LT ESTR)"/>
    <s v=""/>
    <s v=""/>
    <s v=""/>
    <m/>
    <m/>
    <x v="2"/>
  </r>
  <r>
    <x v="0"/>
    <s v="Pilar III"/>
    <x v="1"/>
    <x v="21"/>
    <s v="imprmnt_stts"/>
    <x v="1"/>
    <s v="1. Concluído"/>
    <s v="26/07/2024: Campo não espelhado na documentação da Deloitte (LT ESTR)"/>
    <s v=""/>
    <s v=""/>
    <s v=""/>
    <m/>
    <m/>
    <x v="2"/>
  </r>
  <r>
    <x v="0"/>
    <s v="Pilar III"/>
    <x v="1"/>
    <x v="21"/>
    <s v="prfrmng_stts"/>
    <x v="1"/>
    <s v="1. Concluído"/>
    <s v="26/07/2024: Campo não espelhado na documentação da Deloitte (LT ESTR)"/>
    <s v=""/>
    <s v=""/>
    <s v=""/>
    <m/>
    <m/>
    <x v="2"/>
  </r>
  <r>
    <x v="0"/>
    <s v="Pilar III"/>
    <x v="1"/>
    <x v="21"/>
    <s v="prjct_fnnc_ln"/>
    <x v="1"/>
    <s v="1. Concluído"/>
    <s v="26/07/2024: Campo não espelhado na documentação da Deloitte (LT ESTR)"/>
    <s v=""/>
    <s v=""/>
    <s v=""/>
    <m/>
    <m/>
    <x v="2"/>
  </r>
  <r>
    <x v="0"/>
    <s v="Pilar III"/>
    <x v="1"/>
    <x v="21"/>
    <s v="typ_instrmnt"/>
    <x v="1"/>
    <s v="1. Concluído"/>
    <s v="26/07/2024: Campo não espelhado na documentação da Deloitte (LT ESTR)"/>
    <s v=""/>
    <s v=""/>
    <s v=""/>
    <m/>
    <m/>
    <x v="2"/>
  </r>
  <r>
    <x v="0"/>
    <s v="Pilar III"/>
    <x v="1"/>
    <x v="21"/>
    <s v="grss_crryng_amnt_instrmnt"/>
    <x v="1"/>
    <s v="1. Concluído"/>
    <s v="26/07/2024: Campo não espelhado na documentação da Deloitte (LT ESTR)"/>
    <s v=""/>
    <s v=""/>
    <s v=""/>
    <m/>
    <m/>
    <x v="2"/>
  </r>
  <r>
    <x v="0"/>
    <s v="Pilar III"/>
    <x v="1"/>
    <x v="21"/>
    <s v="accmltd_chngs_fv_cr_instrmnt"/>
    <x v="1"/>
    <s v="1. Concluído"/>
    <s v="26/07/2024: Campo não espelhado na documentação da Deloitte (LT ESTR)"/>
    <s v=""/>
    <s v=""/>
    <s v=""/>
    <m/>
    <m/>
    <x v="2"/>
  </r>
  <r>
    <x v="0"/>
    <s v="Pilar III"/>
    <x v="1"/>
    <x v="21"/>
    <s v="accntng_clssfctn"/>
    <x v="1"/>
    <s v="1. Concluído"/>
    <s v="26/07/2024: Campo não espelhado na documentação da Deloitte (LT ESTR)"/>
    <s v=""/>
    <s v=""/>
    <s v=""/>
    <m/>
    <m/>
    <x v="2"/>
  </r>
  <r>
    <x v="0"/>
    <s v="Pilar III"/>
    <x v="1"/>
    <x v="21"/>
    <s v="dt_lgl_fnl_mtrty"/>
    <x v="1"/>
    <s v="1. Concluído"/>
    <s v="26/07/2024: Campo não espelhado na documentação da Deloitte (LT ESTR)"/>
    <s v=""/>
    <s v=""/>
    <s v=""/>
    <m/>
    <m/>
    <x v="2"/>
  </r>
  <r>
    <x v="0"/>
    <s v="Pilar III"/>
    <x v="1"/>
    <x v="21"/>
    <s v="accmltd_imprmnt_instrmnt"/>
    <x v="1"/>
    <s v="1. Concluído"/>
    <s v="26/07/2024: Campo não espelhado na documentação da Deloitte (LT ESTR)"/>
    <s v=""/>
    <s v=""/>
    <s v=""/>
    <m/>
    <m/>
    <x v="2"/>
  </r>
  <r>
    <x v="0"/>
    <s v="Pilar III"/>
    <x v="1"/>
    <x v="21"/>
    <s v="issr_cntry"/>
    <x v="1"/>
    <s v="1. Concluído"/>
    <s v="26/07/2024: Campo não espelhado na documentação da Deloitte (LT ESTR)"/>
    <s v=""/>
    <s v=""/>
    <s v=""/>
    <m/>
    <m/>
    <x v="2"/>
  </r>
  <r>
    <x v="0"/>
    <s v="Pilar III"/>
    <x v="1"/>
    <x v="21"/>
    <s v="issr_nace_sctr"/>
    <x v="1"/>
    <s v="1. Concluído"/>
    <s v="26/07/2024: Campo não espelhado na documentação da Deloitte (LT ESTR)"/>
    <s v=""/>
    <s v=""/>
    <s v=""/>
    <m/>
    <m/>
    <x v="2"/>
  </r>
  <r>
    <x v="0"/>
    <s v="Pilar III"/>
    <x v="1"/>
    <x v="21"/>
    <s v="prmry_asst_clssf"/>
    <x v="1"/>
    <s v="1. Concluído"/>
    <s v="26/07/2024: Campo não espelhado na documentação da Deloitte (LT ESTR)"/>
    <s v=""/>
    <s v=""/>
    <s v=""/>
    <m/>
    <m/>
    <x v="2"/>
  </r>
  <r>
    <x v="0"/>
    <s v="Pilar III"/>
    <x v="1"/>
    <x v="21"/>
    <s v="subportfolio_id"/>
    <x v="1"/>
    <s v="1. Concluído"/>
    <s v="26/07/2024: Campo não espelhado na documentação da Deloitte (LT ESTR)"/>
    <s v=""/>
    <s v=""/>
    <s v=""/>
    <m/>
    <m/>
    <x v="2"/>
  </r>
  <r>
    <x v="0"/>
    <s v="Pilar III"/>
    <x v="1"/>
    <x v="21"/>
    <s v="cod_soc"/>
    <x v="1"/>
    <s v="1. Concluído"/>
    <s v="26/07/2024: Campo não espelhado na documentação da Deloitte (LT ESTR)"/>
    <s v=""/>
    <s v=""/>
    <s v=""/>
    <m/>
    <m/>
    <x v="2"/>
  </r>
  <r>
    <x v="0"/>
    <s v="Pilar III"/>
    <x v="1"/>
    <x v="21"/>
    <s v="lcl_instmrnt_id"/>
    <x v="1"/>
    <s v="1. Concluído"/>
    <s v="26/07/2024: Campo não espelhado na documentação da Deloitte (LT ESTR)"/>
    <s v=""/>
    <s v=""/>
    <s v=""/>
    <m/>
    <m/>
    <x v="2"/>
  </r>
  <r>
    <x v="0"/>
    <s v="Pilar III"/>
    <x v="1"/>
    <x v="22"/>
    <s v="sstnbl_indctr"/>
    <x v="4"/>
    <s v="2.1 Em Teste"/>
    <s v="Pendente de feedback de CDO - Criação de Nova tabela"/>
    <s v=""/>
    <d v="2024-11-28T00:00:00"/>
    <d v="2024-11-28T00:00:00"/>
    <d v="2024-10-28T00:00:00"/>
    <m/>
    <x v="2"/>
  </r>
  <r>
    <x v="0"/>
    <s v="Pilar III"/>
    <x v="1"/>
    <x v="22"/>
    <s v="sstnbl_ctgry"/>
    <x v="4"/>
    <s v="2.1 Em Teste"/>
    <s v="Pendente de feedback de CDO - Criação de Nova tabela"/>
    <d v="2024-10-28T00:00:00"/>
    <d v="2024-11-28T00:00:00"/>
    <d v="2024-11-28T00:00:00"/>
    <d v="2024-10-28T00:00:00"/>
    <m/>
    <x v="2"/>
  </r>
  <r>
    <x v="0"/>
    <s v="Pilar III"/>
    <x v="1"/>
    <x v="21"/>
    <s v="grss_intrst_incm"/>
    <x v="6"/>
    <s v="5. Em Correção"/>
    <s v="26/07/2024: Campo não espelhado na documentação da Deloitte (LT ESTR)"/>
    <d v="2024-11-22T00:00:00"/>
    <s v=""/>
    <s v=""/>
    <d v="2024-10-30T00:00:00"/>
    <m/>
    <x v="2"/>
  </r>
  <r>
    <x v="0"/>
    <s v="Pilar III"/>
    <x v="1"/>
    <x v="21"/>
    <s v="grss_cmmssn_incm"/>
    <x v="6"/>
    <s v="5. Em Correção"/>
    <s v="26/07/2024: Campo não espelhado na documentação da Deloitte (LT ESTR)"/>
    <d v="2024-11-22T00:00:00"/>
    <s v=""/>
    <s v=""/>
    <d v="2024-10-30T00:00:00"/>
    <m/>
    <x v="2"/>
  </r>
  <r>
    <x v="0"/>
    <s v="Pilar III"/>
    <x v="1"/>
    <x v="21"/>
    <s v="grss_cmmssn_incm_off_blnc"/>
    <x v="6"/>
    <s v="5. Em Correção"/>
    <s v="26/07/2024: Campo não espelhado na documentação da Deloitte (LT ESTR)"/>
    <d v="2024-11-22T00:00:00"/>
    <s v=""/>
    <s v=""/>
    <d v="2024-10-30T00:00:00"/>
    <m/>
    <x v="2"/>
  </r>
  <r>
    <x v="0"/>
    <s v="Pilar III"/>
    <x v="1"/>
    <x v="21"/>
    <s v="idcmb"/>
    <x v="1"/>
    <s v="1. Concluído"/>
    <s v="26/07/2024: Campo não espelhado na documentação da Deloitte (LT ESTR)"/>
    <s v=""/>
    <s v=""/>
    <s v=""/>
    <m/>
    <m/>
    <x v="2"/>
  </r>
  <r>
    <x v="0"/>
    <s v="Pilar III"/>
    <x v="1"/>
    <x v="19"/>
    <s v="cntry"/>
    <x v="1"/>
    <s v="1. Concluído"/>
    <s v="26/07/2024: Campo não espelhado na documentação da Deloitte (LT ESTR)"/>
    <s v=""/>
    <s v=""/>
    <s v=""/>
    <m/>
    <m/>
    <x v="2"/>
  </r>
  <r>
    <x v="0"/>
    <s v="Pilar III"/>
    <x v="1"/>
    <x v="19"/>
    <s v="dt_rfrnc"/>
    <x v="1"/>
    <s v="1. Concluído"/>
    <s v="26/07/2024: Campo não espelhado na documentação da Deloitte (LT ESTR)"/>
    <s v=""/>
    <s v=""/>
    <s v=""/>
    <m/>
    <m/>
    <x v="2"/>
  </r>
  <r>
    <x v="0"/>
    <s v="Pilar III"/>
    <x v="1"/>
    <x v="19"/>
    <s v="entty_id"/>
    <x v="1"/>
    <s v="1. Concluído"/>
    <s v="26/07/2024: Campo não espelhado na documentação da Deloitte (LT ESTR)"/>
    <s v=""/>
    <s v=""/>
    <s v=""/>
    <m/>
    <m/>
    <x v="2"/>
  </r>
  <r>
    <x v="0"/>
    <s v="Pilar III"/>
    <x v="1"/>
    <x v="19"/>
    <s v="lei"/>
    <x v="1"/>
    <s v="1. Concluído"/>
    <s v="26/07/2024: Campo não espelhado na documentação da Deloitte (LT ESTR)"/>
    <s v=""/>
    <s v=""/>
    <s v=""/>
    <m/>
    <m/>
    <x v="2"/>
  </r>
  <r>
    <x v="0"/>
    <s v="Pilar III"/>
    <x v="1"/>
    <x v="19"/>
    <s v="ecnmc_actvty"/>
    <x v="1"/>
    <s v="1. Concluído"/>
    <s v="26/07/2024: Campo não espelhado na documentação da Deloitte (LT ESTR)"/>
    <s v=""/>
    <s v=""/>
    <s v=""/>
    <m/>
    <m/>
    <x v="2"/>
  </r>
  <r>
    <x v="0"/>
    <s v="Pilar III"/>
    <x v="1"/>
    <x v="19"/>
    <s v="grp_eqty"/>
    <x v="1"/>
    <s v="1. Concluído"/>
    <s v="26/07/2024: Campo não espelhado na documentação da Deloitte (LT ESTR)"/>
    <s v=""/>
    <s v=""/>
    <s v=""/>
    <m/>
    <m/>
    <x v="2"/>
  </r>
  <r>
    <x v="0"/>
    <s v="Pilar III"/>
    <x v="1"/>
    <x v="19"/>
    <s v="annl_trnvr_le"/>
    <x v="1"/>
    <s v="1. Concluído"/>
    <s v="26/07/2024: Campo não espelhado na documentação da Deloitte (LT ESTR)"/>
    <s v=""/>
    <s v=""/>
    <s v=""/>
    <m/>
    <m/>
    <x v="2"/>
  </r>
  <r>
    <x v="0"/>
    <s v="Pilar III"/>
    <x v="1"/>
    <x v="19"/>
    <s v="eqty"/>
    <x v="1"/>
    <s v="1. Concluído"/>
    <s v="26/07/2024: Campo não espelhado na documentação da Deloitte (LT ESTR)"/>
    <s v=""/>
    <s v=""/>
    <s v=""/>
    <m/>
    <m/>
    <x v="2"/>
  </r>
  <r>
    <x v="0"/>
    <s v="Pilar III"/>
    <x v="1"/>
    <x v="19"/>
    <s v="grp_ttl_dbt"/>
    <x v="1"/>
    <s v="1. Concluído"/>
    <s v="26/07/2024: Campo não espelhado na documentação da Deloitte (LT ESTR)"/>
    <s v=""/>
    <s v=""/>
    <s v=""/>
    <m/>
    <m/>
    <x v="2"/>
  </r>
  <r>
    <x v="0"/>
    <s v="Pilar III"/>
    <x v="1"/>
    <x v="19"/>
    <s v="ttl_dbt"/>
    <x v="1"/>
    <s v="1. Concluído"/>
    <s v="26/07/2024: Campo não espelhado na documentação da Deloitte (LT ESTR)"/>
    <s v=""/>
    <s v=""/>
    <s v=""/>
    <m/>
    <m/>
    <x v="2"/>
  </r>
  <r>
    <x v="0"/>
    <s v="Pilar III"/>
    <x v="1"/>
    <x v="19"/>
    <s v="cod_soc"/>
    <x v="1"/>
    <s v="1. Concluído"/>
    <s v="26/07/2024: Campo não espelhado na documentação da Deloitte (LT ESTR)"/>
    <s v=""/>
    <s v=""/>
    <s v=""/>
    <m/>
    <m/>
    <x v="2"/>
  </r>
  <r>
    <x v="0"/>
    <s v="Pilar III"/>
    <x v="1"/>
    <x v="20"/>
    <s v="dt_rfrnc"/>
    <x v="1"/>
    <s v="1. Concluído"/>
    <s v="26/07/2024: Campo não espelhado na documentação da Deloitte (LT ESTR)"/>
    <s v=""/>
    <s v=""/>
    <s v=""/>
    <m/>
    <m/>
    <x v="2"/>
  </r>
  <r>
    <x v="0"/>
    <s v="Pilar III"/>
    <x v="1"/>
    <x v="20"/>
    <s v="prtctn_id"/>
    <x v="4"/>
    <s v="2.1 Em Teste"/>
    <s v="26/07/2024: Campo não espelhado na documentação da Deloitte (LT ESTR)"/>
    <d v="2024-10-24T00:00:00"/>
    <d v="2024-11-15T00:00:00"/>
    <d v="2024-11-15T00:00:00"/>
    <d v="2024-10-23T00:00:00"/>
    <m/>
    <x v="2"/>
  </r>
  <r>
    <x v="0"/>
    <s v="Pilar III"/>
    <x v="1"/>
    <x v="20"/>
    <s v="rl_estt_clltrl_lctn"/>
    <x v="4"/>
    <s v="2.1 Em Teste"/>
    <s v="26/07/2024: Campo não espelhado na documentação da Deloitte (LT ESTR)"/>
    <d v="2024-10-24T00:00:00"/>
    <d v="2024-11-15T00:00:00"/>
    <d v="2024-11-15T00:00:00"/>
    <d v="2024-10-23T00:00:00"/>
    <m/>
    <x v="2"/>
  </r>
  <r>
    <x v="0"/>
    <s v="Pilar III"/>
    <x v="1"/>
    <x v="20"/>
    <s v="rl_estt_pst_cd"/>
    <x v="4"/>
    <s v="2.1 Em Teste"/>
    <s v="26/07/2024: Campo não espelhado na documentação da Deloitte (LT ESTR)"/>
    <d v="2024-10-24T00:00:00"/>
    <d v="2024-11-15T00:00:00"/>
    <d v="2024-11-15T00:00:00"/>
    <d v="2024-10-23T00:00:00"/>
    <m/>
    <x v="2"/>
  </r>
  <r>
    <x v="0"/>
    <s v="Pilar III"/>
    <x v="1"/>
    <x v="20"/>
    <s v="typ_prtctn"/>
    <x v="5"/>
    <s v="3. Pendente de outros desenvolvimentos"/>
    <s v="Pendente de feedback de CDO - Reunião marcada para dia 28/10"/>
    <d v="2024-10-23T00:00:00"/>
    <d v="2024-11-28T00:00:00"/>
    <d v="2024-11-28T00:00:00"/>
    <d v="2024-10-30T00:00:00"/>
    <m/>
    <x v="2"/>
  </r>
  <r>
    <x v="0"/>
    <s v="Pilar III"/>
    <x v="1"/>
    <x v="20"/>
    <s v="orgnl_prtctn_vl"/>
    <x v="5"/>
    <s v="3. Pendente de outros desenvolvimentos"/>
    <s v="26/07/2024: Campo não espelhado na documentação da Deloitte (LT ESTR)"/>
    <d v="2024-10-30T00:00:00"/>
    <d v="2024-11-15T00:00:00"/>
    <d v="2024-11-15T00:00:00"/>
    <d v="2024-10-30T00:00:00"/>
    <m/>
    <x v="2"/>
  </r>
  <r>
    <x v="0"/>
    <s v="Pilar III"/>
    <x v="1"/>
    <x v="20"/>
    <s v="prtctn_vl"/>
    <x v="4"/>
    <s v="2.1 Em Teste"/>
    <s v="26/07/2024: Campo não espelhado na documentação da Deloitte (LT ESTR)"/>
    <d v="2024-10-24T00:00:00"/>
    <d v="2024-11-28T00:00:00"/>
    <d v="2024-11-28T00:00:00"/>
    <d v="2024-10-23T00:00:00"/>
    <m/>
    <x v="2"/>
  </r>
  <r>
    <x v="0"/>
    <s v="Pilar III"/>
    <x v="1"/>
    <x v="20"/>
    <s v="cod_soc"/>
    <x v="1"/>
    <s v="1. Concluído"/>
    <s v="26/07/2024: Campo não espelhado na documentação da Deloitte (LT ESTR)"/>
    <s v=""/>
    <s v=""/>
    <s v=""/>
    <m/>
    <m/>
    <x v="2"/>
  </r>
  <r>
    <x v="0"/>
    <s v="Pilar III"/>
    <x v="1"/>
    <x v="25"/>
    <s v="dt_rfrnc"/>
    <x v="1"/>
    <s v="1. Concluído"/>
    <s v="26/07/2024: Campo não espelhado na documentação da Deloitte (LT ESTR)"/>
    <s v=""/>
    <s v=""/>
    <s v=""/>
    <m/>
    <m/>
    <x v="2"/>
  </r>
  <r>
    <x v="0"/>
    <s v="Pilar III"/>
    <x v="1"/>
    <x v="25"/>
    <s v="entty_id"/>
    <x v="1"/>
    <s v="1. Concluído"/>
    <s v="26/07/2024: Campo não espelhado na documentação da Deloitte (LT ESTR)"/>
    <s v=""/>
    <s v=""/>
    <s v=""/>
    <m/>
    <m/>
    <x v="2"/>
  </r>
  <r>
    <x v="0"/>
    <s v="Pilar III"/>
    <x v="1"/>
    <x v="25"/>
    <s v="instrmnt_id"/>
    <x v="1"/>
    <s v="1. Concluído"/>
    <s v="26/07/2024: Campo não espelhado na documentação da Deloitte (LT ESTR)"/>
    <s v=""/>
    <s v=""/>
    <s v=""/>
    <m/>
    <m/>
    <x v="2"/>
  </r>
  <r>
    <x v="0"/>
    <s v="Pilar III"/>
    <x v="1"/>
    <x v="25"/>
    <s v="cod_soc"/>
    <x v="1"/>
    <s v="1. Concluído"/>
    <s v="26/07/2024: Campo não espelhado na documentação da Deloitte (LT ESTR)"/>
    <s v=""/>
    <s v=""/>
    <s v=""/>
    <m/>
    <m/>
    <x v="2"/>
  </r>
  <r>
    <x v="0"/>
    <s v="Pilar III"/>
    <x v="1"/>
    <x v="25"/>
    <s v="mn_entty_id"/>
    <x v="1"/>
    <s v="1. Concluído"/>
    <s v="26/07/2024: Campo não espelhado na documentação da Deloitte (LT ESTR)"/>
    <s v=""/>
    <s v=""/>
    <s v=""/>
    <m/>
    <m/>
    <x v="2"/>
  </r>
  <r>
    <x v="0"/>
    <s v="Pilar III"/>
    <x v="1"/>
    <x v="26"/>
    <s v="dt_rfrnc"/>
    <x v="1"/>
    <s v="1. Concluído"/>
    <s v="26/07/2024: Campo não espelhado na documentação da Deloitte (LT ESTR)"/>
    <s v=""/>
    <s v=""/>
    <s v=""/>
    <m/>
    <m/>
    <x v="2"/>
  </r>
  <r>
    <x v="0"/>
    <s v="Pilar III"/>
    <x v="1"/>
    <x v="26"/>
    <s v="instrmnt_id"/>
    <x v="1"/>
    <s v="1. Concluído"/>
    <s v="26/07/2024: Campo não espelhado na documentação da Deloitte (LT ESTR)"/>
    <s v=""/>
    <s v=""/>
    <s v=""/>
    <m/>
    <m/>
    <x v="2"/>
  </r>
  <r>
    <x v="0"/>
    <s v="Pilar III"/>
    <x v="1"/>
    <x v="26"/>
    <s v="prtctn_id"/>
    <x v="1"/>
    <s v="1. Concluído"/>
    <s v="26/07/2024: Campo não espelhado na documentação da Deloitte (LT ESTR)"/>
    <s v=""/>
    <s v=""/>
    <s v=""/>
    <m/>
    <m/>
    <x v="2"/>
  </r>
  <r>
    <x v="0"/>
    <s v="Pilar III"/>
    <x v="1"/>
    <x v="26"/>
    <s v="prtctn_allctd_vl"/>
    <x v="1"/>
    <s v="1. Concluído"/>
    <s v="26/07/2024: Campo não espelhado na documentação da Deloitte (LT ESTR)"/>
    <s v=""/>
    <s v=""/>
    <s v=""/>
    <m/>
    <m/>
    <x v="2"/>
  </r>
  <r>
    <x v="0"/>
    <s v="Pilar III"/>
    <x v="1"/>
    <x v="26"/>
    <s v="cod_soc"/>
    <x v="1"/>
    <s v="1. Concluído"/>
    <s v="26/07/2024: Campo não espelhado na documentação da Deloitte (LT ESTR)"/>
    <s v=""/>
    <s v=""/>
    <s v=""/>
    <m/>
    <m/>
    <x v="2"/>
  </r>
  <r>
    <x v="0"/>
    <s v="Pilar III"/>
    <x v="1"/>
    <x v="20"/>
    <s v="flg_fin"/>
    <x v="4"/>
    <s v="2.1 Em Teste"/>
    <s v="Tema de Loan Tape Estrutural"/>
    <d v="2024-10-28T00:00:00"/>
    <d v="2024-11-28T00:00:00"/>
    <d v="2024-11-28T00:00:00"/>
    <m/>
    <m/>
    <x v="2"/>
  </r>
  <r>
    <x v="0"/>
    <s v="Pilar III"/>
    <x v="1"/>
    <x v="20"/>
    <s v="flg_exec"/>
    <x v="4"/>
    <s v="2.1 Em Teste"/>
    <s v="Tema de Loan Tape Estrutural"/>
    <d v="2024-10-28T00:00:00"/>
    <d v="2024-11-28T00:00:00"/>
    <d v="2024-11-28T00:00:00"/>
    <m/>
    <m/>
    <x v="2"/>
  </r>
  <r>
    <x v="0"/>
    <s v="Pilar III"/>
    <x v="1"/>
    <x v="20"/>
    <s v="flg_col"/>
    <x v="4"/>
    <s v="2.1 Em Teste"/>
    <s v="Tema de Loan Tape Estrutural"/>
    <d v="2024-10-28T00:00:00"/>
    <d v="2024-11-28T00:00:00"/>
    <d v="2024-11-28T00:00:00"/>
    <m/>
    <m/>
    <x v="2"/>
  </r>
  <r>
    <x v="0"/>
    <s v="Pilar III"/>
    <x v="1"/>
    <x v="20"/>
    <s v="flg_pro"/>
    <x v="4"/>
    <s v="2.1 Em Teste"/>
    <s v="Tema de Loan Tape Estrutural"/>
    <d v="2024-10-28T00:00:00"/>
    <d v="2024-11-28T00:00:00"/>
    <d v="2024-11-28T00:00:00"/>
    <m/>
    <m/>
    <x v="2"/>
  </r>
  <r>
    <x v="0"/>
    <s v="Modelo Verde - Input"/>
    <x v="1"/>
    <x v="13"/>
    <s v="nome_regiao"/>
    <x v="2"/>
    <s v="0. Cancelado"/>
    <m/>
    <s v=""/>
    <s v=""/>
    <s v=""/>
    <m/>
    <m/>
    <x v="1"/>
  </r>
  <r>
    <x v="0"/>
    <s v="Modelo Verde - Input"/>
    <x v="1"/>
    <x v="13"/>
    <s v="area_atividade"/>
    <x v="2"/>
    <s v="0. Cancelado"/>
    <m/>
    <s v=""/>
    <s v=""/>
    <s v=""/>
    <m/>
    <m/>
    <x v="1"/>
  </r>
  <r>
    <x v="0"/>
    <s v="Modelo Verde - Input"/>
    <x v="1"/>
    <x v="13"/>
    <s v="tipo_atividade"/>
    <x v="2"/>
    <s v="0. Cancelado"/>
    <m/>
    <s v=""/>
    <s v=""/>
    <s v=""/>
    <m/>
    <m/>
    <x v="1"/>
  </r>
  <r>
    <x v="0"/>
    <s v="Modelo Verde - Input"/>
    <x v="1"/>
    <x v="13"/>
    <s v="sub_tipo_atividade_1"/>
    <x v="2"/>
    <s v="0. Cancelado"/>
    <m/>
    <s v=""/>
    <s v=""/>
    <s v=""/>
    <m/>
    <m/>
    <x v="1"/>
  </r>
  <r>
    <x v="0"/>
    <s v="Modelo Verde - Input"/>
    <x v="1"/>
    <x v="13"/>
    <s v="sub_tipo_atividade_2"/>
    <x v="2"/>
    <s v="0. Cancelado"/>
    <m/>
    <s v=""/>
    <s v=""/>
    <s v=""/>
    <m/>
    <m/>
    <x v="1"/>
  </r>
  <r>
    <x v="0"/>
    <s v="Modelo Verde - Input"/>
    <x v="1"/>
    <x v="13"/>
    <s v="unidades_unidade_funcional"/>
    <x v="2"/>
    <s v="0. Cancelado"/>
    <m/>
    <s v=""/>
    <s v=""/>
    <s v=""/>
    <m/>
    <m/>
    <x v="1"/>
  </r>
  <r>
    <x v="0"/>
    <s v="Modelo Verde - Input"/>
    <x v="1"/>
    <x v="13"/>
    <s v="fator_emissao"/>
    <x v="2"/>
    <s v="0. Cancelado"/>
    <m/>
    <s v=""/>
    <s v=""/>
    <s v=""/>
    <m/>
    <m/>
    <x v="1"/>
  </r>
  <r>
    <x v="0"/>
    <s v="Modelo Verde - Input"/>
    <x v="1"/>
    <x v="8"/>
    <s v="media_scp1_emss"/>
    <x v="2"/>
    <s v="0. Cancelado"/>
    <m/>
    <s v=""/>
    <s v=""/>
    <s v=""/>
    <m/>
    <m/>
    <x v="1"/>
  </r>
  <r>
    <x v="0"/>
    <s v="Modelo Verde - Input"/>
    <x v="1"/>
    <x v="8"/>
    <s v="media_scp2_emss"/>
    <x v="2"/>
    <s v="0. Cancelado"/>
    <m/>
    <s v=""/>
    <s v=""/>
    <s v=""/>
    <m/>
    <m/>
    <x v="1"/>
  </r>
  <r>
    <x v="0"/>
    <s v="Modelo Verde - Input"/>
    <x v="1"/>
    <x v="8"/>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36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4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5"/>
        <item x="3"/>
        <item x="6"/>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4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items count="28">
        <item x="0"/>
        <item x="21"/>
        <item x="19"/>
        <item x="20"/>
        <item x="25"/>
        <item x="26"/>
        <item x="22"/>
        <item x="24"/>
        <item x="23"/>
        <item x="9"/>
        <item x="14"/>
        <item x="13"/>
        <item x="12"/>
        <item x="7"/>
        <item x="8"/>
        <item x="10"/>
        <item x="11"/>
        <item x="15"/>
        <item x="16"/>
        <item x="17"/>
        <item x="18"/>
        <item x="6"/>
        <item x="1"/>
        <item x="3"/>
        <item x="4"/>
        <item x="5"/>
        <item x="2"/>
        <item t="default"/>
      </items>
    </pivotField>
    <pivotField dataField="1" showAll="0"/>
    <pivotField axis="axisCol" showAll="0">
      <items count="8">
        <item x="2"/>
        <item x="1"/>
        <item x="4"/>
        <item x="5"/>
        <item x="3"/>
        <item x="6"/>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3">
          <reference field="4294967294" count="1" selected="0">
            <x v="0"/>
          </reference>
          <reference field="5" count="1" selected="0">
            <x v="3"/>
          </reference>
          <reference field="13" count="1" selected="0">
            <x v="2"/>
          </reference>
        </references>
      </pivotArea>
    </chartFormat>
    <chartFormat chart="0" format="5" series="1">
      <pivotArea type="data" outline="0" fieldPosition="0">
        <references count="2">
          <reference field="4294967294" count="1" selected="0">
            <x v="0"/>
          </reference>
          <reference field="5" count="1" selected="0">
            <x v="4"/>
          </reference>
        </references>
      </pivotArea>
    </chartFormat>
    <chartFormat chart="0" format="6" series="1">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3">
          <reference field="4294967294" count="1" selected="0">
            <x v="0"/>
          </reference>
          <reference field="5" count="1" selected="0">
            <x v="5"/>
          </reference>
          <reference field="13" count="1" selected="0">
            <x v="2"/>
          </reference>
        </references>
      </pivotArea>
    </chartFormat>
    <chartFormat chart="0" format="8"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37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36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38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38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0" cacheId="37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37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198" tableBorderDxfId="197">
  <autoFilter ref="B6:O574"/>
  <tableColumns count="14">
    <tableColumn id="1" name="Âmbito" dataDxfId="196"/>
    <tableColumn id="2" name="Sub-âmbito" dataDxfId="195"/>
    <tableColumn id="3" name="Tipo de teste" dataDxfId="194"/>
    <tableColumn id="4" name="Tabela" dataDxfId="193"/>
    <tableColumn id="5" name="Campo" dataDxfId="192"/>
    <tableColumn id="6" name="Status Atual" dataDxfId="191"/>
    <tableColumn id="7" name="Status Anterior" dataDxfId="133"/>
    <tableColumn id="8" name="Observações" dataDxfId="190"/>
    <tableColumn id="9" name="Data de Pedido correção/esclarecimento" dataDxfId="189">
      <calculatedColumnFormula>IF(VLOOKUP(A7,'Aux - pivots1'!$A:$E,3,0)=0, "",VLOOKUP(A7,'Aux - pivots1'!$A:$E,3,0))</calculatedColumnFormula>
    </tableColumn>
    <tableColumn id="10" name="Data de correção prevista" dataDxfId="188">
      <calculatedColumnFormula>IF(VLOOKUP(A7,'Aux - pivots1'!$A:$E,4,0)=0, "",VLOOKUP(A7,'Aux - pivots1'!$A:$E,4,0))</calculatedColumnFormula>
    </tableColumn>
    <tableColumn id="11" name="Data de correção efetiva" dataDxfId="187">
      <calculatedColumnFormula>IF(VLOOKUP(A7,'Aux - pivots1'!$A:$E,5,0)=0, "",VLOOKUP(A7,'Aux - pivots1'!$A:$E,5,0))</calculatedColumnFormula>
    </tableColumn>
    <tableColumn id="12" name="Data Prevista de Re-especificação" dataDxfId="186"/>
    <tableColumn id="13" name="Data Prevista de Teste" dataDxfId="185"/>
    <tableColumn id="14" name="Modelo" dataDxfId="132"/>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84" dataDxfId="182" totalsRowDxfId="180" headerRowBorderDxfId="183" tableBorderDxfId="181" totalsRowBorderDxfId="179">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178" totalsRowDxfId="177"/>
    <tableColumn id="12" name="Sub-âmbito" dataDxfId="176" totalsRowDxfId="175"/>
    <tableColumn id="2" name="Origem" dataDxfId="174" totalsRowDxfId="173"/>
    <tableColumn id="18" name="Campo Origem" dataDxfId="172" totalsRowDxfId="171"/>
    <tableColumn id="5" name="Tabela" dataDxfId="170" totalsRowDxfId="169"/>
    <tableColumn id="3" name="Campo" dataDxfId="168" totalsRowDxfId="167"/>
    <tableColumn id="20" name="concat" dataDxfId="166" totalsRowDxfId="165">
      <calculatedColumnFormula>Table1[[#This Row],[Tabela]]&amp;Table1[[#This Row],[Campo]]</calculatedColumnFormula>
    </tableColumn>
    <tableColumn id="4" name="Status" dataDxfId="164" totalsRowDxfId="163"/>
    <tableColumn id="19" name="Status2" dataDxfId="162">
      <calculatedColumnFormula>VLOOKUP(Table1[[#This Row],[Status]],Auxiliar!$B$16:$C$24,2,0)</calculatedColumnFormula>
    </tableColumn>
    <tableColumn id="6" name="Tipologia_Testes" dataDxfId="161" totalsRowDxfId="160"/>
    <tableColumn id="10" name="Necessidade de re-especificação? (campo)" dataDxfId="159" totalsRowDxfId="158"/>
    <tableColumn id="9" name="Complexidade" dataDxfId="157" totalsRowDxfId="156"/>
    <tableColumn id="17" name="Data de Alteração Status" dataDxfId="155" totalsRowDxfId="154"/>
    <tableColumn id="8" name="Estimação (horas)" totalsRowFunction="custom" dataDxfId="153" totalsRowDxfId="152">
      <calculatedColumnFormula>INDEX(Auxiliar!$D$5:$F$11,MATCH(Table1[[#This Row],[Tipologia_Testes]],Auxiliar!$B$5:$B$11,0),MATCH(Table1[[#This Row],[Complexidade]],Auxiliar!$D$4:$F$4,0))</calculatedColumnFormula>
      <totalsRowFormula>SUMIF(Table1[Estimação (horas)],"&gt;0")</totalsRowFormula>
    </tableColumn>
    <tableColumn id="7" name="Notas" dataDxfId="151" totalsRowDxfId="150"/>
    <tableColumn id="11" name="Owner" dataDxfId="149" totalsRowDxfId="148"/>
    <tableColumn id="21" name="Data alteração especificação" dataDxfId="147" totalsRowDxfId="146"/>
    <tableColumn id="13" name="Data de inicio testes" dataDxfId="145" totalsRowDxfId="144"/>
    <tableColumn id="14" name="Data de incidência / pedido esclarecimento" dataDxfId="143" totalsRowDxfId="142"/>
    <tableColumn id="15" name="Data de correção/resposta prevista" dataDxfId="141" totalsRowDxfId="140"/>
    <tableColumn id="22" name="Data de correção/resposta efetiva" dataDxfId="139" totalsRowDxfId="138"/>
    <tableColumn id="23" name="Horas efetivas" dataDxfId="137" totalsRowDxfId="136">
      <calculatedColumnFormula>VLOOKUP(Table1[[#This Row],[Status]],Auxiliar!$B$16:$D$24,3,0)*Table1[[#This Row],[Estimação (horas)]]</calculatedColumnFormula>
    </tableColumn>
    <tableColumn id="16" name="Query" dataDxfId="135" totalsRowDxfId="13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31" priority="11" operator="notEqual">
      <formula>0</formula>
    </cfRule>
  </conditionalFormatting>
  <conditionalFormatting sqref="L21:L23">
    <cfRule type="cellIs" dxfId="130" priority="3" operator="notEqual">
      <formula>0</formula>
    </cfRule>
  </conditionalFormatting>
  <conditionalFormatting sqref="L577:L579">
    <cfRule type="cellIs" dxfId="129" priority="2" operator="notEqual">
      <formula>0</formula>
    </cfRule>
  </conditionalFormatting>
  <conditionalFormatting sqref="L582:L636">
    <cfRule type="cellIs" dxfId="128" priority="1" operator="notEqual">
      <formula>0</formula>
    </cfRule>
  </conditionalFormatting>
  <conditionalFormatting sqref="M5:M6 N6:FK6">
    <cfRule type="cellIs" dxfId="127" priority="12" operator="notEqual">
      <formula>0</formula>
    </cfRule>
  </conditionalFormatting>
  <conditionalFormatting sqref="M15:FK18 M21:FK23 M577:FK579 M636:FK636">
    <cfRule type="cellIs" dxfId="126" priority="10" operator="greaterThan">
      <formula>0</formula>
    </cfRule>
  </conditionalFormatting>
  <conditionalFormatting sqref="M26:FK27">
    <cfRule type="cellIs" dxfId="125" priority="9" operator="greaterThan">
      <formula>0</formula>
    </cfRule>
  </conditionalFormatting>
  <conditionalFormatting sqref="M42:FK42">
    <cfRule type="cellIs" dxfId="124" priority="8" operator="greaterThan">
      <formula>0</formula>
    </cfRule>
  </conditionalFormatting>
  <conditionalFormatting sqref="M198:FK198">
    <cfRule type="cellIs" dxfId="123" priority="7" operator="greaterThan">
      <formula>0</formula>
    </cfRule>
  </conditionalFormatting>
  <conditionalFormatting sqref="M362:FK362">
    <cfRule type="cellIs" dxfId="122" priority="6" operator="greaterThan">
      <formula>0</formula>
    </cfRule>
  </conditionalFormatting>
  <conditionalFormatting sqref="M447:FK447">
    <cfRule type="cellIs" dxfId="121" priority="5" operator="greaterThan">
      <formula>0</formula>
    </cfRule>
  </conditionalFormatting>
  <conditionalFormatting sqref="M582:FK583">
    <cfRule type="cellIs" dxfId="12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92"/>
  <sheetViews>
    <sheetView showGridLines="0" tabSelected="1" zoomScale="70" zoomScaleNormal="70" workbookViewId="0">
      <selection activeCell="L5" sqref="L5"/>
    </sheetView>
  </sheetViews>
  <sheetFormatPr defaultColWidth="0" defaultRowHeight="17.399999999999999" zeroHeight="1"/>
  <cols>
    <col min="1" max="2" width="3.69921875" style="26" customWidth="1"/>
    <col min="3" max="13" width="8.69921875" style="26" customWidth="1"/>
    <col min="14" max="14" width="11.69921875" style="26" customWidth="1"/>
    <col min="15"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42" t="s">
        <v>2049</v>
      </c>
      <c r="C8" s="343"/>
      <c r="D8" s="343"/>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c r="AG8" s="344"/>
      <c r="AH8" s="117"/>
    </row>
    <row r="9" spans="1:34" ht="17.7" customHeight="1">
      <c r="A9" s="117"/>
      <c r="B9" s="345"/>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7"/>
      <c r="AH9" s="117"/>
    </row>
    <row r="10" spans="1:34" ht="17.7" customHeight="1">
      <c r="A10" s="117"/>
      <c r="B10" s="345"/>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7"/>
      <c r="AH10" s="117"/>
    </row>
    <row r="11" spans="1:34" ht="17.7" customHeight="1">
      <c r="A11" s="117"/>
      <c r="B11" s="348"/>
      <c r="C11" s="349"/>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5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c r="A13" s="117"/>
      <c r="B13" s="127" t="s">
        <v>2052</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customHeight="1">
      <c r="A15" s="117"/>
      <c r="B15" s="371"/>
      <c r="C15" s="372"/>
      <c r="D15" s="372"/>
      <c r="E15" s="372"/>
      <c r="F15" s="372"/>
      <c r="G15" s="372"/>
      <c r="H15" s="372"/>
      <c r="I15" s="372"/>
      <c r="J15" s="372"/>
      <c r="K15" s="372"/>
      <c r="L15" s="372"/>
      <c r="M15" s="372"/>
      <c r="N15" s="372"/>
      <c r="O15" s="372"/>
      <c r="P15" s="372"/>
      <c r="Q15" s="372"/>
      <c r="R15" s="372"/>
      <c r="S15" s="372"/>
      <c r="T15" s="372"/>
      <c r="U15" s="372"/>
      <c r="V15" s="372"/>
      <c r="W15" s="372"/>
      <c r="X15" s="372"/>
      <c r="Y15" s="372"/>
      <c r="Z15" s="372"/>
      <c r="AA15" s="372"/>
      <c r="AB15" s="372"/>
      <c r="AC15" s="372"/>
      <c r="AD15" s="372"/>
      <c r="AE15" s="372"/>
      <c r="AF15" s="372"/>
      <c r="AG15" s="373"/>
      <c r="AH15" s="117"/>
    </row>
    <row r="16" spans="1:34" ht="17.399999999999999" customHeight="1">
      <c r="A16" s="117"/>
      <c r="B16" s="374"/>
      <c r="C16" s="155" t="s">
        <v>607</v>
      </c>
      <c r="D16" s="375"/>
      <c r="E16" s="375"/>
      <c r="F16" s="375"/>
      <c r="G16" s="375"/>
      <c r="H16" s="155" t="s">
        <v>608</v>
      </c>
      <c r="I16" s="375"/>
      <c r="J16" s="375"/>
      <c r="K16" s="375"/>
      <c r="L16" s="375"/>
      <c r="M16" s="375"/>
      <c r="N16" s="375"/>
      <c r="P16" s="130" t="s">
        <v>609</v>
      </c>
      <c r="Q16" s="131"/>
      <c r="R16" s="130"/>
      <c r="S16" s="131"/>
      <c r="T16" s="132">
        <v>45625</v>
      </c>
      <c r="U16" s="132">
        <f>T16+7</f>
        <v>45632</v>
      </c>
      <c r="V16" s="133" t="s">
        <v>610</v>
      </c>
      <c r="W16" s="375"/>
      <c r="X16" s="375"/>
      <c r="Y16" s="375"/>
      <c r="Z16" s="375"/>
      <c r="AA16" s="375"/>
      <c r="AB16" s="375"/>
      <c r="AC16" s="375"/>
      <c r="AD16" s="375"/>
      <c r="AE16" s="375"/>
      <c r="AF16" s="375"/>
      <c r="AG16" s="376"/>
      <c r="AH16" s="117"/>
    </row>
    <row r="17" spans="1:34" ht="17.399999999999999" customHeight="1">
      <c r="A17" s="117"/>
      <c r="B17" s="374"/>
      <c r="C17" s="375"/>
      <c r="D17" s="375"/>
      <c r="E17" s="375"/>
      <c r="F17" s="375"/>
      <c r="G17" s="375"/>
      <c r="H17" s="375"/>
      <c r="I17" s="375"/>
      <c r="J17" s="375"/>
      <c r="K17" s="375"/>
      <c r="L17" s="375"/>
      <c r="M17" s="375"/>
      <c r="N17" s="375"/>
      <c r="P17" s="26" t="s">
        <v>612</v>
      </c>
      <c r="T17" s="26">
        <f>COUNTIFS('2. Status Detalhe Campos'!$H$7:$H$574,'1. Status Resumo'!$P41,'2. Status Detalhe Campos'!$C$7:$C$574,'1. Status Resumo'!$G$37,'2. Status Detalhe Campos'!$D$7:$D$574,"2. Campo")+COUNTIFS('2. Status Detalhe Campos'!$H$7:$H$574,'1. Status Resumo'!$P41,'2. Status Detalhe Campos'!$C$7:$C$574,'1. Status Resumo'!$H$37,'2. Status Detalhe Campos'!$D$7:$D$574,"2. Campo")+COUNTIFS('2. Status Detalhe Campos'!$H$7:$H$574,'1. Status Resumo'!$P66,'2. Status Detalhe Campos'!$C$7:$C$574,'1. Status Resumo'!$G$62,'2. Status Detalhe Campos'!$D$7:$D$574,"2. Campo")+COUNTIFS('2. Status Detalhe Campos'!$H$7:$H$574,'1. Status Resumo'!$P66,'2. Status Detalhe Campos'!$C$7:$C$574,'1. Status Resumo'!$H$62,'2. Status Detalhe Campos'!$D$7:$D$574,"2. Campo")+COUNTIFS(Table4[Status Anterior],'1. Status Resumo'!$P101,Table4[Sub-âmbito],'1. Status Resumo'!$G$97,Table4[Tipo de teste],"2. Campo")</f>
        <v>24</v>
      </c>
      <c r="U17" s="26">
        <f>COUNTIFS('2. Status Detalhe Campos'!$G$7:$G$574,'1. Status Resumo'!$P41,'2. Status Detalhe Campos'!$C$7:$C$574,'1. Status Resumo'!$G$37,'2. Status Detalhe Campos'!$D$7:$D$574,"2. Campo")+COUNTIFS('2. Status Detalhe Campos'!$G$7:$G$574,'1. Status Resumo'!$P41,'2. Status Detalhe Campos'!$C$7:$C$574,'1. Status Resumo'!$H$37,'2. Status Detalhe Campos'!$D$7:$D$574,"2. Campo")+COUNTIFS('2. Status Detalhe Campos'!$G$7:$G$574,'1. Status Resumo'!$P66,'2. Status Detalhe Campos'!$C$7:$C$574,'1. Status Resumo'!$G$62,'2. Status Detalhe Campos'!$D$7:$D$574,"2. Campo")+COUNTIFS('2. Status Detalhe Campos'!$G$7:$G$574,'1. Status Resumo'!$P66,'2. Status Detalhe Campos'!$C$7:$C$574,'1. Status Resumo'!$H$62,'2. Status Detalhe Campos'!$D$7:$D$574,"2. Campo")+COUNTIFS(Table4[Status Atual],'1. Status Resumo'!$P101,Table4[Sub-âmbito],'1. Status Resumo'!$G$97,Table4[Tipo de teste],"2. Campo")</f>
        <v>24</v>
      </c>
      <c r="V17" s="26">
        <f>U17-T17</f>
        <v>0</v>
      </c>
      <c r="W17" s="375"/>
      <c r="X17" s="375"/>
      <c r="Y17" s="375"/>
      <c r="Z17" s="375"/>
      <c r="AA17" s="375"/>
      <c r="AB17" s="375"/>
      <c r="AC17" s="375"/>
      <c r="AD17" s="375"/>
      <c r="AE17" s="375"/>
      <c r="AF17" s="375"/>
      <c r="AG17" s="376"/>
      <c r="AH17" s="117"/>
    </row>
    <row r="18" spans="1:34" ht="17.399999999999999" customHeight="1">
      <c r="A18" s="117"/>
      <c r="B18" s="374"/>
      <c r="C18" s="375"/>
      <c r="D18" s="375"/>
      <c r="E18" s="375"/>
      <c r="F18" s="375"/>
      <c r="G18" s="375"/>
      <c r="H18" s="375"/>
      <c r="I18" s="375"/>
      <c r="J18" s="375"/>
      <c r="K18" s="375"/>
      <c r="L18" s="375"/>
      <c r="M18" s="375"/>
      <c r="N18" s="375"/>
      <c r="P18" s="26" t="s">
        <v>613</v>
      </c>
      <c r="T18" s="26">
        <f>COUNTIFS('2. Status Detalhe Campos'!$H$7:$H$574,'1. Status Resumo'!$P42,'2. Status Detalhe Campos'!$C$7:$C$574,'1. Status Resumo'!$G$37,'2. Status Detalhe Campos'!$D$7:$D$574,"2. Campo")+COUNTIFS('2. Status Detalhe Campos'!$H$7:$H$574,'1. Status Resumo'!$P42,'2. Status Detalhe Campos'!$C$7:$C$574,'1. Status Resumo'!$H$37,'2. Status Detalhe Campos'!$D$7:$D$574,"2. Campo")+COUNTIFS('2. Status Detalhe Campos'!$H$7:$H$574,'1. Status Resumo'!$P67,'2. Status Detalhe Campos'!$C$7:$C$574,'1. Status Resumo'!$G$62,'2. Status Detalhe Campos'!$D$7:$D$574,"2. Campo")+COUNTIFS('2. Status Detalhe Campos'!$H$7:$H$574,'1. Status Resumo'!$P67,'2. Status Detalhe Campos'!$C$7:$C$574,'1. Status Resumo'!$H$62,'2. Status Detalhe Campos'!$D$7:$D$574,"2. Campo")+COUNTIFS(Table4[Status Anterior],'1. Status Resumo'!$P102,Table4[Sub-âmbito],'1. Status Resumo'!$G$97,Table4[Tipo de teste],"2. Campo")</f>
        <v>389</v>
      </c>
      <c r="U18" s="26">
        <f>COUNTIFS('2. Status Detalhe Campos'!$G$7:$G$574,'1. Status Resumo'!$P42,'2. Status Detalhe Campos'!$C$7:$C$574,'1. Status Resumo'!$G$37,'2. Status Detalhe Campos'!$D$7:$D$574,"2. Campo")+COUNTIFS('2. Status Detalhe Campos'!$G$7:$G$574,'1. Status Resumo'!$P42,'2. Status Detalhe Campos'!$C$7:$C$574,'1. Status Resumo'!$H$37,'2. Status Detalhe Campos'!$D$7:$D$574,"2. Campo")+COUNTIFS('2. Status Detalhe Campos'!$G$7:$G$574,'1. Status Resumo'!$P67,'2. Status Detalhe Campos'!$C$7:$C$574,'1. Status Resumo'!$G$62,'2. Status Detalhe Campos'!$D$7:$D$574,"2. Campo")+COUNTIFS('2. Status Detalhe Campos'!$G$7:$G$574,'1. Status Resumo'!$P67,'2. Status Detalhe Campos'!$C$7:$C$574,'1. Status Resumo'!$H$62,'2. Status Detalhe Campos'!$D$7:$D$574,"2. Campo")+COUNTIFS(Table4[Status Atual],'1. Status Resumo'!$P102,Table4[Sub-âmbito],'1. Status Resumo'!$G$97,Table4[Tipo de teste],"2. Campo")</f>
        <v>389</v>
      </c>
      <c r="V18" s="26">
        <f t="shared" ref="V18:V25" si="0">U18-T18</f>
        <v>0</v>
      </c>
      <c r="W18" s="375"/>
      <c r="X18" s="375"/>
      <c r="Y18" s="375"/>
      <c r="Z18" s="375"/>
      <c r="AA18" s="375"/>
      <c r="AB18" s="375"/>
      <c r="AC18" s="375"/>
      <c r="AD18" s="375"/>
      <c r="AE18" s="375"/>
      <c r="AF18" s="375"/>
      <c r="AG18" s="376"/>
      <c r="AH18" s="117"/>
    </row>
    <row r="19" spans="1:34" ht="17.399999999999999" customHeight="1">
      <c r="A19" s="117"/>
      <c r="B19" s="374"/>
      <c r="C19" s="375"/>
      <c r="D19" s="375"/>
      <c r="E19" s="375"/>
      <c r="F19" s="375"/>
      <c r="G19" s="375"/>
      <c r="H19" s="375"/>
      <c r="I19" s="375"/>
      <c r="J19" s="375"/>
      <c r="K19" s="375"/>
      <c r="L19" s="375"/>
      <c r="M19" s="375"/>
      <c r="N19" s="375"/>
      <c r="P19" s="26" t="s">
        <v>1923</v>
      </c>
      <c r="T19" s="26">
        <f>COUNTIFS('2. Status Detalhe Campos'!$H$7:$H$574,'1. Status Resumo'!$P43,'2. Status Detalhe Campos'!$C$7:$C$574,'1. Status Resumo'!$G$37,'2. Status Detalhe Campos'!$D$7:$D$574,"2. Campo")+COUNTIFS('2. Status Detalhe Campos'!$H$7:$H$574,'1. Status Resumo'!$P43,'2. Status Detalhe Campos'!$C$7:$C$574,'1. Status Resumo'!$H$37,'2. Status Detalhe Campos'!$D$7:$D$574,"2. Campo")+COUNTIFS('2. Status Detalhe Campos'!$H$7:$H$574,'1. Status Resumo'!$P68,'2. Status Detalhe Campos'!$C$7:$C$574,'1. Status Resumo'!$G$62,'2. Status Detalhe Campos'!$D$7:$D$574,"2. Campo")+COUNTIFS('2. Status Detalhe Campos'!$H$7:$H$574,'1. Status Resumo'!$P68,'2. Status Detalhe Campos'!$C$7:$C$574,'1. Status Resumo'!$H$62,'2. Status Detalhe Campos'!$D$7:$D$574,"2. Campo")+COUNTIFS(Table4[Status Anterior],'1. Status Resumo'!$P103,Table4[Sub-âmbito],'1. Status Resumo'!$G$97,Table4[Tipo de teste],"2. Campo")</f>
        <v>62</v>
      </c>
      <c r="U19" s="26">
        <f>COUNTIFS('2. Status Detalhe Campos'!$G$7:$G$574,'1. Status Resumo'!$P43,'2. Status Detalhe Campos'!$C$7:$C$574,'1. Status Resumo'!$G$37,'2. Status Detalhe Campos'!$D$7:$D$574,"2. Campo")+COUNTIFS('2. Status Detalhe Campos'!$G$7:$G$574,'1. Status Resumo'!$P43,'2. Status Detalhe Campos'!$C$7:$C$574,'1. Status Resumo'!$H$37,'2. Status Detalhe Campos'!$D$7:$D$574,"2. Campo")+COUNTIFS('2. Status Detalhe Campos'!$G$7:$G$574,'1. Status Resumo'!$P68,'2. Status Detalhe Campos'!$C$7:$C$574,'1. Status Resumo'!$G$62,'2. Status Detalhe Campos'!$D$7:$D$574,"2. Campo")+COUNTIFS('2. Status Detalhe Campos'!$G$7:$G$574,'1. Status Resumo'!$P68,'2. Status Detalhe Campos'!$C$7:$C$574,'1. Status Resumo'!$H$62,'2. Status Detalhe Campos'!$D$7:$D$574,"2. Campo")+COUNTIFS(Table4[Status Atual],'1. Status Resumo'!$P103,Table4[Sub-âmbito],'1. Status Resumo'!$G$97,Table4[Tipo de teste],"2. Campo")</f>
        <v>62</v>
      </c>
      <c r="V19" s="26">
        <f t="shared" si="0"/>
        <v>0</v>
      </c>
      <c r="W19" s="375"/>
      <c r="X19" s="375"/>
      <c r="Y19" s="375"/>
      <c r="Z19" s="375"/>
      <c r="AA19" s="375"/>
      <c r="AB19" s="375"/>
      <c r="AC19" s="375"/>
      <c r="AD19" s="375"/>
      <c r="AE19" s="375"/>
      <c r="AF19" s="375"/>
      <c r="AG19" s="376"/>
      <c r="AH19" s="117"/>
    </row>
    <row r="20" spans="1:34" ht="17.399999999999999" customHeight="1">
      <c r="A20" s="117"/>
      <c r="B20" s="374"/>
      <c r="C20" s="375"/>
      <c r="D20" s="375"/>
      <c r="E20" s="375"/>
      <c r="F20" s="375"/>
      <c r="G20" s="375"/>
      <c r="H20" s="375"/>
      <c r="I20" s="375"/>
      <c r="J20" s="375"/>
      <c r="K20" s="375"/>
      <c r="L20" s="375"/>
      <c r="M20" s="375"/>
      <c r="N20" s="375"/>
      <c r="P20" s="26" t="s">
        <v>1924</v>
      </c>
      <c r="T20" s="26">
        <f>COUNTIFS('2. Status Detalhe Campos'!$H$7:$H$574,'1. Status Resumo'!$P44,'2. Status Detalhe Campos'!$C$7:$C$574,'1. Status Resumo'!$G$37,'2. Status Detalhe Campos'!$D$7:$D$574,"2. Campo")+COUNTIFS('2. Status Detalhe Campos'!$H$7:$H$574,'1. Status Resumo'!$P44,'2. Status Detalhe Campos'!$C$7:$C$574,'1. Status Resumo'!$H$37,'2. Status Detalhe Campos'!$D$7:$D$574,"2. Campo")+COUNTIFS('2. Status Detalhe Campos'!$H$7:$H$574,'1. Status Resumo'!$P69,'2. Status Detalhe Campos'!$C$7:$C$574,'1. Status Resumo'!$G$62,'2. Status Detalhe Campos'!$D$7:$D$574,"2. Campo")+COUNTIFS('2. Status Detalhe Campos'!$H$7:$H$574,'1. Status Resumo'!$P69,'2. Status Detalhe Campos'!$C$7:$C$574,'1. Status Resumo'!$H$62,'2. Status Detalhe Campos'!$D$7:$D$574,"2. Campo")+COUNTIFS(Table4[Status Anterior],'1. Status Resumo'!$P104,Table4[Sub-âmbito],'1. Status Resumo'!$G$97,Table4[Tipo de teste],"2. Campo")</f>
        <v>0</v>
      </c>
      <c r="U20" s="26">
        <f>COUNTIFS('2. Status Detalhe Campos'!$G$7:$G$574,'1. Status Resumo'!$P44,'2. Status Detalhe Campos'!$C$7:$C$574,'1. Status Resumo'!$G$37,'2. Status Detalhe Campos'!$D$7:$D$574,"2. Campo")+COUNTIFS('2. Status Detalhe Campos'!$G$7:$G$574,'1. Status Resumo'!$P44,'2. Status Detalhe Campos'!$C$7:$C$574,'1. Status Resumo'!$H$37,'2. Status Detalhe Campos'!$D$7:$D$574,"2. Campo")+COUNTIFS('2. Status Detalhe Campos'!$G$7:$G$574,'1. Status Resumo'!$P69,'2. Status Detalhe Campos'!$C$7:$C$574,'1. Status Resumo'!$G$62,'2. Status Detalhe Campos'!$D$7:$D$574,"2. Campo")+COUNTIFS('2. Status Detalhe Campos'!$G$7:$G$574,'1. Status Resumo'!$P69,'2. Status Detalhe Campos'!$C$7:$C$574,'1. Status Resumo'!$H$62,'2. Status Detalhe Campos'!$D$7:$D$574,"2. Campo")+COUNTIFS(Table4[Status Atual],'1. Status Resumo'!$P104,Table4[Sub-âmbito],'1. Status Resumo'!$G$97,Table4[Tipo de teste],"2. Campo")</f>
        <v>0</v>
      </c>
      <c r="V20" s="26">
        <f t="shared" si="0"/>
        <v>0</v>
      </c>
      <c r="W20" s="375"/>
      <c r="X20" s="375"/>
      <c r="Y20" s="375"/>
      <c r="Z20" s="375"/>
      <c r="AA20" s="375"/>
      <c r="AB20" s="375"/>
      <c r="AC20" s="375"/>
      <c r="AD20" s="375"/>
      <c r="AE20" s="375"/>
      <c r="AF20" s="375"/>
      <c r="AG20" s="376"/>
      <c r="AH20" s="117"/>
    </row>
    <row r="21" spans="1:34" ht="17.399999999999999" customHeight="1">
      <c r="A21" s="117"/>
      <c r="B21" s="374"/>
      <c r="C21" s="375"/>
      <c r="D21" s="375"/>
      <c r="E21" s="375"/>
      <c r="F21" s="375"/>
      <c r="G21" s="375"/>
      <c r="H21" s="375"/>
      <c r="I21" s="375"/>
      <c r="J21" s="375"/>
      <c r="K21" s="375"/>
      <c r="L21" s="375"/>
      <c r="M21" s="375"/>
      <c r="N21" s="375"/>
      <c r="P21" s="26" t="s">
        <v>614</v>
      </c>
      <c r="T21" s="26">
        <f>COUNTIFS('2. Status Detalhe Campos'!$H$7:$H$574,'1. Status Resumo'!$P45,'2. Status Detalhe Campos'!$C$7:$C$574,'1. Status Resumo'!$G$37,'2. Status Detalhe Campos'!$D$7:$D$574,"2. Campo")+COUNTIFS('2. Status Detalhe Campos'!$H$7:$H$574,'1. Status Resumo'!$P45,'2. Status Detalhe Campos'!$C$7:$C$574,'1. Status Resumo'!$H$37,'2. Status Detalhe Campos'!$D$7:$D$574,"2. Campo")+COUNTIFS('2. Status Detalhe Campos'!$H$7:$H$574,'1. Status Resumo'!$P70,'2. Status Detalhe Campos'!$C$7:$C$574,'1. Status Resumo'!$G$62,'2. Status Detalhe Campos'!$D$7:$D$574,"2. Campo")+COUNTIFS('2. Status Detalhe Campos'!$H$7:$H$574,'1. Status Resumo'!$P70,'2. Status Detalhe Campos'!$C$7:$C$574,'1. Status Resumo'!$H$62,'2. Status Detalhe Campos'!$D$7:$D$574,"2. Campo")+COUNTIFS(Table4[Status Anterior],'1. Status Resumo'!$P105,Table4[Sub-âmbito],'1. Status Resumo'!$G$97,Table4[Tipo de teste],"2. Campo")</f>
        <v>6</v>
      </c>
      <c r="U21" s="26">
        <f>COUNTIFS('2. Status Detalhe Campos'!$G$7:$G$574,'1. Status Resumo'!$P45,'2. Status Detalhe Campos'!$C$7:$C$574,'1. Status Resumo'!$G$37,'2. Status Detalhe Campos'!$D$7:$D$574,"2. Campo")+COUNTIFS('2. Status Detalhe Campos'!$G$7:$G$574,'1. Status Resumo'!$P45,'2. Status Detalhe Campos'!$C$7:$C$574,'1. Status Resumo'!$H$37,'2. Status Detalhe Campos'!$D$7:$D$574,"2. Campo")+COUNTIFS('2. Status Detalhe Campos'!$G$7:$G$574,'1. Status Resumo'!$P70,'2. Status Detalhe Campos'!$C$7:$C$574,'1. Status Resumo'!$G$62,'2. Status Detalhe Campos'!$D$7:$D$574,"2. Campo")+COUNTIFS('2. Status Detalhe Campos'!$G$7:$G$574,'1. Status Resumo'!$P70,'2. Status Detalhe Campos'!$C$7:$C$574,'1. Status Resumo'!$H$62,'2. Status Detalhe Campos'!$D$7:$D$574,"2. Campo")+COUNTIFS(Table4[Status Atual],'1. Status Resumo'!$P105,Table4[Sub-âmbito],'1. Status Resumo'!$G$97,Table4[Tipo de teste],"2. Campo")</f>
        <v>6</v>
      </c>
      <c r="V21" s="26">
        <f t="shared" si="0"/>
        <v>0</v>
      </c>
      <c r="W21" s="375"/>
      <c r="X21" s="375"/>
      <c r="Y21" s="375"/>
      <c r="Z21" s="375"/>
      <c r="AA21" s="375"/>
      <c r="AB21" s="375"/>
      <c r="AC21" s="375"/>
      <c r="AD21" s="375"/>
      <c r="AE21" s="375"/>
      <c r="AF21" s="375"/>
      <c r="AG21" s="376"/>
      <c r="AH21" s="117"/>
    </row>
    <row r="22" spans="1:34" ht="17.399999999999999" customHeight="1">
      <c r="A22" s="117"/>
      <c r="B22" s="374"/>
      <c r="C22" s="375"/>
      <c r="D22" s="375"/>
      <c r="E22" s="375"/>
      <c r="F22" s="375"/>
      <c r="G22" s="375"/>
      <c r="H22" s="375"/>
      <c r="I22" s="375"/>
      <c r="J22" s="375"/>
      <c r="K22" s="375"/>
      <c r="L22" s="375"/>
      <c r="M22" s="375"/>
      <c r="N22" s="375"/>
      <c r="P22" s="26" t="s">
        <v>615</v>
      </c>
      <c r="T22" s="26">
        <f>COUNTIFS('2. Status Detalhe Campos'!$H$7:$H$574,'1. Status Resumo'!$P46,'2. Status Detalhe Campos'!$C$7:$C$574,'1. Status Resumo'!$G$37,'2. Status Detalhe Campos'!$D$7:$D$574,"2. Campo")+COUNTIFS('2. Status Detalhe Campos'!$H$7:$H$574,'1. Status Resumo'!$P46,'2. Status Detalhe Campos'!$C$7:$C$574,'1. Status Resumo'!$H$37,'2. Status Detalhe Campos'!$D$7:$D$574,"2. Campo")+COUNTIFS('2. Status Detalhe Campos'!$H$7:$H$574,'1. Status Resumo'!$P71,'2. Status Detalhe Campos'!$C$7:$C$574,'1. Status Resumo'!$G$62,'2. Status Detalhe Campos'!$D$7:$D$574,"2. Campo")+COUNTIFS('2. Status Detalhe Campos'!$H$7:$H$574,'1. Status Resumo'!$P71,'2. Status Detalhe Campos'!$C$7:$C$574,'1. Status Resumo'!$H$62,'2. Status Detalhe Campos'!$D$7:$D$574,"2. Campo")+COUNTIFS(Table4[Status Anterior],'1. Status Resumo'!$P106,Table4[Sub-âmbito],'1. Status Resumo'!$G$97,Table4[Tipo de teste],"2. Campo")</f>
        <v>1</v>
      </c>
      <c r="U22" s="26">
        <f>COUNTIFS('2. Status Detalhe Campos'!$G$7:$G$574,'1. Status Resumo'!$P46,'2. Status Detalhe Campos'!$C$7:$C$574,'1. Status Resumo'!$G$37,'2. Status Detalhe Campos'!$D$7:$D$574,"2. Campo")+COUNTIFS('2. Status Detalhe Campos'!$G$7:$G$574,'1. Status Resumo'!$P46,'2. Status Detalhe Campos'!$C$7:$C$574,'1. Status Resumo'!$H$37,'2. Status Detalhe Campos'!$D$7:$D$574,"2. Campo")+COUNTIFS('2. Status Detalhe Campos'!$G$7:$G$574,'1. Status Resumo'!$P71,'2. Status Detalhe Campos'!$C$7:$C$574,'1. Status Resumo'!$G$62,'2. Status Detalhe Campos'!$D$7:$D$574,"2. Campo")+COUNTIFS('2. Status Detalhe Campos'!$G$7:$G$574,'1. Status Resumo'!$P71,'2. Status Detalhe Campos'!$C$7:$C$574,'1. Status Resumo'!$H$62,'2. Status Detalhe Campos'!$D$7:$D$574,"2. Campo")+COUNTIFS(Table4[Status Atual],'1. Status Resumo'!$P106,Table4[Sub-âmbito],'1. Status Resumo'!$G$97,Table4[Tipo de teste],"2. Campo")</f>
        <v>1</v>
      </c>
      <c r="V22" s="26">
        <f t="shared" si="0"/>
        <v>0</v>
      </c>
      <c r="W22" s="375"/>
      <c r="X22" s="375"/>
      <c r="Y22" s="375"/>
      <c r="Z22" s="375"/>
      <c r="AA22" s="375"/>
      <c r="AB22" s="375"/>
      <c r="AC22" s="375"/>
      <c r="AD22" s="375"/>
      <c r="AE22" s="375"/>
      <c r="AF22" s="375"/>
      <c r="AG22" s="376"/>
      <c r="AH22" s="117"/>
    </row>
    <row r="23" spans="1:34" ht="17.399999999999999" customHeight="1">
      <c r="A23" s="117"/>
      <c r="B23" s="374"/>
      <c r="C23" s="375"/>
      <c r="D23" s="375"/>
      <c r="E23" s="375"/>
      <c r="F23" s="375"/>
      <c r="G23" s="375"/>
      <c r="H23" s="375"/>
      <c r="I23" s="375"/>
      <c r="J23" s="375"/>
      <c r="K23" s="375"/>
      <c r="L23" s="375"/>
      <c r="M23" s="375"/>
      <c r="N23" s="375"/>
      <c r="P23" s="26" t="s">
        <v>616</v>
      </c>
      <c r="R23" s="26" t="s">
        <v>617</v>
      </c>
      <c r="T23" s="26">
        <f>COUNTIFS('2. Status Detalhe Campos'!$H$7:$H$574,'1. Status Resumo'!$P47,'2. Status Detalhe Campos'!$C$7:$C$574,'1. Status Resumo'!$G$37,'2. Status Detalhe Campos'!$D$7:$D$574,"2. Campo")+COUNTIFS('2. Status Detalhe Campos'!$H$7:$H$574,'1. Status Resumo'!$P47,'2. Status Detalhe Campos'!$C$7:$C$574,'1. Status Resumo'!$H$37,'2. Status Detalhe Campos'!$D$7:$D$574,"2. Campo")+COUNTIFS('2. Status Detalhe Campos'!$H$7:$H$574,'1. Status Resumo'!$P72,'2. Status Detalhe Campos'!$C$7:$C$574,'1. Status Resumo'!$G$62,'2. Status Detalhe Campos'!$D$7:$D$574,"2. Campo")+COUNTIFS('2. Status Detalhe Campos'!$H$7:$H$574,'1. Status Resumo'!$P72,'2. Status Detalhe Campos'!$C$7:$C$574,'1. Status Resumo'!$H$62,'2. Status Detalhe Campos'!$D$7:$D$574,"2. Campo")+COUNTIFS(Table4[Status Anterior],'1. Status Resumo'!$P107,Table4[Sub-âmbito],'1. Status Resumo'!$G$97,Table4[Tipo de teste],"2. Campo")</f>
        <v>3</v>
      </c>
      <c r="U23" s="26">
        <f>COUNTIFS('2. Status Detalhe Campos'!$G$7:$G$574,'1. Status Resumo'!$P47,'2. Status Detalhe Campos'!$C$7:$C$574,'1. Status Resumo'!$G$37,'2. Status Detalhe Campos'!$D$7:$D$574,"2. Campo")+COUNTIFS('2. Status Detalhe Campos'!$G$7:$G$574,'1. Status Resumo'!$P47,'2. Status Detalhe Campos'!$C$7:$C$574,'1. Status Resumo'!$H$37,'2. Status Detalhe Campos'!$D$7:$D$574,"2. Campo")+COUNTIFS('2. Status Detalhe Campos'!$G$7:$G$574,'1. Status Resumo'!$P72,'2. Status Detalhe Campos'!$C$7:$C$574,'1. Status Resumo'!$G$62,'2. Status Detalhe Campos'!$D$7:$D$574,"2. Campo")+COUNTIFS('2. Status Detalhe Campos'!$G$7:$G$574,'1. Status Resumo'!$P72,'2. Status Detalhe Campos'!$C$7:$C$574,'1. Status Resumo'!$H$62,'2. Status Detalhe Campos'!$D$7:$D$574,"2. Campo")+COUNTIFS(Table4[Status Atual],'1. Status Resumo'!$P107,Table4[Sub-âmbito],'1. Status Resumo'!$G$97,Table4[Tipo de teste],"2. Campo")</f>
        <v>3</v>
      </c>
      <c r="V23" s="26">
        <f t="shared" si="0"/>
        <v>0</v>
      </c>
      <c r="W23" s="375"/>
      <c r="X23" s="375"/>
      <c r="Y23" s="375"/>
      <c r="Z23" s="375"/>
      <c r="AA23" s="375"/>
      <c r="AB23" s="375"/>
      <c r="AC23" s="375"/>
      <c r="AD23" s="375"/>
      <c r="AE23" s="375"/>
      <c r="AF23" s="375"/>
      <c r="AG23" s="376"/>
      <c r="AH23" s="117"/>
    </row>
    <row r="24" spans="1:34" ht="17.399999999999999" customHeight="1">
      <c r="A24" s="117"/>
      <c r="B24" s="374"/>
      <c r="C24" s="375"/>
      <c r="D24" s="375"/>
      <c r="E24" s="375"/>
      <c r="F24" s="375"/>
      <c r="G24" s="375"/>
      <c r="H24" s="375"/>
      <c r="I24" s="375"/>
      <c r="J24" s="375"/>
      <c r="K24" s="375"/>
      <c r="L24" s="375"/>
      <c r="M24" s="375"/>
      <c r="N24" s="375"/>
      <c r="P24" s="26" t="s">
        <v>618</v>
      </c>
      <c r="T24" s="26">
        <f>COUNTIFS('2. Status Detalhe Campos'!$H$7:$H$574,'1. Status Resumo'!$P48,'2. Status Detalhe Campos'!$C$7:$C$574,'1. Status Resumo'!$G$37,'2. Status Detalhe Campos'!$D$7:$D$574,"2. Campo")+COUNTIFS('2. Status Detalhe Campos'!$H$7:$H$574,'1. Status Resumo'!$P48,'2. Status Detalhe Campos'!$C$7:$C$574,'1. Status Resumo'!$H$37,'2. Status Detalhe Campos'!$D$7:$D$574,"2. Campo")+COUNTIFS('2. Status Detalhe Campos'!$H$7:$H$574,'1. Status Resumo'!$P73,'2. Status Detalhe Campos'!$C$7:$C$574,'1. Status Resumo'!$G$62,'2. Status Detalhe Campos'!$D$7:$D$574,"2. Campo")+COUNTIFS('2. Status Detalhe Campos'!$H$7:$H$574,'1. Status Resumo'!$P73,'2. Status Detalhe Campos'!$C$7:$C$574,'1. Status Resumo'!$H$62,'2. Status Detalhe Campos'!$D$7:$D$574,"2. Campo")+COUNTIFS(Table4[Status Anterior],'1. Status Resumo'!$P108,Table4[Sub-âmbito],'1. Status Resumo'!$G$97,Table4[Tipo de teste],"2. Campo")</f>
        <v>64</v>
      </c>
      <c r="U24" s="26">
        <f>COUNTIFS('2. Status Detalhe Campos'!$G$7:$G$574,'1. Status Resumo'!$P48,'2. Status Detalhe Campos'!$C$7:$C$574,'1. Status Resumo'!$G$37,'2. Status Detalhe Campos'!$D$7:$D$574,"2. Campo")+COUNTIFS('2. Status Detalhe Campos'!$G$7:$G$574,'1. Status Resumo'!$P48,'2. Status Detalhe Campos'!$C$7:$C$574,'1. Status Resumo'!$H$37,'2. Status Detalhe Campos'!$D$7:$D$574,"2. Campo")+COUNTIFS('2. Status Detalhe Campos'!$G$7:$G$574,'1. Status Resumo'!$P73,'2. Status Detalhe Campos'!$C$7:$C$574,'1. Status Resumo'!$G$62,'2. Status Detalhe Campos'!$D$7:$D$574,"2. Campo")+COUNTIFS('2. Status Detalhe Campos'!$G$7:$G$574,'1. Status Resumo'!$P73,'2. Status Detalhe Campos'!$C$7:$C$574,'1. Status Resumo'!$H$62,'2. Status Detalhe Campos'!$D$7:$D$574,"2. Campo")+COUNTIFS(Table4[Status Atual],'1. Status Resumo'!$P108,Table4[Sub-âmbito],'1. Status Resumo'!$G$97,Table4[Tipo de teste],"2. Campo")</f>
        <v>64</v>
      </c>
      <c r="V24" s="26">
        <f t="shared" si="0"/>
        <v>0</v>
      </c>
      <c r="W24" s="375"/>
      <c r="X24" s="375"/>
      <c r="Y24" s="375"/>
      <c r="Z24" s="375"/>
      <c r="AA24" s="375"/>
      <c r="AB24" s="375"/>
      <c r="AC24" s="375"/>
      <c r="AD24" s="375"/>
      <c r="AE24" s="375"/>
      <c r="AF24" s="375"/>
      <c r="AG24" s="376"/>
      <c r="AH24" s="117"/>
    </row>
    <row r="25" spans="1:34" ht="17.399999999999999" customHeight="1">
      <c r="A25" s="117"/>
      <c r="B25" s="374"/>
      <c r="C25" s="375"/>
      <c r="D25" s="375"/>
      <c r="E25" s="375"/>
      <c r="F25" s="375"/>
      <c r="G25" s="375"/>
      <c r="H25" s="375"/>
      <c r="I25" s="375"/>
      <c r="J25" s="375"/>
      <c r="K25" s="375"/>
      <c r="L25" s="375"/>
      <c r="M25" s="375"/>
      <c r="N25" s="375"/>
      <c r="P25" s="26" t="s">
        <v>28</v>
      </c>
      <c r="T25" s="26">
        <f>COUNTIFS('2. Status Detalhe Campos'!$H$7:$H$574,'1. Status Resumo'!$P49,'2. Status Detalhe Campos'!$C$7:$C$574,'1. Status Resumo'!$G$37,'2. Status Detalhe Campos'!$D$7:$D$574,"2. Campo")+COUNTIFS('2. Status Detalhe Campos'!$H$7:$H$574,'1. Status Resumo'!$P49,'2. Status Detalhe Campos'!$C$7:$C$574,'1. Status Resumo'!$H$37,'2. Status Detalhe Campos'!$D$7:$D$574,"2. Campo")+COUNTIFS('2. Status Detalhe Campos'!$H$7:$H$574,'1. Status Resumo'!$P74,'2. Status Detalhe Campos'!$C$7:$C$574,'1. Status Resumo'!$G$62,'2. Status Detalhe Campos'!$D$7:$D$574,"2. Campo")+COUNTIFS('2. Status Detalhe Campos'!$H$7:$H$574,'1. Status Resumo'!$P74,'2. Status Detalhe Campos'!$C$7:$C$574,'1. Status Resumo'!$H$62,'2. Status Detalhe Campos'!$D$7:$D$574,"2. Campo")+COUNTIFS(Table4[Status Anterior],'1. Status Resumo'!$P109,Table4[Sub-âmbito],'1. Status Resumo'!$G$97,Table4[Tipo de teste],"2. Campo")</f>
        <v>0</v>
      </c>
      <c r="U25" s="26">
        <f>COUNTIFS('2. Status Detalhe Campos'!$G$7:$G$574,'1. Status Resumo'!$P49,'2. Status Detalhe Campos'!$C$7:$C$574,'1. Status Resumo'!$G$37,'2. Status Detalhe Campos'!$D$7:$D$574,"2. Campo")+COUNTIFS('2. Status Detalhe Campos'!$G$7:$G$574,'1. Status Resumo'!$P49,'2. Status Detalhe Campos'!$C$7:$C$574,'1. Status Resumo'!$H$37,'2. Status Detalhe Campos'!$D$7:$D$574,"2. Campo")+COUNTIFS('2. Status Detalhe Campos'!$G$7:$G$574,'1. Status Resumo'!$P74,'2. Status Detalhe Campos'!$C$7:$C$574,'1. Status Resumo'!$G$62,'2. Status Detalhe Campos'!$D$7:$D$574,"2. Campo")+COUNTIFS('2. Status Detalhe Campos'!$G$7:$G$574,'1. Status Resumo'!$P74,'2. Status Detalhe Campos'!$C$7:$C$574,'1. Status Resumo'!$H$62,'2. Status Detalhe Campos'!$D$7:$D$574,"2. Campo")+COUNTIFS(Table4[Status Atual],'1. Status Resumo'!$P109,Table4[Sub-âmbito],'1. Status Resumo'!$G$97,Table4[Tipo de teste],"2. Campo")</f>
        <v>0</v>
      </c>
      <c r="V25" s="26">
        <f t="shared" si="0"/>
        <v>0</v>
      </c>
      <c r="W25" s="375"/>
      <c r="X25" s="375"/>
      <c r="Y25" s="375"/>
      <c r="Z25" s="375"/>
      <c r="AA25" s="375"/>
      <c r="AB25" s="375"/>
      <c r="AC25" s="375"/>
      <c r="AD25" s="375"/>
      <c r="AE25" s="375"/>
      <c r="AF25" s="375"/>
      <c r="AG25" s="376"/>
      <c r="AH25" s="117"/>
    </row>
    <row r="26" spans="1:34" ht="17.399999999999999" customHeight="1">
      <c r="A26" s="117"/>
      <c r="B26" s="374"/>
      <c r="C26" s="375"/>
      <c r="D26" s="375"/>
      <c r="E26" s="375"/>
      <c r="F26" s="375"/>
      <c r="G26" s="375"/>
      <c r="H26" s="375"/>
      <c r="I26" s="375"/>
      <c r="J26" s="375"/>
      <c r="K26" s="375"/>
      <c r="L26" s="375"/>
      <c r="M26" s="375"/>
      <c r="N26" s="375"/>
      <c r="T26" s="128">
        <f>SUM(T17:T25)</f>
        <v>549</v>
      </c>
      <c r="U26" s="128">
        <f>SUM(U17:U25)</f>
        <v>549</v>
      </c>
      <c r="W26" s="375"/>
      <c r="X26" s="375"/>
      <c r="Y26" s="375"/>
      <c r="Z26" s="375"/>
      <c r="AA26" s="375"/>
      <c r="AB26" s="375"/>
      <c r="AC26" s="375"/>
      <c r="AD26" s="375"/>
      <c r="AE26" s="375"/>
      <c r="AF26" s="375"/>
      <c r="AG26" s="376"/>
      <c r="AH26" s="117"/>
    </row>
    <row r="27" spans="1:34" ht="17.399999999999999" customHeight="1">
      <c r="A27" s="117"/>
      <c r="B27" s="374"/>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6"/>
      <c r="AH27" s="117"/>
    </row>
    <row r="28" spans="1:34" ht="17.399999999999999" customHeight="1">
      <c r="A28" s="117"/>
      <c r="B28" s="374"/>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c r="AA28" s="375"/>
      <c r="AB28" s="375"/>
      <c r="AC28" s="375"/>
      <c r="AD28" s="375"/>
      <c r="AE28" s="375"/>
      <c r="AF28" s="375"/>
      <c r="AG28" s="376"/>
      <c r="AH28" s="117"/>
    </row>
    <row r="29" spans="1:34" ht="17.399999999999999" customHeight="1">
      <c r="A29" s="117"/>
      <c r="B29" s="374"/>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c r="AA29" s="375"/>
      <c r="AB29" s="375"/>
      <c r="AC29" s="375"/>
      <c r="AD29" s="375"/>
      <c r="AE29" s="375"/>
      <c r="AF29" s="375"/>
      <c r="AG29" s="376"/>
      <c r="AH29" s="117"/>
    </row>
    <row r="30" spans="1:34" ht="17.399999999999999" customHeight="1">
      <c r="A30" s="117"/>
      <c r="B30" s="374"/>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c r="AA30" s="375"/>
      <c r="AB30" s="375"/>
      <c r="AC30" s="375"/>
      <c r="AD30" s="375"/>
      <c r="AE30" s="375"/>
      <c r="AF30" s="375"/>
      <c r="AG30" s="376"/>
      <c r="AH30" s="117"/>
    </row>
    <row r="31" spans="1:34" ht="17.399999999999999" customHeight="1">
      <c r="A31" s="117"/>
      <c r="B31" s="374"/>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6"/>
      <c r="AH31" s="117"/>
    </row>
    <row r="32" spans="1:34" ht="17.399999999999999" customHeight="1">
      <c r="A32" s="117"/>
      <c r="B32" s="374"/>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c r="AA32" s="375"/>
      <c r="AB32" s="375"/>
      <c r="AC32" s="375"/>
      <c r="AD32" s="375"/>
      <c r="AE32" s="375"/>
      <c r="AF32" s="375"/>
      <c r="AG32" s="376"/>
      <c r="AH32" s="117"/>
    </row>
    <row r="33" spans="1:34" ht="17.399999999999999" customHeight="1">
      <c r="A33" s="117"/>
      <c r="B33" s="374"/>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c r="AA33" s="375"/>
      <c r="AB33" s="375"/>
      <c r="AC33" s="375"/>
      <c r="AD33" s="375"/>
      <c r="AE33" s="375"/>
      <c r="AF33" s="375"/>
      <c r="AG33" s="376"/>
      <c r="AH33" s="117"/>
    </row>
    <row r="34" spans="1:34" ht="17.399999999999999" customHeight="1">
      <c r="A34" s="117"/>
      <c r="B34" s="374"/>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c r="AA34" s="375"/>
      <c r="AB34" s="375"/>
      <c r="AC34" s="375"/>
      <c r="AD34" s="375"/>
      <c r="AE34" s="375"/>
      <c r="AF34" s="375"/>
      <c r="AG34" s="376"/>
      <c r="AH34" s="117"/>
    </row>
    <row r="35" spans="1:34" ht="17.399999999999999" customHeight="1">
      <c r="A35" s="117"/>
      <c r="B35" s="377"/>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c r="AA35" s="378"/>
      <c r="AB35" s="378"/>
      <c r="AC35" s="378"/>
      <c r="AD35" s="378"/>
      <c r="AE35" s="378"/>
      <c r="AF35" s="378"/>
      <c r="AG35" s="379"/>
      <c r="AH35" s="117"/>
    </row>
    <row r="36" spans="1:34">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row>
    <row r="37" spans="1:34" ht="22.2">
      <c r="A37" s="117"/>
      <c r="B37" s="127" t="s">
        <v>2056</v>
      </c>
      <c r="C37" s="117"/>
      <c r="D37" s="117"/>
      <c r="E37" s="117"/>
      <c r="F37" s="117"/>
      <c r="G37" s="129" t="s">
        <v>34</v>
      </c>
      <c r="H37" s="129" t="s">
        <v>54</v>
      </c>
      <c r="I37" s="129" t="s">
        <v>181</v>
      </c>
      <c r="J37" s="129" t="s">
        <v>311</v>
      </c>
      <c r="K37" s="129" t="s">
        <v>26</v>
      </c>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row>
    <row r="38" spans="1:34" ht="4.9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9"/>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1"/>
      <c r="AH39" s="117"/>
    </row>
    <row r="40" spans="1:34">
      <c r="A40" s="117"/>
      <c r="B40" s="122"/>
      <c r="C40" s="155" t="s">
        <v>607</v>
      </c>
      <c r="G40" s="155" t="s">
        <v>608</v>
      </c>
      <c r="P40" s="130" t="s">
        <v>609</v>
      </c>
      <c r="Q40" s="131"/>
      <c r="R40" s="130"/>
      <c r="S40" s="131"/>
      <c r="T40" s="132">
        <f>T16</f>
        <v>45625</v>
      </c>
      <c r="U40" s="132">
        <f>$U$16</f>
        <v>45632</v>
      </c>
      <c r="V40" s="133" t="s">
        <v>610</v>
      </c>
      <c r="X40" s="156" t="s">
        <v>611</v>
      </c>
      <c r="AG40" s="123"/>
      <c r="AH40" s="117"/>
    </row>
    <row r="41" spans="1:34" ht="17.7" customHeight="1">
      <c r="A41" s="117"/>
      <c r="B41" s="122"/>
      <c r="P41" s="26" t="s">
        <v>612</v>
      </c>
      <c r="T41" s="26">
        <f>COUNTIFS('2. Status Detalhe Campos'!$H$7:$H$574,'1. Status Resumo'!$P41,'2. Status Detalhe Campos'!$C$7:$C$574,'1. Status Resumo'!$G$37,'2. Status Detalhe Campos'!$D$7:$D$574,"2. Campo")+COUNTIFS('2. Status Detalhe Campos'!$H$7:$H$574,'1. Status Resumo'!$P41,'2. Status Detalhe Campos'!$C$7:$C$574,'1. Status Resumo'!$H$37,'2. Status Detalhe Campos'!$D$7:$D$574,"2. Campo")</f>
        <v>10</v>
      </c>
      <c r="U41" s="26">
        <f>COUNTIFS('2. Status Detalhe Campos'!$G$7:$G$574,'1. Status Resumo'!$P41,'2. Status Detalhe Campos'!$C$7:$C$574,'1. Status Resumo'!$G$37,'2. Status Detalhe Campos'!$D$7:$D$574,"2. Campo")+COUNTIFS('2. Status Detalhe Campos'!$G$7:$G$574,'1. Status Resumo'!$P41,'2. Status Detalhe Campos'!$C$7:$C$574,'1. Status Resumo'!$H$37,'2. Status Detalhe Campos'!$D$7:$D$574,"2. Campo")</f>
        <v>10</v>
      </c>
      <c r="V41" s="26">
        <f>U41-T41</f>
        <v>0</v>
      </c>
      <c r="X41" s="360" t="s">
        <v>2047</v>
      </c>
      <c r="Y41" s="361"/>
      <c r="Z41" s="361"/>
      <c r="AA41" s="361"/>
      <c r="AB41" s="361"/>
      <c r="AC41" s="361"/>
      <c r="AD41" s="361"/>
      <c r="AE41" s="361"/>
      <c r="AF41" s="362"/>
      <c r="AG41" s="164"/>
      <c r="AH41" s="117"/>
    </row>
    <row r="42" spans="1:34">
      <c r="A42" s="117"/>
      <c r="B42" s="122"/>
      <c r="P42" s="26" t="s">
        <v>613</v>
      </c>
      <c r="T42" s="26">
        <f>COUNTIFS('2. Status Detalhe Campos'!$H$7:$H$574,'1. Status Resumo'!$P42,'2. Status Detalhe Campos'!$C$7:$C$574,'1. Status Resumo'!$G$37,'2. Status Detalhe Campos'!$D$7:$D$574,"2. Campo")+COUNTIFS('2. Status Detalhe Campos'!$H$7:$H$574,'1. Status Resumo'!$P42,'2. Status Detalhe Campos'!$C$7:$C$574,'1. Status Resumo'!$H$37,'2. Status Detalhe Campos'!$D$7:$D$574,"2. Campo")</f>
        <v>124</v>
      </c>
      <c r="U42" s="26">
        <f>COUNTIFS('2. Status Detalhe Campos'!$G$7:$G$574,'1. Status Resumo'!$P42,'2. Status Detalhe Campos'!$C$7:$C$574,'1. Status Resumo'!$G$37,'2. Status Detalhe Campos'!$D$7:$D$574,"2. Campo")+COUNTIFS('2. Status Detalhe Campos'!$G$7:$G$574,'1. Status Resumo'!$P42,'2. Status Detalhe Campos'!$C$7:$C$574,'1. Status Resumo'!$H$37,'2. Status Detalhe Campos'!$D$7:$D$574,"2. Campo")</f>
        <v>124</v>
      </c>
      <c r="V42" s="26">
        <f t="shared" ref="V42:V49" si="1">U42-T42</f>
        <v>0</v>
      </c>
      <c r="X42" s="363"/>
      <c r="Y42" s="364"/>
      <c r="Z42" s="364"/>
      <c r="AA42" s="364"/>
      <c r="AB42" s="364"/>
      <c r="AC42" s="364"/>
      <c r="AD42" s="364"/>
      <c r="AE42" s="364"/>
      <c r="AF42" s="365"/>
      <c r="AG42" s="164"/>
      <c r="AH42" s="117"/>
    </row>
    <row r="43" spans="1:34">
      <c r="A43" s="117"/>
      <c r="B43" s="122"/>
      <c r="P43" s="26" t="s">
        <v>1923</v>
      </c>
      <c r="T43" s="26">
        <f>COUNTIFS('2. Status Detalhe Campos'!$H$7:$H$574,'1. Status Resumo'!$P43,'2. Status Detalhe Campos'!$C$7:$C$574,'1. Status Resumo'!$G$37,'2. Status Detalhe Campos'!$D$7:$D$574,"2. Campo")+COUNTIFS('2. Status Detalhe Campos'!$H$7:$H$574,'1. Status Resumo'!$P43,'2. Status Detalhe Campos'!$C$7:$C$574,'1. Status Resumo'!$H$37,'2. Status Detalhe Campos'!$D$7:$D$574,"2. Campo")</f>
        <v>0</v>
      </c>
      <c r="U43" s="26">
        <f>COUNTIFS('2. Status Detalhe Campos'!$G$7:$G$574,'1. Status Resumo'!$P43,'2. Status Detalhe Campos'!$C$7:$C$574,'1. Status Resumo'!$G$37,'2. Status Detalhe Campos'!$D$7:$D$574,"2. Campo")+COUNTIFS('2. Status Detalhe Campos'!$G$7:$G$574,'1. Status Resumo'!$P43,'2. Status Detalhe Campos'!$C$7:$C$574,'1. Status Resumo'!$H$37,'2. Status Detalhe Campos'!$D$7:$D$574,"2. Campo")</f>
        <v>0</v>
      </c>
      <c r="V43" s="26">
        <f t="shared" si="1"/>
        <v>0</v>
      </c>
      <c r="X43" s="363"/>
      <c r="Y43" s="364"/>
      <c r="Z43" s="364"/>
      <c r="AA43" s="364"/>
      <c r="AB43" s="364"/>
      <c r="AC43" s="364"/>
      <c r="AD43" s="364"/>
      <c r="AE43" s="364"/>
      <c r="AF43" s="365"/>
      <c r="AG43" s="164"/>
      <c r="AH43" s="117"/>
    </row>
    <row r="44" spans="1:34">
      <c r="A44" s="117"/>
      <c r="B44" s="122"/>
      <c r="D44" s="341" t="str">
        <f>"# "&amp;U50</f>
        <v># 169</v>
      </c>
      <c r="E44" s="341"/>
      <c r="P44" s="26" t="s">
        <v>1924</v>
      </c>
      <c r="T44" s="26">
        <f>COUNTIFS('2. Status Detalhe Campos'!$H$7:$H$574,'1. Status Resumo'!$P44,'2. Status Detalhe Campos'!$C$7:$C$574,'1. Status Resumo'!$G$37,'2. Status Detalhe Campos'!$D$7:$D$574,"2. Campo")+COUNTIFS('2. Status Detalhe Campos'!$H$7:$H$574,'1. Status Resumo'!$P44,'2. Status Detalhe Campos'!$C$7:$C$574,'1. Status Resumo'!$H$37,'2. Status Detalhe Campos'!$D$7:$D$574,"2. Campo")</f>
        <v>0</v>
      </c>
      <c r="U44" s="26">
        <f>COUNTIFS('2. Status Detalhe Campos'!$G$7:$G$574,'1. Status Resumo'!$P44,'2. Status Detalhe Campos'!$C$7:$C$574,'1. Status Resumo'!$G$37,'2. Status Detalhe Campos'!$D$7:$D$574,"2. Campo")+COUNTIFS('2. Status Detalhe Campos'!$G$7:$G$574,'1. Status Resumo'!$P44,'2. Status Detalhe Campos'!$C$7:$C$574,'1. Status Resumo'!$H$37,'2. Status Detalhe Campos'!$D$7:$D$574,"2. Campo")</f>
        <v>0</v>
      </c>
      <c r="V44" s="26">
        <f t="shared" ref="V44" si="2">U44-T44</f>
        <v>0</v>
      </c>
      <c r="X44" s="363"/>
      <c r="Y44" s="364"/>
      <c r="Z44" s="364"/>
      <c r="AA44" s="364"/>
      <c r="AB44" s="364"/>
      <c r="AC44" s="364"/>
      <c r="AD44" s="364"/>
      <c r="AE44" s="364"/>
      <c r="AF44" s="365"/>
      <c r="AG44" s="164"/>
      <c r="AH44" s="117"/>
    </row>
    <row r="45" spans="1:34" ht="17.7" customHeight="1">
      <c r="A45" s="117"/>
      <c r="B45" s="122"/>
      <c r="D45" s="341"/>
      <c r="E45" s="341"/>
      <c r="P45" s="26" t="s">
        <v>614</v>
      </c>
      <c r="T45" s="26">
        <f>COUNTIFS('2. Status Detalhe Campos'!$H$7:$H$574,'1. Status Resumo'!$P45,'2. Status Detalhe Campos'!$C$7:$C$574,'1. Status Resumo'!$G$37,'2. Status Detalhe Campos'!$D$7:$D$574,"2. Campo")+COUNTIFS('2. Status Detalhe Campos'!$H$7:$H$574,'1. Status Resumo'!$P45,'2. Status Detalhe Campos'!$C$7:$C$574,'1. Status Resumo'!$H$37,'2. Status Detalhe Campos'!$D$7:$D$574,"2. Campo")</f>
        <v>0</v>
      </c>
      <c r="U45" s="26">
        <f>COUNTIFS('2. Status Detalhe Campos'!$G$7:$G$574,'1. Status Resumo'!$P45,'2. Status Detalhe Campos'!$C$7:$C$574,'1. Status Resumo'!$G$37,'2. Status Detalhe Campos'!$D$7:$D$574,"2. Campo")+COUNTIFS('2. Status Detalhe Campos'!$G$7:$G$574,'1. Status Resumo'!$P45,'2. Status Detalhe Campos'!$C$7:$C$574,'1. Status Resumo'!$H$37,'2. Status Detalhe Campos'!$D$7:$D$574,"2. Campo")</f>
        <v>0</v>
      </c>
      <c r="V45" s="26">
        <f t="shared" si="1"/>
        <v>0</v>
      </c>
      <c r="X45" s="363"/>
      <c r="Y45" s="364"/>
      <c r="Z45" s="364"/>
      <c r="AA45" s="364"/>
      <c r="AB45" s="364"/>
      <c r="AC45" s="364"/>
      <c r="AD45" s="364"/>
      <c r="AE45" s="364"/>
      <c r="AF45" s="365"/>
      <c r="AG45" s="164"/>
      <c r="AH45" s="117"/>
    </row>
    <row r="46" spans="1:34" ht="17.7" customHeight="1">
      <c r="A46" s="117"/>
      <c r="B46" s="122"/>
      <c r="D46" s="341"/>
      <c r="E46" s="341"/>
      <c r="P46" s="26" t="s">
        <v>615</v>
      </c>
      <c r="T46" s="26">
        <f>COUNTIFS('2. Status Detalhe Campos'!$H$7:$H$574,'1. Status Resumo'!$P46,'2. Status Detalhe Campos'!$C$7:$C$574,'1. Status Resumo'!$G$37,'2. Status Detalhe Campos'!$D$7:$D$574,"2. Campo")+COUNTIFS('2. Status Detalhe Campos'!$H$7:$H$574,'1. Status Resumo'!$P46,'2. Status Detalhe Campos'!$C$7:$C$574,'1. Status Resumo'!$H$37,'2. Status Detalhe Campos'!$D$7:$D$574,"2. Campo")</f>
        <v>0</v>
      </c>
      <c r="U46" s="26">
        <f>COUNTIFS('2. Status Detalhe Campos'!$G$7:$G$574,'1. Status Resumo'!$P46,'2. Status Detalhe Campos'!$C$7:$C$574,'1. Status Resumo'!$G$37,'2. Status Detalhe Campos'!$D$7:$D$574,"2. Campo")+COUNTIFS('2. Status Detalhe Campos'!$G$7:$G$574,'1. Status Resumo'!$P46,'2. Status Detalhe Campos'!$C$7:$C$574,'1. Status Resumo'!$H$37,'2. Status Detalhe Campos'!$D$7:$D$574,"2. Campo")</f>
        <v>0</v>
      </c>
      <c r="V46" s="26">
        <f t="shared" si="1"/>
        <v>0</v>
      </c>
      <c r="X46" s="363"/>
      <c r="Y46" s="364"/>
      <c r="Z46" s="364"/>
      <c r="AA46" s="364"/>
      <c r="AB46" s="364"/>
      <c r="AC46" s="364"/>
      <c r="AD46" s="364"/>
      <c r="AE46" s="364"/>
      <c r="AF46" s="365"/>
      <c r="AG46" s="164"/>
      <c r="AH46" s="117"/>
    </row>
    <row r="47" spans="1:34">
      <c r="A47" s="117"/>
      <c r="B47" s="122"/>
      <c r="P47" s="26" t="s">
        <v>616</v>
      </c>
      <c r="R47" s="26" t="s">
        <v>617</v>
      </c>
      <c r="T47" s="26">
        <f>COUNTIFS('2. Status Detalhe Campos'!$H$7:$H$574,'1. Status Resumo'!$P47,'2. Status Detalhe Campos'!$C$7:$C$574,'1. Status Resumo'!$G$37,'2. Status Detalhe Campos'!$D$7:$D$574,"2. Campo")+COUNTIFS('2. Status Detalhe Campos'!$H$7:$H$574,'1. Status Resumo'!$P47,'2. Status Detalhe Campos'!$C$7:$C$574,'1. Status Resumo'!$H$37,'2. Status Detalhe Campos'!$D$7:$D$574,"2. Campo")</f>
        <v>0</v>
      </c>
      <c r="U47" s="26">
        <f>COUNTIFS('2. Status Detalhe Campos'!$G$7:$G$574,'1. Status Resumo'!$P47,'2. Status Detalhe Campos'!$C$7:$C$574,'1. Status Resumo'!$G$37,'2. Status Detalhe Campos'!$D$7:$D$574,"2. Campo")+COUNTIFS('2. Status Detalhe Campos'!$G$7:$G$574,'1. Status Resumo'!$P47,'2. Status Detalhe Campos'!$C$7:$C$574,'1. Status Resumo'!$H$37,'2. Status Detalhe Campos'!$D$7:$D$574,"2. Campo")</f>
        <v>0</v>
      </c>
      <c r="V47" s="26">
        <f t="shared" si="1"/>
        <v>0</v>
      </c>
      <c r="X47" s="363"/>
      <c r="Y47" s="364"/>
      <c r="Z47" s="364"/>
      <c r="AA47" s="364"/>
      <c r="AB47" s="364"/>
      <c r="AC47" s="364"/>
      <c r="AD47" s="364"/>
      <c r="AE47" s="364"/>
      <c r="AF47" s="365"/>
      <c r="AG47" s="164"/>
      <c r="AH47" s="117"/>
    </row>
    <row r="48" spans="1:34">
      <c r="A48" s="117"/>
      <c r="B48" s="122"/>
      <c r="P48" s="26" t="s">
        <v>618</v>
      </c>
      <c r="T48" s="26">
        <f>COUNTIFS('2. Status Detalhe Campos'!$H$7:$H$574,'1. Status Resumo'!$P48,'2. Status Detalhe Campos'!$C$7:$C$574,'1. Status Resumo'!$G$37,'2. Status Detalhe Campos'!$D$7:$D$574,"2. Campo")+COUNTIFS('2. Status Detalhe Campos'!$H$7:$H$574,'1. Status Resumo'!$P48,'2. Status Detalhe Campos'!$C$7:$C$574,'1. Status Resumo'!$H$37,'2. Status Detalhe Campos'!$D$7:$D$574,"2. Campo")</f>
        <v>35</v>
      </c>
      <c r="U48" s="26">
        <f>COUNTIFS('2. Status Detalhe Campos'!$G$7:$G$574,'1. Status Resumo'!$P48,'2. Status Detalhe Campos'!$C$7:$C$574,'1. Status Resumo'!$G$37,'2. Status Detalhe Campos'!$D$7:$D$574,"2. Campo")+COUNTIFS('2. Status Detalhe Campos'!$G$7:$G$574,'1. Status Resumo'!$P48,'2. Status Detalhe Campos'!$C$7:$C$574,'1. Status Resumo'!$H$37,'2. Status Detalhe Campos'!$D$7:$D$574,"2. Campo")</f>
        <v>35</v>
      </c>
      <c r="V48" s="26">
        <f t="shared" si="1"/>
        <v>0</v>
      </c>
      <c r="X48" s="363"/>
      <c r="Y48" s="364"/>
      <c r="Z48" s="364"/>
      <c r="AA48" s="364"/>
      <c r="AB48" s="364"/>
      <c r="AC48" s="364"/>
      <c r="AD48" s="364"/>
      <c r="AE48" s="364"/>
      <c r="AF48" s="365"/>
      <c r="AG48" s="164"/>
      <c r="AH48" s="117"/>
    </row>
    <row r="49" spans="1:34">
      <c r="A49" s="117"/>
      <c r="B49" s="122"/>
      <c r="P49" s="26" t="s">
        <v>28</v>
      </c>
      <c r="T49" s="26">
        <f>COUNTIFS('2. Status Detalhe Campos'!$H$7:$H$574,'1. Status Resumo'!$P49,'2. Status Detalhe Campos'!$C$7:$C$574,'1. Status Resumo'!$G$37,'2. Status Detalhe Campos'!$D$7:$D$574,"2. Campo")+COUNTIFS('2. Status Detalhe Campos'!$H$7:$H$574,'1. Status Resumo'!$P49,'2. Status Detalhe Campos'!$C$7:$C$574,'1. Status Resumo'!$H$37,'2. Status Detalhe Campos'!$D$7:$D$574,"2. Campo")</f>
        <v>0</v>
      </c>
      <c r="U49" s="26">
        <f>COUNTIFS('2. Status Detalhe Campos'!$G$7:$G$574,'1. Status Resumo'!$P49,'2. Status Detalhe Campos'!$C$7:$C$574,'1. Status Resumo'!$G$37,'2. Status Detalhe Campos'!$D$7:$D$574,"2. Campo")+COUNTIFS('2. Status Detalhe Campos'!$G$7:$G$574,'1. Status Resumo'!$P49,'2. Status Detalhe Campos'!$C$7:$C$574,'1. Status Resumo'!$H$37,'2. Status Detalhe Campos'!$D$7:$D$574,"2. Campo")</f>
        <v>0</v>
      </c>
      <c r="V49" s="26">
        <f t="shared" si="1"/>
        <v>0</v>
      </c>
      <c r="X49" s="363"/>
      <c r="Y49" s="364"/>
      <c r="Z49" s="364"/>
      <c r="AA49" s="364"/>
      <c r="AB49" s="364"/>
      <c r="AC49" s="364"/>
      <c r="AD49" s="364"/>
      <c r="AE49" s="364"/>
      <c r="AF49" s="365"/>
      <c r="AG49" s="164"/>
      <c r="AH49" s="117"/>
    </row>
    <row r="50" spans="1:34">
      <c r="A50" s="117"/>
      <c r="B50" s="122"/>
      <c r="T50" s="128">
        <f>SUM(T41:T49)</f>
        <v>169</v>
      </c>
      <c r="U50" s="128">
        <f>SUM(U41:U49)</f>
        <v>169</v>
      </c>
      <c r="X50" s="363"/>
      <c r="Y50" s="364"/>
      <c r="Z50" s="364"/>
      <c r="AA50" s="364"/>
      <c r="AB50" s="364"/>
      <c r="AC50" s="364"/>
      <c r="AD50" s="364"/>
      <c r="AE50" s="364"/>
      <c r="AF50" s="365"/>
      <c r="AG50" s="164"/>
      <c r="AH50" s="117"/>
    </row>
    <row r="51" spans="1:34">
      <c r="A51" s="117"/>
      <c r="B51" s="122"/>
      <c r="G51" s="130" t="s">
        <v>619</v>
      </c>
      <c r="H51" s="131"/>
      <c r="I51" s="131"/>
      <c r="J51" s="131"/>
      <c r="K51" s="131"/>
      <c r="L51" s="131"/>
      <c r="M51" s="131"/>
      <c r="P51" s="130" t="s">
        <v>620</v>
      </c>
      <c r="Q51" s="131"/>
      <c r="R51" s="131"/>
      <c r="S51" s="131"/>
      <c r="T51" s="131"/>
      <c r="U51" s="131"/>
      <c r="V51" s="131"/>
      <c r="X51" s="363"/>
      <c r="Y51" s="364"/>
      <c r="Z51" s="364"/>
      <c r="AA51" s="364"/>
      <c r="AB51" s="364"/>
      <c r="AC51" s="364"/>
      <c r="AD51" s="364"/>
      <c r="AE51" s="364"/>
      <c r="AF51" s="365"/>
      <c r="AG51" s="164"/>
      <c r="AH51" s="117"/>
    </row>
    <row r="52" spans="1:34">
      <c r="A52" s="117"/>
      <c r="B52" s="122"/>
      <c r="F52" s="160" t="s">
        <v>621</v>
      </c>
      <c r="G52" s="26" t="s">
        <v>622</v>
      </c>
      <c r="L52" s="166" t="s">
        <v>2010</v>
      </c>
      <c r="O52" s="160" t="s">
        <v>621</v>
      </c>
      <c r="P52" s="26" t="s">
        <v>624</v>
      </c>
      <c r="T52" s="162" t="s">
        <v>623</v>
      </c>
      <c r="X52" s="363"/>
      <c r="Y52" s="364"/>
      <c r="Z52" s="364"/>
      <c r="AA52" s="364"/>
      <c r="AB52" s="364"/>
      <c r="AC52" s="364"/>
      <c r="AD52" s="364"/>
      <c r="AE52" s="364"/>
      <c r="AF52" s="365"/>
      <c r="AG52" s="164"/>
      <c r="AH52" s="117"/>
    </row>
    <row r="53" spans="1:34">
      <c r="A53" s="117"/>
      <c r="B53" s="122"/>
      <c r="F53" s="160" t="s">
        <v>621</v>
      </c>
      <c r="G53" s="26" t="s">
        <v>625</v>
      </c>
      <c r="L53" s="162" t="s">
        <v>623</v>
      </c>
      <c r="O53" s="160" t="s">
        <v>621</v>
      </c>
      <c r="P53" s="26" t="s">
        <v>626</v>
      </c>
      <c r="T53" s="162" t="s">
        <v>623</v>
      </c>
      <c r="X53" s="363"/>
      <c r="Y53" s="364"/>
      <c r="Z53" s="364"/>
      <c r="AA53" s="364"/>
      <c r="AB53" s="364"/>
      <c r="AC53" s="364"/>
      <c r="AD53" s="364"/>
      <c r="AE53" s="364"/>
      <c r="AF53" s="365"/>
      <c r="AG53" s="164"/>
      <c r="AH53" s="117"/>
    </row>
    <row r="54" spans="1:34">
      <c r="A54" s="117"/>
      <c r="B54" s="122"/>
      <c r="F54" s="160" t="s">
        <v>621</v>
      </c>
      <c r="G54" s="26" t="s">
        <v>627</v>
      </c>
      <c r="L54" s="162" t="s">
        <v>623</v>
      </c>
      <c r="O54" s="160" t="s">
        <v>621</v>
      </c>
      <c r="P54" s="26" t="s">
        <v>628</v>
      </c>
      <c r="T54" s="165" t="s">
        <v>629</v>
      </c>
      <c r="X54" s="363"/>
      <c r="Y54" s="364"/>
      <c r="Z54" s="364"/>
      <c r="AA54" s="364"/>
      <c r="AB54" s="364"/>
      <c r="AC54" s="364"/>
      <c r="AD54" s="364"/>
      <c r="AE54" s="364"/>
      <c r="AF54" s="365"/>
      <c r="AG54" s="164"/>
      <c r="AH54" s="117"/>
    </row>
    <row r="55" spans="1:34">
      <c r="A55" s="117"/>
      <c r="B55" s="122"/>
      <c r="F55" s="160" t="s">
        <v>621</v>
      </c>
      <c r="G55" s="26" t="s">
        <v>630</v>
      </c>
      <c r="L55" s="162" t="s">
        <v>623</v>
      </c>
      <c r="O55" s="160"/>
      <c r="T55" s="165"/>
      <c r="X55" s="363"/>
      <c r="Y55" s="364"/>
      <c r="Z55" s="364"/>
      <c r="AA55" s="364"/>
      <c r="AB55" s="364"/>
      <c r="AC55" s="364"/>
      <c r="AD55" s="364"/>
      <c r="AE55" s="364"/>
      <c r="AF55" s="365"/>
      <c r="AG55" s="164"/>
      <c r="AH55" s="117"/>
    </row>
    <row r="56" spans="1:34">
      <c r="A56" s="117"/>
      <c r="B56" s="122"/>
      <c r="F56" s="160" t="s">
        <v>621</v>
      </c>
      <c r="G56" s="26" t="s">
        <v>631</v>
      </c>
      <c r="L56" s="166" t="s">
        <v>632</v>
      </c>
      <c r="O56" s="160"/>
      <c r="T56" s="165"/>
      <c r="X56" s="363"/>
      <c r="Y56" s="364"/>
      <c r="Z56" s="364"/>
      <c r="AA56" s="364"/>
      <c r="AB56" s="364"/>
      <c r="AC56" s="364"/>
      <c r="AD56" s="364"/>
      <c r="AE56" s="364"/>
      <c r="AF56" s="365"/>
      <c r="AG56" s="164"/>
      <c r="AH56" s="117"/>
    </row>
    <row r="57" spans="1:34">
      <c r="A57" s="117"/>
      <c r="B57" s="122"/>
      <c r="F57" s="160" t="s">
        <v>621</v>
      </c>
      <c r="G57" s="26" t="s">
        <v>633</v>
      </c>
      <c r="L57" s="166" t="s">
        <v>632</v>
      </c>
      <c r="O57" s="160"/>
      <c r="T57" s="162"/>
      <c r="X57" s="363"/>
      <c r="Y57" s="364"/>
      <c r="Z57" s="364"/>
      <c r="AA57" s="364"/>
      <c r="AB57" s="364"/>
      <c r="AC57" s="364"/>
      <c r="AD57" s="364"/>
      <c r="AE57" s="364"/>
      <c r="AF57" s="365"/>
      <c r="AG57" s="164"/>
      <c r="AH57" s="117"/>
    </row>
    <row r="58" spans="1:34">
      <c r="A58" s="117"/>
      <c r="B58" s="122"/>
      <c r="O58" s="160"/>
      <c r="X58" s="366"/>
      <c r="Y58" s="367"/>
      <c r="Z58" s="367"/>
      <c r="AA58" s="367"/>
      <c r="AB58" s="367"/>
      <c r="AC58" s="367"/>
      <c r="AD58" s="367"/>
      <c r="AE58" s="367"/>
      <c r="AF58" s="368"/>
      <c r="AG58" s="164"/>
      <c r="AH58" s="117"/>
    </row>
    <row r="59" spans="1:34">
      <c r="A59" s="117"/>
      <c r="B59" s="122"/>
      <c r="O59" s="160"/>
      <c r="AG59" s="167"/>
      <c r="AH59" s="117"/>
    </row>
    <row r="60" spans="1:34">
      <c r="A60" s="117"/>
      <c r="B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17"/>
    </row>
    <row r="61" spans="1:34">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row>
    <row r="62" spans="1:34" ht="22.2">
      <c r="A62" s="117"/>
      <c r="B62" s="127" t="s">
        <v>2054</v>
      </c>
      <c r="C62" s="117"/>
      <c r="D62" s="117"/>
      <c r="E62" s="117"/>
      <c r="F62" s="117"/>
      <c r="G62" s="129" t="s">
        <v>181</v>
      </c>
      <c r="H62" s="129" t="s">
        <v>311</v>
      </c>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row>
    <row r="63" spans="1:34" ht="4.9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row>
    <row r="64" spans="1:34">
      <c r="A64" s="117"/>
      <c r="B64" s="119"/>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c r="AE64" s="120"/>
      <c r="AF64" s="120"/>
      <c r="AG64" s="121"/>
      <c r="AH64" s="117"/>
    </row>
    <row r="65" spans="1:34">
      <c r="A65" s="117"/>
      <c r="B65" s="122"/>
      <c r="C65" s="155" t="s">
        <v>607</v>
      </c>
      <c r="G65" s="155" t="s">
        <v>608</v>
      </c>
      <c r="P65" s="130" t="s">
        <v>609</v>
      </c>
      <c r="Q65" s="131"/>
      <c r="R65" s="130"/>
      <c r="S65" s="131"/>
      <c r="T65" s="132">
        <f>T16</f>
        <v>45625</v>
      </c>
      <c r="U65" s="132">
        <f>$U$16</f>
        <v>45632</v>
      </c>
      <c r="V65" s="133" t="s">
        <v>610</v>
      </c>
      <c r="X65" s="156" t="s">
        <v>611</v>
      </c>
      <c r="AG65" s="123"/>
      <c r="AH65" s="117"/>
    </row>
    <row r="66" spans="1:34" ht="17.7" customHeight="1">
      <c r="A66" s="117"/>
      <c r="B66" s="122"/>
      <c r="P66" s="26" t="s">
        <v>612</v>
      </c>
      <c r="T66" s="26">
        <f>COUNTIFS('2. Status Detalhe Campos'!$H$7:$H$574,'1. Status Resumo'!$P66,'2. Status Detalhe Campos'!$C$7:$C$574,'1. Status Resumo'!$G$62,'2. Status Detalhe Campos'!$D$7:$D$574,"2. Campo")+COUNTIFS('2. Status Detalhe Campos'!$H$7:$H$574,'1. Status Resumo'!$P66,'2. Status Detalhe Campos'!$C$7:$C$574,'1. Status Resumo'!$H$62,'2. Status Detalhe Campos'!$D$7:$D$574,"2. Campo")</f>
        <v>14</v>
      </c>
      <c r="U66" s="26">
        <f>COUNTIFS('2. Status Detalhe Campos'!$G$7:$G$574,'1. Status Resumo'!$P66,'2. Status Detalhe Campos'!$C$7:$C$574,'1. Status Resumo'!$G$62,'2. Status Detalhe Campos'!$D$7:$D$574,"2. Campo")+COUNTIFS('2. Status Detalhe Campos'!$G$7:$G$574,'1. Status Resumo'!$P66,'2. Status Detalhe Campos'!$C$7:$C$574,'1. Status Resumo'!$H$62,'2. Status Detalhe Campos'!$D$7:$D$574,"2. Campo")</f>
        <v>14</v>
      </c>
      <c r="V66" s="26">
        <f>U66-T66</f>
        <v>0</v>
      </c>
      <c r="W66" s="157"/>
      <c r="X66" s="351" t="s">
        <v>2048</v>
      </c>
      <c r="Y66" s="352"/>
      <c r="Z66" s="352"/>
      <c r="AA66" s="352"/>
      <c r="AB66" s="352"/>
      <c r="AC66" s="352"/>
      <c r="AD66" s="352"/>
      <c r="AE66" s="352"/>
      <c r="AF66" s="353"/>
      <c r="AG66" s="158" t="s">
        <v>634</v>
      </c>
      <c r="AH66" s="117"/>
    </row>
    <row r="67" spans="1:34">
      <c r="A67" s="117"/>
      <c r="B67" s="122"/>
      <c r="P67" s="26" t="s">
        <v>613</v>
      </c>
      <c r="T67" s="26">
        <f>COUNTIFS('2. Status Detalhe Campos'!$H$7:$H$574,'1. Status Resumo'!$P67,'2. Status Detalhe Campos'!$C$7:$C$574,'1. Status Resumo'!$G$62,'2. Status Detalhe Campos'!$D$7:$D$574,"2. Campo")+COUNTIFS('2. Status Detalhe Campos'!$H$7:$H$574,'1. Status Resumo'!$P67,'2. Status Detalhe Campos'!$C$7:$C$574,'1. Status Resumo'!$H$62,'2. Status Detalhe Campos'!$D$7:$D$574,"2. Campo")</f>
        <v>180</v>
      </c>
      <c r="U67" s="26">
        <f>COUNTIFS('2. Status Detalhe Campos'!$G$7:$G$574,'1. Status Resumo'!$P67,'2. Status Detalhe Campos'!$C$7:$C$574,'1. Status Resumo'!$G$62,'2. Status Detalhe Campos'!$D$7:$D$574,"2. Campo")+COUNTIFS('2. Status Detalhe Campos'!$G$7:$G$574,'1. Status Resumo'!$P67,'2. Status Detalhe Campos'!$C$7:$C$574,'1. Status Resumo'!$H$62,'2. Status Detalhe Campos'!$D$7:$D$574,"2. Campo")</f>
        <v>180</v>
      </c>
      <c r="V67" s="26">
        <f t="shared" ref="V67:V74" si="3">U67-T67</f>
        <v>0</v>
      </c>
      <c r="W67" s="157"/>
      <c r="X67" s="354"/>
      <c r="Y67" s="355"/>
      <c r="Z67" s="355"/>
      <c r="AA67" s="355"/>
      <c r="AB67" s="355"/>
      <c r="AC67" s="355"/>
      <c r="AD67" s="355"/>
      <c r="AE67" s="355"/>
      <c r="AF67" s="356"/>
      <c r="AG67" s="158"/>
      <c r="AH67" s="117"/>
    </row>
    <row r="68" spans="1:34">
      <c r="A68" s="117"/>
      <c r="B68" s="122"/>
      <c r="P68" s="26" t="s">
        <v>1923</v>
      </c>
      <c r="T68" s="26">
        <f>COUNTIFS('2. Status Detalhe Campos'!$H$7:$H$574,'1. Status Resumo'!$P68,'2. Status Detalhe Campos'!$C$7:$C$574,'1. Status Resumo'!$G$62,'2. Status Detalhe Campos'!$D$7:$D$574,"2. Campo")+COUNTIFS('2. Status Detalhe Campos'!$H$7:$H$574,'1. Status Resumo'!$P68,'2. Status Detalhe Campos'!$C$7:$C$574,'1. Status Resumo'!$H$62,'2. Status Detalhe Campos'!$D$7:$D$574,"2. Campo")</f>
        <v>30</v>
      </c>
      <c r="U68" s="26">
        <f>COUNTIFS('2. Status Detalhe Campos'!$G$7:$G$574,'1. Status Resumo'!$P68,'2. Status Detalhe Campos'!$C$7:$C$574,'1. Status Resumo'!$G$62,'2. Status Detalhe Campos'!$D$7:$D$574,"2. Campo")+COUNTIFS('2. Status Detalhe Campos'!$G$7:$G$574,'1. Status Resumo'!$P68,'2. Status Detalhe Campos'!$C$7:$C$574,'1. Status Resumo'!$H$62,'2. Status Detalhe Campos'!$D$7:$D$574,"2. Campo")</f>
        <v>30</v>
      </c>
      <c r="V68" s="26">
        <f t="shared" si="3"/>
        <v>0</v>
      </c>
      <c r="W68" s="157"/>
      <c r="X68" s="354"/>
      <c r="Y68" s="355"/>
      <c r="Z68" s="355"/>
      <c r="AA68" s="355"/>
      <c r="AB68" s="355"/>
      <c r="AC68" s="355"/>
      <c r="AD68" s="355"/>
      <c r="AE68" s="355"/>
      <c r="AF68" s="356"/>
      <c r="AG68" s="158"/>
      <c r="AH68" s="117"/>
    </row>
    <row r="69" spans="1:34">
      <c r="A69" s="117"/>
      <c r="B69" s="122"/>
      <c r="D69" s="341" t="str">
        <f>"# "&amp;U75</f>
        <v># 245</v>
      </c>
      <c r="E69" s="341"/>
      <c r="P69" s="26" t="s">
        <v>1924</v>
      </c>
      <c r="T69" s="26">
        <f>COUNTIFS('2. Status Detalhe Campos'!$H$7:$H$574,'1. Status Resumo'!$P69,'2. Status Detalhe Campos'!$C$7:$C$574,'1. Status Resumo'!$G$62,'2. Status Detalhe Campos'!$D$7:$D$574,"2. Campo")+COUNTIFS('2. Status Detalhe Campos'!$H$7:$H$574,'1. Status Resumo'!$P69,'2. Status Detalhe Campos'!$C$7:$C$574,'1. Status Resumo'!$H$62,'2. Status Detalhe Campos'!$D$7:$D$574,"2. Campo")</f>
        <v>0</v>
      </c>
      <c r="U69" s="26">
        <f>COUNTIFS('2. Status Detalhe Campos'!$G$7:$G$574,'1. Status Resumo'!$P69,'2. Status Detalhe Campos'!$C$7:$C$574,'1. Status Resumo'!$G$62,'2. Status Detalhe Campos'!$D$7:$D$574,"2. Campo")+COUNTIFS('2. Status Detalhe Campos'!$G$7:$G$574,'1. Status Resumo'!$P69,'2. Status Detalhe Campos'!$C$7:$C$574,'1. Status Resumo'!$H$62,'2. Status Detalhe Campos'!$D$7:$D$574,"2. Campo")</f>
        <v>0</v>
      </c>
      <c r="V69" s="26">
        <f t="shared" ref="V69" si="4">U69-T69</f>
        <v>0</v>
      </c>
      <c r="W69" s="157"/>
      <c r="X69" s="354"/>
      <c r="Y69" s="355"/>
      <c r="Z69" s="355"/>
      <c r="AA69" s="355"/>
      <c r="AB69" s="355"/>
      <c r="AC69" s="355"/>
      <c r="AD69" s="355"/>
      <c r="AE69" s="355"/>
      <c r="AF69" s="356"/>
      <c r="AG69" s="158"/>
      <c r="AH69" s="117"/>
    </row>
    <row r="70" spans="1:34" ht="17.7" customHeight="1">
      <c r="A70" s="117"/>
      <c r="B70" s="122"/>
      <c r="D70" s="341"/>
      <c r="E70" s="341"/>
      <c r="P70" s="26" t="s">
        <v>614</v>
      </c>
      <c r="T70" s="26">
        <f>COUNTIFS('2. Status Detalhe Campos'!$H$7:$H$574,'1. Status Resumo'!$P70,'2. Status Detalhe Campos'!$C$7:$C$574,'1. Status Resumo'!$G$62,'2. Status Detalhe Campos'!$D$7:$D$574,"2. Campo")+COUNTIFS('2. Status Detalhe Campos'!$H$7:$H$574,'1. Status Resumo'!$P70,'2. Status Detalhe Campos'!$C$7:$C$574,'1. Status Resumo'!$H$62,'2. Status Detalhe Campos'!$D$7:$D$574,"2. Campo")</f>
        <v>0</v>
      </c>
      <c r="U70" s="26">
        <f>COUNTIFS('2. Status Detalhe Campos'!$G$7:$G$574,'1. Status Resumo'!$P70,'2. Status Detalhe Campos'!$C$7:$C$574,'1. Status Resumo'!$G$62,'2. Status Detalhe Campos'!$D$7:$D$574,"2. Campo")+COUNTIFS('2. Status Detalhe Campos'!$G$7:$G$574,'1. Status Resumo'!$P70,'2. Status Detalhe Campos'!$C$7:$C$574,'1. Status Resumo'!$H$62,'2. Status Detalhe Campos'!$D$7:$D$574,"2. Campo")</f>
        <v>0</v>
      </c>
      <c r="V70" s="26">
        <f t="shared" si="3"/>
        <v>0</v>
      </c>
      <c r="W70" s="157"/>
      <c r="X70" s="354"/>
      <c r="Y70" s="355"/>
      <c r="Z70" s="355"/>
      <c r="AA70" s="355"/>
      <c r="AB70" s="355"/>
      <c r="AC70" s="355"/>
      <c r="AD70" s="355"/>
      <c r="AE70" s="355"/>
      <c r="AF70" s="356"/>
      <c r="AG70" s="158"/>
      <c r="AH70" s="117"/>
    </row>
    <row r="71" spans="1:34" ht="17.7" customHeight="1">
      <c r="A71" s="117"/>
      <c r="B71" s="122"/>
      <c r="D71" s="341"/>
      <c r="E71" s="341"/>
      <c r="P71" s="26" t="s">
        <v>615</v>
      </c>
      <c r="T71" s="26">
        <f>COUNTIFS('2. Status Detalhe Campos'!$H$7:$H$574,'1. Status Resumo'!$P71,'2. Status Detalhe Campos'!$C$7:$C$574,'1. Status Resumo'!$G$62,'2. Status Detalhe Campos'!$D$7:$D$574,"2. Campo")+COUNTIFS('2. Status Detalhe Campos'!$H$7:$H$574,'1. Status Resumo'!$P71,'2. Status Detalhe Campos'!$C$7:$C$574,'1. Status Resumo'!$H$62,'2. Status Detalhe Campos'!$D$7:$D$574,"2. Campo")</f>
        <v>1</v>
      </c>
      <c r="U71" s="26">
        <f>COUNTIFS('2. Status Detalhe Campos'!$G$7:$G$574,'1. Status Resumo'!$P71,'2. Status Detalhe Campos'!$C$7:$C$574,'1. Status Resumo'!$G$62,'2. Status Detalhe Campos'!$D$7:$D$574,"2. Campo")+COUNTIFS('2. Status Detalhe Campos'!$G$7:$G$574,'1. Status Resumo'!$P71,'2. Status Detalhe Campos'!$C$7:$C$574,'1. Status Resumo'!$H$62,'2. Status Detalhe Campos'!$D$7:$D$574,"2. Campo")</f>
        <v>1</v>
      </c>
      <c r="V71" s="26">
        <f t="shared" si="3"/>
        <v>0</v>
      </c>
      <c r="W71" s="157"/>
      <c r="X71" s="354"/>
      <c r="Y71" s="355"/>
      <c r="Z71" s="355"/>
      <c r="AA71" s="355"/>
      <c r="AB71" s="355"/>
      <c r="AC71" s="355"/>
      <c r="AD71" s="355"/>
      <c r="AE71" s="355"/>
      <c r="AF71" s="356"/>
      <c r="AG71" s="158"/>
      <c r="AH71" s="117"/>
    </row>
    <row r="72" spans="1:34" ht="17.7" customHeight="1">
      <c r="A72" s="117"/>
      <c r="B72" s="122"/>
      <c r="P72" s="26" t="s">
        <v>616</v>
      </c>
      <c r="R72" s="26" t="s">
        <v>617</v>
      </c>
      <c r="T72" s="26">
        <f>COUNTIFS('2. Status Detalhe Campos'!$H$7:$H$574,'1. Status Resumo'!$P72,'2. Status Detalhe Campos'!$C$7:$C$574,'1. Status Resumo'!$G$62,'2. Status Detalhe Campos'!$D$7:$D$574,"2. Campo")+COUNTIFS('2. Status Detalhe Campos'!$H$7:$H$574,'1. Status Resumo'!$P72,'2. Status Detalhe Campos'!$C$7:$C$574,'1. Status Resumo'!$H$62,'2. Status Detalhe Campos'!$D$7:$D$574,"2. Campo")</f>
        <v>0</v>
      </c>
      <c r="U72" s="26">
        <f>COUNTIFS('2. Status Detalhe Campos'!$G$7:$G$574,'1. Status Resumo'!$P72,'2. Status Detalhe Campos'!$C$7:$C$574,'1. Status Resumo'!$G$62,'2. Status Detalhe Campos'!$D$7:$D$574,"2. Campo")+COUNTIFS('2. Status Detalhe Campos'!$G$7:$G$574,'1. Status Resumo'!$P72,'2. Status Detalhe Campos'!$C$7:$C$574,'1. Status Resumo'!$H$62,'2. Status Detalhe Campos'!$D$7:$D$574,"2. Campo")</f>
        <v>0</v>
      </c>
      <c r="V72" s="26">
        <f t="shared" si="3"/>
        <v>0</v>
      </c>
      <c r="W72" s="157"/>
      <c r="X72" s="354"/>
      <c r="Y72" s="355"/>
      <c r="Z72" s="355"/>
      <c r="AA72" s="355"/>
      <c r="AB72" s="355"/>
      <c r="AC72" s="355"/>
      <c r="AD72" s="355"/>
      <c r="AE72" s="355"/>
      <c r="AF72" s="356"/>
      <c r="AG72" s="158"/>
      <c r="AH72" s="117"/>
    </row>
    <row r="73" spans="1:34">
      <c r="A73" s="117"/>
      <c r="B73" s="122"/>
      <c r="P73" s="26" t="s">
        <v>618</v>
      </c>
      <c r="T73" s="26">
        <f>COUNTIFS('2. Status Detalhe Campos'!$H$7:$H$574,'1. Status Resumo'!$P73,'2. Status Detalhe Campos'!$C$7:$C$574,'1. Status Resumo'!$G$62,'2. Status Detalhe Campos'!$D$7:$D$574,"2. Campo")+COUNTIFS('2. Status Detalhe Campos'!$H$7:$H$574,'1. Status Resumo'!$P73,'2. Status Detalhe Campos'!$C$7:$C$574,'1. Status Resumo'!$H$62,'2. Status Detalhe Campos'!$D$7:$D$574,"2. Campo")</f>
        <v>20</v>
      </c>
      <c r="U73" s="26">
        <f>COUNTIFS('2. Status Detalhe Campos'!$G$7:$G$574,'1. Status Resumo'!$P73,'2. Status Detalhe Campos'!$C$7:$C$574,'1. Status Resumo'!$G$62,'2. Status Detalhe Campos'!$D$7:$D$574,"2. Campo")+COUNTIFS('2. Status Detalhe Campos'!$G$7:$G$574,'1. Status Resumo'!$P73,'2. Status Detalhe Campos'!$C$7:$C$574,'1. Status Resumo'!$H$62,'2. Status Detalhe Campos'!$D$7:$D$574,"2. Campo")</f>
        <v>20</v>
      </c>
      <c r="V73" s="26">
        <f t="shared" si="3"/>
        <v>0</v>
      </c>
      <c r="X73" s="354"/>
      <c r="Y73" s="355"/>
      <c r="Z73" s="355"/>
      <c r="AA73" s="355"/>
      <c r="AB73" s="355"/>
      <c r="AC73" s="355"/>
      <c r="AD73" s="355"/>
      <c r="AE73" s="355"/>
      <c r="AF73" s="356"/>
      <c r="AG73" s="158"/>
      <c r="AH73" s="117"/>
    </row>
    <row r="74" spans="1:34">
      <c r="A74" s="117"/>
      <c r="B74" s="122"/>
      <c r="P74" s="26" t="s">
        <v>28</v>
      </c>
      <c r="T74" s="26">
        <f>COUNTIFS('2. Status Detalhe Campos'!$H$7:$H$574,'1. Status Resumo'!$P74,'2. Status Detalhe Campos'!$C$7:$C$574,'1. Status Resumo'!$G$62,'2. Status Detalhe Campos'!$D$7:$D$574,"2. Campo")+COUNTIFS('2. Status Detalhe Campos'!$H$7:$H$574,'1. Status Resumo'!$P74,'2. Status Detalhe Campos'!$C$7:$C$574,'1. Status Resumo'!$H$62,'2. Status Detalhe Campos'!$D$7:$D$574,"2. Campo")</f>
        <v>0</v>
      </c>
      <c r="U74" s="26">
        <f>COUNTIFS('2. Status Detalhe Campos'!$G$7:$G$574,'1. Status Resumo'!$P74,'2. Status Detalhe Campos'!$C$7:$C$574,'1. Status Resumo'!$G$62,'2. Status Detalhe Campos'!$D$7:$D$574,"2. Campo")+COUNTIFS('2. Status Detalhe Campos'!$G$7:$G$574,'1. Status Resumo'!$P74,'2. Status Detalhe Campos'!$C$7:$C$574,'1. Status Resumo'!$H$62,'2. Status Detalhe Campos'!$D$7:$D$574,"2. Campo")</f>
        <v>0</v>
      </c>
      <c r="V74" s="26">
        <f t="shared" si="3"/>
        <v>0</v>
      </c>
      <c r="X74" s="354"/>
      <c r="Y74" s="355"/>
      <c r="Z74" s="355"/>
      <c r="AA74" s="355"/>
      <c r="AB74" s="355"/>
      <c r="AC74" s="355"/>
      <c r="AD74" s="355"/>
      <c r="AE74" s="355"/>
      <c r="AF74" s="356"/>
      <c r="AG74" s="158"/>
      <c r="AH74" s="117"/>
    </row>
    <row r="75" spans="1:34">
      <c r="A75" s="117"/>
      <c r="B75" s="122"/>
      <c r="T75" s="128">
        <f>SUM(T66:T74)</f>
        <v>245</v>
      </c>
      <c r="U75" s="128">
        <f>SUM(U66:U74)</f>
        <v>245</v>
      </c>
      <c r="X75" s="354"/>
      <c r="Y75" s="355"/>
      <c r="Z75" s="355"/>
      <c r="AA75" s="355"/>
      <c r="AB75" s="355"/>
      <c r="AC75" s="355"/>
      <c r="AD75" s="355"/>
      <c r="AE75" s="355"/>
      <c r="AF75" s="356"/>
      <c r="AG75" s="158"/>
      <c r="AH75" s="117"/>
    </row>
    <row r="76" spans="1:34">
      <c r="A76" s="117"/>
      <c r="B76" s="122"/>
      <c r="X76" s="354"/>
      <c r="Y76" s="355"/>
      <c r="Z76" s="355"/>
      <c r="AA76" s="355"/>
      <c r="AB76" s="355"/>
      <c r="AC76" s="355"/>
      <c r="AD76" s="355"/>
      <c r="AE76" s="355"/>
      <c r="AF76" s="356"/>
      <c r="AG76" s="158"/>
      <c r="AH76" s="117"/>
    </row>
    <row r="77" spans="1:34">
      <c r="A77" s="117"/>
      <c r="B77" s="122"/>
      <c r="P77" s="130" t="s">
        <v>635</v>
      </c>
      <c r="Q77" s="131"/>
      <c r="R77" s="131"/>
      <c r="S77" s="131"/>
      <c r="T77" s="131"/>
      <c r="U77" s="131"/>
      <c r="V77" s="131"/>
      <c r="X77" s="354"/>
      <c r="Y77" s="355"/>
      <c r="Z77" s="355"/>
      <c r="AA77" s="355"/>
      <c r="AB77" s="355"/>
      <c r="AC77" s="355"/>
      <c r="AD77" s="355"/>
      <c r="AE77" s="355"/>
      <c r="AF77" s="356"/>
      <c r="AG77" s="158"/>
      <c r="AH77" s="117"/>
    </row>
    <row r="78" spans="1:34">
      <c r="A78" s="117"/>
      <c r="B78" s="122"/>
      <c r="O78" s="160" t="s">
        <v>621</v>
      </c>
      <c r="P78" s="26" t="s">
        <v>217</v>
      </c>
      <c r="T78" s="162" t="s">
        <v>623</v>
      </c>
      <c r="X78" s="354"/>
      <c r="Y78" s="355"/>
      <c r="Z78" s="355"/>
      <c r="AA78" s="355"/>
      <c r="AB78" s="355"/>
      <c r="AC78" s="355"/>
      <c r="AD78" s="355"/>
      <c r="AE78" s="355"/>
      <c r="AF78" s="356"/>
      <c r="AG78" s="158"/>
      <c r="AH78" s="117"/>
    </row>
    <row r="79" spans="1:34">
      <c r="A79" s="117"/>
      <c r="B79" s="122"/>
      <c r="O79" s="160" t="s">
        <v>621</v>
      </c>
      <c r="P79" s="26" t="s">
        <v>216</v>
      </c>
      <c r="T79" s="162" t="s">
        <v>623</v>
      </c>
      <c r="X79" s="354"/>
      <c r="Y79" s="355"/>
      <c r="Z79" s="355"/>
      <c r="AA79" s="355"/>
      <c r="AB79" s="355"/>
      <c r="AC79" s="355"/>
      <c r="AD79" s="355"/>
      <c r="AE79" s="355"/>
      <c r="AF79" s="356"/>
      <c r="AG79" s="158"/>
      <c r="AH79" s="117"/>
    </row>
    <row r="80" spans="1:34">
      <c r="A80" s="117"/>
      <c r="B80" s="122"/>
      <c r="O80" s="160" t="s">
        <v>621</v>
      </c>
      <c r="P80" s="26" t="s">
        <v>214</v>
      </c>
      <c r="T80" s="162" t="s">
        <v>623</v>
      </c>
      <c r="X80" s="354"/>
      <c r="Y80" s="355"/>
      <c r="Z80" s="355"/>
      <c r="AA80" s="355"/>
      <c r="AB80" s="355"/>
      <c r="AC80" s="355"/>
      <c r="AD80" s="355"/>
      <c r="AE80" s="355"/>
      <c r="AF80" s="356"/>
      <c r="AG80" s="158"/>
      <c r="AH80" s="117"/>
    </row>
    <row r="81" spans="1:34">
      <c r="A81" s="117"/>
      <c r="B81" s="122"/>
      <c r="O81" s="160" t="s">
        <v>621</v>
      </c>
      <c r="P81" s="26" t="s">
        <v>213</v>
      </c>
      <c r="T81" s="162" t="s">
        <v>623</v>
      </c>
      <c r="X81" s="354"/>
      <c r="Y81" s="355"/>
      <c r="Z81" s="355"/>
      <c r="AA81" s="355"/>
      <c r="AB81" s="355"/>
      <c r="AC81" s="355"/>
      <c r="AD81" s="355"/>
      <c r="AE81" s="355"/>
      <c r="AF81" s="356"/>
      <c r="AG81" s="158"/>
      <c r="AH81" s="117"/>
    </row>
    <row r="82" spans="1:34">
      <c r="A82" s="117"/>
      <c r="B82" s="122"/>
      <c r="O82" s="160" t="s">
        <v>621</v>
      </c>
      <c r="P82" s="26" t="s">
        <v>218</v>
      </c>
      <c r="T82" s="162" t="s">
        <v>623</v>
      </c>
      <c r="X82" s="354"/>
      <c r="Y82" s="355"/>
      <c r="Z82" s="355"/>
      <c r="AA82" s="355"/>
      <c r="AB82" s="355"/>
      <c r="AC82" s="355"/>
      <c r="AD82" s="355"/>
      <c r="AE82" s="355"/>
      <c r="AF82" s="356"/>
      <c r="AG82" s="158"/>
      <c r="AH82" s="117"/>
    </row>
    <row r="83" spans="1:34">
      <c r="A83" s="117"/>
      <c r="B83" s="122"/>
      <c r="O83" s="160" t="s">
        <v>621</v>
      </c>
      <c r="P83" s="26" t="s">
        <v>219</v>
      </c>
      <c r="T83" s="162" t="s">
        <v>623</v>
      </c>
      <c r="X83" s="354"/>
      <c r="Y83" s="355"/>
      <c r="Z83" s="355"/>
      <c r="AA83" s="355"/>
      <c r="AB83" s="355"/>
      <c r="AC83" s="355"/>
      <c r="AD83" s="355"/>
      <c r="AE83" s="355"/>
      <c r="AF83" s="356"/>
      <c r="AG83" s="158"/>
      <c r="AH83" s="117"/>
    </row>
    <row r="84" spans="1:34">
      <c r="A84" s="117"/>
      <c r="B84" s="122"/>
      <c r="O84" s="160" t="s">
        <v>621</v>
      </c>
      <c r="P84" s="26" t="s">
        <v>220</v>
      </c>
      <c r="T84" s="162" t="s">
        <v>623</v>
      </c>
      <c r="X84" s="354"/>
      <c r="Y84" s="355"/>
      <c r="Z84" s="355"/>
      <c r="AA84" s="355"/>
      <c r="AB84" s="355"/>
      <c r="AC84" s="355"/>
      <c r="AD84" s="355"/>
      <c r="AE84" s="355"/>
      <c r="AF84" s="356"/>
      <c r="AG84" s="158"/>
      <c r="AH84" s="117"/>
    </row>
    <row r="85" spans="1:34">
      <c r="A85" s="117"/>
      <c r="B85" s="122"/>
      <c r="O85" s="160" t="s">
        <v>621</v>
      </c>
      <c r="P85" s="26" t="s">
        <v>215</v>
      </c>
      <c r="T85" s="162" t="s">
        <v>623</v>
      </c>
      <c r="X85" s="354"/>
      <c r="Y85" s="355"/>
      <c r="Z85" s="355"/>
      <c r="AA85" s="355"/>
      <c r="AB85" s="355"/>
      <c r="AC85" s="355"/>
      <c r="AD85" s="355"/>
      <c r="AE85" s="355"/>
      <c r="AF85" s="356"/>
      <c r="AG85" s="158"/>
      <c r="AH85" s="117"/>
    </row>
    <row r="86" spans="1:34">
      <c r="A86" s="117"/>
      <c r="B86" s="122"/>
      <c r="O86" s="160" t="s">
        <v>621</v>
      </c>
      <c r="P86" s="26" t="s">
        <v>182</v>
      </c>
      <c r="T86" s="255" t="s">
        <v>2009</v>
      </c>
      <c r="X86" s="354"/>
      <c r="Y86" s="355"/>
      <c r="Z86" s="355"/>
      <c r="AA86" s="355"/>
      <c r="AB86" s="355"/>
      <c r="AC86" s="355"/>
      <c r="AD86" s="355"/>
      <c r="AE86" s="355"/>
      <c r="AF86" s="356"/>
      <c r="AG86" s="158"/>
      <c r="AH86" s="117"/>
    </row>
    <row r="87" spans="1:34">
      <c r="A87" s="117"/>
      <c r="B87" s="122"/>
      <c r="O87" s="160" t="s">
        <v>621</v>
      </c>
      <c r="P87" s="178" t="s">
        <v>637</v>
      </c>
      <c r="T87" s="166" t="s">
        <v>638</v>
      </c>
      <c r="X87" s="354"/>
      <c r="Y87" s="355"/>
      <c r="Z87" s="355"/>
      <c r="AA87" s="355"/>
      <c r="AB87" s="355"/>
      <c r="AC87" s="355"/>
      <c r="AD87" s="355"/>
      <c r="AE87" s="355"/>
      <c r="AF87" s="356"/>
      <c r="AG87" s="158"/>
      <c r="AH87" s="117"/>
    </row>
    <row r="88" spans="1:34">
      <c r="A88" s="117"/>
      <c r="B88" s="122"/>
      <c r="P88" s="159"/>
      <c r="X88" s="354"/>
      <c r="Y88" s="355"/>
      <c r="Z88" s="355"/>
      <c r="AA88" s="355"/>
      <c r="AB88" s="355"/>
      <c r="AC88" s="355"/>
      <c r="AD88" s="355"/>
      <c r="AE88" s="355"/>
      <c r="AF88" s="356"/>
      <c r="AG88" s="158"/>
      <c r="AH88" s="117"/>
    </row>
    <row r="89" spans="1:34">
      <c r="A89" s="117"/>
      <c r="B89" s="122"/>
      <c r="P89" s="130" t="s">
        <v>639</v>
      </c>
      <c r="Q89" s="131"/>
      <c r="R89" s="131"/>
      <c r="S89" s="131"/>
      <c r="T89" s="131"/>
      <c r="U89" s="131"/>
      <c r="V89" s="131"/>
      <c r="X89" s="354"/>
      <c r="Y89" s="355"/>
      <c r="Z89" s="355"/>
      <c r="AA89" s="355"/>
      <c r="AB89" s="355"/>
      <c r="AC89" s="355"/>
      <c r="AD89" s="355"/>
      <c r="AE89" s="355"/>
      <c r="AF89" s="356"/>
      <c r="AG89" s="158"/>
      <c r="AH89" s="117"/>
    </row>
    <row r="90" spans="1:34">
      <c r="A90" s="117"/>
      <c r="B90" s="122"/>
      <c r="O90" s="160" t="s">
        <v>621</v>
      </c>
      <c r="P90" s="26" t="s">
        <v>640</v>
      </c>
      <c r="T90" s="162" t="s">
        <v>623</v>
      </c>
      <c r="X90" s="354"/>
      <c r="Y90" s="355"/>
      <c r="Z90" s="355"/>
      <c r="AA90" s="355"/>
      <c r="AB90" s="355"/>
      <c r="AC90" s="355"/>
      <c r="AD90" s="355"/>
      <c r="AE90" s="355"/>
      <c r="AF90" s="356"/>
      <c r="AG90" s="158"/>
      <c r="AH90" s="117"/>
    </row>
    <row r="91" spans="1:34">
      <c r="A91" s="117"/>
      <c r="B91" s="122"/>
      <c r="O91" s="160" t="s">
        <v>621</v>
      </c>
      <c r="P91" s="26" t="s">
        <v>312</v>
      </c>
      <c r="T91" s="162" t="s">
        <v>641</v>
      </c>
      <c r="X91" s="354"/>
      <c r="Y91" s="355"/>
      <c r="Z91" s="355"/>
      <c r="AA91" s="355"/>
      <c r="AB91" s="355"/>
      <c r="AC91" s="355"/>
      <c r="AD91" s="355"/>
      <c r="AE91" s="355"/>
      <c r="AF91" s="356"/>
      <c r="AG91" s="158"/>
      <c r="AH91" s="117"/>
    </row>
    <row r="92" spans="1:34">
      <c r="A92" s="117"/>
      <c r="B92" s="122"/>
      <c r="O92" s="160" t="s">
        <v>621</v>
      </c>
      <c r="P92" s="26" t="s">
        <v>326</v>
      </c>
      <c r="T92" s="162" t="s">
        <v>623</v>
      </c>
      <c r="X92" s="354"/>
      <c r="Y92" s="355"/>
      <c r="Z92" s="355"/>
      <c r="AA92" s="355"/>
      <c r="AB92" s="355"/>
      <c r="AC92" s="355"/>
      <c r="AD92" s="355"/>
      <c r="AE92" s="355"/>
      <c r="AF92" s="356"/>
      <c r="AG92" s="158"/>
      <c r="AH92" s="117"/>
    </row>
    <row r="93" spans="1:34">
      <c r="A93" s="117"/>
      <c r="B93" s="122"/>
      <c r="O93" s="160" t="s">
        <v>621</v>
      </c>
      <c r="P93" s="26" t="s">
        <v>334</v>
      </c>
      <c r="T93" s="166" t="s">
        <v>636</v>
      </c>
      <c r="X93" s="354"/>
      <c r="Y93" s="355"/>
      <c r="Z93" s="355"/>
      <c r="AA93" s="355"/>
      <c r="AB93" s="355"/>
      <c r="AC93" s="355"/>
      <c r="AD93" s="355"/>
      <c r="AE93" s="355"/>
      <c r="AF93" s="356"/>
      <c r="AG93" s="158"/>
      <c r="AH93" s="117"/>
    </row>
    <row r="94" spans="1:34">
      <c r="A94" s="117"/>
      <c r="B94" s="122"/>
      <c r="O94" s="160"/>
      <c r="T94" s="161"/>
      <c r="X94" s="357"/>
      <c r="Y94" s="358"/>
      <c r="Z94" s="358"/>
      <c r="AA94" s="358"/>
      <c r="AB94" s="358"/>
      <c r="AC94" s="358"/>
      <c r="AD94" s="358"/>
      <c r="AE94" s="358"/>
      <c r="AF94" s="359"/>
      <c r="AG94" s="158"/>
      <c r="AH94" s="117"/>
    </row>
    <row r="95" spans="1:34">
      <c r="A95" s="117"/>
      <c r="B95" s="124"/>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6"/>
      <c r="AH95" s="117"/>
    </row>
    <row r="96" spans="1:34">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ht="22.2">
      <c r="A97" s="117"/>
      <c r="B97" s="127" t="s">
        <v>2055</v>
      </c>
      <c r="C97" s="117"/>
      <c r="D97" s="117"/>
      <c r="E97" s="117"/>
      <c r="F97" s="117"/>
      <c r="G97" s="129" t="s">
        <v>26</v>
      </c>
      <c r="H97" s="129"/>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row>
    <row r="98" spans="1:34" ht="4.9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row>
    <row r="99" spans="1:34">
      <c r="A99" s="117"/>
      <c r="B99" s="119"/>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c r="AE99" s="120"/>
      <c r="AF99" s="120"/>
      <c r="AG99" s="121"/>
      <c r="AH99" s="117"/>
    </row>
    <row r="100" spans="1:34">
      <c r="A100" s="117"/>
      <c r="B100" s="122"/>
      <c r="C100" s="155" t="s">
        <v>607</v>
      </c>
      <c r="G100" s="155" t="s">
        <v>608</v>
      </c>
      <c r="P100" s="130" t="s">
        <v>609</v>
      </c>
      <c r="Q100" s="131"/>
      <c r="R100" s="130"/>
      <c r="S100" s="131"/>
      <c r="T100" s="132">
        <f>T16</f>
        <v>45625</v>
      </c>
      <c r="U100" s="132">
        <f>$U$16</f>
        <v>45632</v>
      </c>
      <c r="V100" s="133" t="s">
        <v>610</v>
      </c>
      <c r="X100" s="156" t="s">
        <v>611</v>
      </c>
      <c r="AG100" s="123"/>
      <c r="AH100" s="117"/>
    </row>
    <row r="101" spans="1:34" ht="18" customHeight="1">
      <c r="A101" s="117"/>
      <c r="B101" s="122"/>
      <c r="P101" s="26" t="s">
        <v>612</v>
      </c>
      <c r="T101" s="26">
        <f>COUNTIFS(Table4[Status Anterior],'1. Status Resumo'!$P101,Table4[Sub-âmbito],'1. Status Resumo'!$G$97,Table4[Tipo de teste],"2. Campo")</f>
        <v>0</v>
      </c>
      <c r="U101" s="26">
        <f>COUNTIFS(Table4[Status Atual],'1. Status Resumo'!$P101,Table4[Sub-âmbito],'1. Status Resumo'!$G$97,Table4[Tipo de teste],"2. Campo")</f>
        <v>0</v>
      </c>
      <c r="V101" s="26">
        <f>U101-T101</f>
        <v>0</v>
      </c>
      <c r="X101" s="369" t="s">
        <v>2050</v>
      </c>
      <c r="Y101" s="370"/>
      <c r="Z101" s="370"/>
      <c r="AA101" s="370"/>
      <c r="AB101" s="370"/>
      <c r="AC101" s="370"/>
      <c r="AD101" s="370"/>
      <c r="AE101" s="370"/>
      <c r="AF101" s="370"/>
      <c r="AG101" s="163"/>
      <c r="AH101" s="117"/>
    </row>
    <row r="102" spans="1:34">
      <c r="A102" s="117"/>
      <c r="B102" s="122"/>
      <c r="P102" s="26" t="s">
        <v>613</v>
      </c>
      <c r="T102" s="26">
        <f>COUNTIFS(Table4[Status Anterior],'1. Status Resumo'!$P102,Table4[Sub-âmbito],'1. Status Resumo'!$G$97,Table4[Tipo de teste],"2. Campo")</f>
        <v>85</v>
      </c>
      <c r="U102" s="26">
        <f>COUNTIFS(Table4[Status Atual],'1. Status Resumo'!$P102,Table4[Sub-âmbito],'1. Status Resumo'!$G$97,Table4[Tipo de teste],"2. Campo")</f>
        <v>85</v>
      </c>
      <c r="V102" s="26">
        <f t="shared" ref="V102:V109" si="5">U102-T102</f>
        <v>0</v>
      </c>
      <c r="X102" s="370"/>
      <c r="Y102" s="370"/>
      <c r="Z102" s="370"/>
      <c r="AA102" s="370"/>
      <c r="AB102" s="370"/>
      <c r="AC102" s="370"/>
      <c r="AD102" s="370"/>
      <c r="AE102" s="370"/>
      <c r="AF102" s="370"/>
      <c r="AG102" s="163"/>
      <c r="AH102" s="117"/>
    </row>
    <row r="103" spans="1:34">
      <c r="A103" s="117"/>
      <c r="B103" s="122"/>
      <c r="P103" s="26" t="s">
        <v>1923</v>
      </c>
      <c r="T103" s="26">
        <f>COUNTIFS(Table4[Status Anterior],'1. Status Resumo'!$P103,Table4[Sub-âmbito],'1. Status Resumo'!$G$97,Table4[Tipo de teste],"2. Campo")</f>
        <v>32</v>
      </c>
      <c r="U103" s="26">
        <f>COUNTIFS(Table4[Status Atual],'1. Status Resumo'!$P103,Table4[Sub-âmbito],'1. Status Resumo'!$G$97,Table4[Tipo de teste],"2. Campo")</f>
        <v>32</v>
      </c>
      <c r="V103" s="26">
        <f t="shared" si="5"/>
        <v>0</v>
      </c>
      <c r="X103" s="370"/>
      <c r="Y103" s="370"/>
      <c r="Z103" s="370"/>
      <c r="AA103" s="370"/>
      <c r="AB103" s="370"/>
      <c r="AC103" s="370"/>
      <c r="AD103" s="370"/>
      <c r="AE103" s="370"/>
      <c r="AF103" s="370"/>
      <c r="AG103" s="163"/>
      <c r="AH103" s="117"/>
    </row>
    <row r="104" spans="1:34" ht="17.7" customHeight="1">
      <c r="A104" s="117"/>
      <c r="B104" s="122"/>
      <c r="D104" s="341" t="str">
        <f>"# "&amp;U110</f>
        <v># 135</v>
      </c>
      <c r="E104" s="341"/>
      <c r="P104" s="26" t="s">
        <v>1924</v>
      </c>
      <c r="T104" s="26">
        <f>COUNTIFS(Table4[Status Anterior],'1. Status Resumo'!$P104,Table4[Sub-âmbito],'1. Status Resumo'!$G$97,Table4[Tipo de teste],"2. Campo")</f>
        <v>0</v>
      </c>
      <c r="U104" s="26">
        <f>COUNTIFS(Table4[Status Atual],'1. Status Resumo'!$P104,Table4[Sub-âmbito],'1. Status Resumo'!$G$97,Table4[Tipo de teste],"2. Campo")</f>
        <v>0</v>
      </c>
      <c r="V104" s="26">
        <f t="shared" ref="V104" si="6">U104-T104</f>
        <v>0</v>
      </c>
      <c r="X104" s="370"/>
      <c r="Y104" s="370"/>
      <c r="Z104" s="370"/>
      <c r="AA104" s="370"/>
      <c r="AB104" s="370"/>
      <c r="AC104" s="370"/>
      <c r="AD104" s="370"/>
      <c r="AE104" s="370"/>
      <c r="AF104" s="370"/>
      <c r="AG104" s="163"/>
      <c r="AH104" s="117"/>
    </row>
    <row r="105" spans="1:34" ht="17.7" customHeight="1">
      <c r="A105" s="117"/>
      <c r="B105" s="122"/>
      <c r="D105" s="341"/>
      <c r="E105" s="341"/>
      <c r="P105" s="26" t="s">
        <v>614</v>
      </c>
      <c r="T105" s="26">
        <f>COUNTIFS(Table4[Status Anterior],'1. Status Resumo'!$P105,Table4[Sub-âmbito],'1. Status Resumo'!$G$97,Table4[Tipo de teste],"2. Campo")</f>
        <v>6</v>
      </c>
      <c r="U105" s="26">
        <f>COUNTIFS(Table4[Status Atual],'1. Status Resumo'!$P105,Table4[Sub-âmbito],'1. Status Resumo'!$G$97,Table4[Tipo de teste],"2. Campo")</f>
        <v>6</v>
      </c>
      <c r="V105" s="26">
        <f t="shared" si="5"/>
        <v>0</v>
      </c>
      <c r="X105" s="370"/>
      <c r="Y105" s="370"/>
      <c r="Z105" s="370"/>
      <c r="AA105" s="370"/>
      <c r="AB105" s="370"/>
      <c r="AC105" s="370"/>
      <c r="AD105" s="370"/>
      <c r="AE105" s="370"/>
      <c r="AF105" s="370"/>
      <c r="AG105" s="163"/>
      <c r="AH105" s="117"/>
    </row>
    <row r="106" spans="1:34" ht="17.7" customHeight="1">
      <c r="A106" s="117"/>
      <c r="B106" s="122"/>
      <c r="D106" s="341"/>
      <c r="E106" s="341"/>
      <c r="P106" s="26" t="s">
        <v>615</v>
      </c>
      <c r="T106" s="26">
        <f>COUNTIFS(Table4[Status Anterior],'1. Status Resumo'!$P106,Table4[Sub-âmbito],'1. Status Resumo'!$G$97,Table4[Tipo de teste],"2. Campo")</f>
        <v>0</v>
      </c>
      <c r="U106" s="26">
        <f>COUNTIFS(Table4[Status Atual],'1. Status Resumo'!$P106,Table4[Sub-âmbito],'1. Status Resumo'!$G$97,Table4[Tipo de teste],"2. Campo")</f>
        <v>0</v>
      </c>
      <c r="V106" s="26">
        <f t="shared" si="5"/>
        <v>0</v>
      </c>
      <c r="X106" s="370"/>
      <c r="Y106" s="370"/>
      <c r="Z106" s="370"/>
      <c r="AA106" s="370"/>
      <c r="AB106" s="370"/>
      <c r="AC106" s="370"/>
      <c r="AD106" s="370"/>
      <c r="AE106" s="370"/>
      <c r="AF106" s="370"/>
      <c r="AG106" s="163"/>
      <c r="AH106" s="117"/>
    </row>
    <row r="107" spans="1:34">
      <c r="A107" s="117"/>
      <c r="B107" s="122"/>
      <c r="D107" s="341"/>
      <c r="E107" s="341"/>
      <c r="P107" s="26" t="s">
        <v>616</v>
      </c>
      <c r="R107" s="26" t="s">
        <v>617</v>
      </c>
      <c r="T107" s="26">
        <f>COUNTIFS(Table4[Status Anterior],'1. Status Resumo'!$P107,Table4[Sub-âmbito],'1. Status Resumo'!$G$97,Table4[Tipo de teste],"2. Campo")</f>
        <v>3</v>
      </c>
      <c r="U107" s="26">
        <f>COUNTIFS(Table4[Status Atual],'1. Status Resumo'!$P107,Table4[Sub-âmbito],'1. Status Resumo'!$G$97,Table4[Tipo de teste],"2. Campo")</f>
        <v>3</v>
      </c>
      <c r="V107" s="26">
        <f t="shared" si="5"/>
        <v>0</v>
      </c>
      <c r="X107" s="370"/>
      <c r="Y107" s="370"/>
      <c r="Z107" s="370"/>
      <c r="AA107" s="370"/>
      <c r="AB107" s="370"/>
      <c r="AC107" s="370"/>
      <c r="AD107" s="370"/>
      <c r="AE107" s="370"/>
      <c r="AF107" s="370"/>
      <c r="AG107" s="163"/>
      <c r="AH107" s="117"/>
    </row>
    <row r="108" spans="1:34">
      <c r="A108" s="117"/>
      <c r="B108" s="122"/>
      <c r="D108" s="341"/>
      <c r="E108" s="341"/>
      <c r="P108" s="26" t="s">
        <v>618</v>
      </c>
      <c r="T108" s="26">
        <f>COUNTIFS(Table4[Status Anterior],'1. Status Resumo'!$P108,Table4[Sub-âmbito],'1. Status Resumo'!$G$97,Table4[Tipo de teste],"2. Campo")</f>
        <v>9</v>
      </c>
      <c r="U108" s="26">
        <f>COUNTIFS(Table4[Status Atual],'1. Status Resumo'!$P108,Table4[Sub-âmbito],'1. Status Resumo'!$G$97,Table4[Tipo de teste],"2. Campo")</f>
        <v>9</v>
      </c>
      <c r="V108" s="26">
        <f>U108-T108</f>
        <v>0</v>
      </c>
      <c r="X108" s="370"/>
      <c r="Y108" s="370"/>
      <c r="Z108" s="370"/>
      <c r="AA108" s="370"/>
      <c r="AB108" s="370"/>
      <c r="AC108" s="370"/>
      <c r="AD108" s="370"/>
      <c r="AE108" s="370"/>
      <c r="AF108" s="370"/>
      <c r="AG108" s="163"/>
      <c r="AH108" s="117"/>
    </row>
    <row r="109" spans="1:34">
      <c r="A109" s="117"/>
      <c r="B109" s="122"/>
      <c r="P109" s="26" t="s">
        <v>28</v>
      </c>
      <c r="T109" s="26">
        <f>COUNTIFS(Table4[Status Anterior],'1. Status Resumo'!$P109,Table4[Sub-âmbito],'1. Status Resumo'!$G$97,Table4[Tipo de teste],"2. Campo")</f>
        <v>0</v>
      </c>
      <c r="U109" s="26">
        <f>COUNTIFS(Table4[Status Atual],'1. Status Resumo'!$P109,Table4[Sub-âmbito],'1. Status Resumo'!$G$97,Table4[Tipo de teste],"2. Campo")</f>
        <v>0</v>
      </c>
      <c r="V109" s="26">
        <f t="shared" si="5"/>
        <v>0</v>
      </c>
      <c r="X109" s="370"/>
      <c r="Y109" s="370"/>
      <c r="Z109" s="370"/>
      <c r="AA109" s="370"/>
      <c r="AB109" s="370"/>
      <c r="AC109" s="370"/>
      <c r="AD109" s="370"/>
      <c r="AE109" s="370"/>
      <c r="AF109" s="370"/>
      <c r="AG109" s="163"/>
      <c r="AH109" s="117"/>
    </row>
    <row r="110" spans="1:34">
      <c r="A110" s="117"/>
      <c r="B110" s="122"/>
      <c r="T110" s="128">
        <f>SUM(T101:T109)</f>
        <v>135</v>
      </c>
      <c r="U110" s="128">
        <f>SUM(U101:U109)</f>
        <v>135</v>
      </c>
      <c r="X110" s="370"/>
      <c r="Y110" s="370"/>
      <c r="Z110" s="370"/>
      <c r="AA110" s="370"/>
      <c r="AB110" s="370"/>
      <c r="AC110" s="370"/>
      <c r="AD110" s="370"/>
      <c r="AE110" s="370"/>
      <c r="AF110" s="370"/>
      <c r="AG110" s="163"/>
      <c r="AH110" s="117"/>
    </row>
    <row r="111" spans="1:34">
      <c r="A111" s="117"/>
      <c r="B111" s="122"/>
      <c r="T111" s="128"/>
      <c r="U111" s="128"/>
      <c r="X111" s="370"/>
      <c r="Y111" s="370"/>
      <c r="Z111" s="370"/>
      <c r="AA111" s="370"/>
      <c r="AB111" s="370"/>
      <c r="AC111" s="370"/>
      <c r="AD111" s="370"/>
      <c r="AE111" s="370"/>
      <c r="AF111" s="370"/>
      <c r="AG111" s="163"/>
      <c r="AH111" s="117"/>
    </row>
    <row r="112" spans="1:34">
      <c r="A112" s="117"/>
      <c r="B112" s="122"/>
      <c r="P112" s="130" t="s">
        <v>619</v>
      </c>
      <c r="Q112" s="131"/>
      <c r="R112" s="131"/>
      <c r="S112" s="131"/>
      <c r="T112" s="131"/>
      <c r="U112" s="131"/>
      <c r="V112" s="131"/>
      <c r="X112" s="370"/>
      <c r="Y112" s="370"/>
      <c r="Z112" s="370"/>
      <c r="AA112" s="370"/>
      <c r="AB112" s="370"/>
      <c r="AC112" s="370"/>
      <c r="AD112" s="370"/>
      <c r="AE112" s="370"/>
      <c r="AF112" s="370"/>
      <c r="AG112" s="163"/>
      <c r="AH112" s="117"/>
    </row>
    <row r="113" spans="1:34">
      <c r="A113" s="117"/>
      <c r="B113" s="122"/>
      <c r="O113" s="160" t="s">
        <v>621</v>
      </c>
      <c r="P113" s="26" t="s">
        <v>380</v>
      </c>
      <c r="T113" s="207" t="s">
        <v>1926</v>
      </c>
      <c r="X113" s="370"/>
      <c r="Y113" s="370"/>
      <c r="Z113" s="370"/>
      <c r="AA113" s="370"/>
      <c r="AB113" s="370"/>
      <c r="AC113" s="370"/>
      <c r="AD113" s="370"/>
      <c r="AE113" s="370"/>
      <c r="AF113" s="370"/>
      <c r="AG113" s="163"/>
      <c r="AH113" s="117"/>
    </row>
    <row r="114" spans="1:34">
      <c r="A114" s="117"/>
      <c r="B114" s="122"/>
      <c r="O114" s="160" t="s">
        <v>621</v>
      </c>
      <c r="P114" s="26" t="s">
        <v>336</v>
      </c>
      <c r="T114" s="207" t="s">
        <v>1926</v>
      </c>
      <c r="X114" s="370"/>
      <c r="Y114" s="370"/>
      <c r="Z114" s="370"/>
      <c r="AA114" s="370"/>
      <c r="AB114" s="370"/>
      <c r="AC114" s="370"/>
      <c r="AD114" s="370"/>
      <c r="AE114" s="370"/>
      <c r="AF114" s="370"/>
      <c r="AG114" s="163"/>
      <c r="AH114" s="117"/>
    </row>
    <row r="115" spans="1:34">
      <c r="A115" s="117"/>
      <c r="B115" s="122"/>
      <c r="O115" s="160" t="s">
        <v>621</v>
      </c>
      <c r="P115" s="26" t="s">
        <v>369</v>
      </c>
      <c r="T115" s="207" t="s">
        <v>1926</v>
      </c>
      <c r="X115" s="370"/>
      <c r="Y115" s="370"/>
      <c r="Z115" s="370"/>
      <c r="AA115" s="370"/>
      <c r="AB115" s="370"/>
      <c r="AC115" s="370"/>
      <c r="AD115" s="370"/>
      <c r="AE115" s="370"/>
      <c r="AF115" s="370"/>
      <c r="AG115" s="163"/>
      <c r="AH115" s="117"/>
    </row>
    <row r="116" spans="1:34">
      <c r="A116" s="117"/>
      <c r="B116" s="122"/>
      <c r="O116" s="160" t="s">
        <v>621</v>
      </c>
      <c r="P116" s="26" t="s">
        <v>440</v>
      </c>
      <c r="T116" s="162" t="s">
        <v>623</v>
      </c>
      <c r="X116" s="370"/>
      <c r="Y116" s="370"/>
      <c r="Z116" s="370"/>
      <c r="AA116" s="370"/>
      <c r="AB116" s="370"/>
      <c r="AC116" s="370"/>
      <c r="AD116" s="370"/>
      <c r="AE116" s="370"/>
      <c r="AF116" s="370"/>
      <c r="AG116" s="163"/>
      <c r="AH116" s="117"/>
    </row>
    <row r="117" spans="1:34">
      <c r="A117" s="117"/>
      <c r="B117" s="122"/>
      <c r="O117" s="160" t="s">
        <v>621</v>
      </c>
      <c r="P117" s="26" t="s">
        <v>442</v>
      </c>
      <c r="T117" s="162" t="s">
        <v>623</v>
      </c>
      <c r="X117" s="370"/>
      <c r="Y117" s="370"/>
      <c r="Z117" s="370"/>
      <c r="AA117" s="370"/>
      <c r="AB117" s="370"/>
      <c r="AC117" s="370"/>
      <c r="AD117" s="370"/>
      <c r="AE117" s="370"/>
      <c r="AF117" s="370"/>
      <c r="AG117" s="163"/>
      <c r="AH117" s="117"/>
    </row>
    <row r="118" spans="1:34">
      <c r="A118" s="117"/>
      <c r="B118" s="122"/>
      <c r="O118" s="160" t="s">
        <v>621</v>
      </c>
      <c r="P118" s="26" t="s">
        <v>1951</v>
      </c>
      <c r="T118" s="207" t="s">
        <v>1926</v>
      </c>
      <c r="X118" s="370"/>
      <c r="Y118" s="370"/>
      <c r="Z118" s="370"/>
      <c r="AA118" s="370"/>
      <c r="AB118" s="370"/>
      <c r="AC118" s="370"/>
      <c r="AD118" s="370"/>
      <c r="AE118" s="370"/>
      <c r="AF118" s="370"/>
      <c r="AG118" s="163"/>
      <c r="AH118" s="117"/>
    </row>
    <row r="119" spans="1:34">
      <c r="A119" s="117"/>
      <c r="B119" s="122"/>
      <c r="O119" s="160" t="s">
        <v>621</v>
      </c>
      <c r="P119" s="26" t="s">
        <v>1952</v>
      </c>
      <c r="T119" s="162" t="s">
        <v>623</v>
      </c>
      <c r="X119" s="370"/>
      <c r="Y119" s="370"/>
      <c r="Z119" s="370"/>
      <c r="AA119" s="370"/>
      <c r="AB119" s="370"/>
      <c r="AC119" s="370"/>
      <c r="AD119" s="370"/>
      <c r="AE119" s="370"/>
      <c r="AF119" s="370"/>
      <c r="AG119" s="163"/>
      <c r="AH119" s="117"/>
    </row>
    <row r="120" spans="1:34">
      <c r="A120" s="117"/>
      <c r="B120" s="122"/>
      <c r="O120" s="160" t="s">
        <v>621</v>
      </c>
      <c r="P120" s="26" t="s">
        <v>393</v>
      </c>
      <c r="T120" s="162" t="s">
        <v>623</v>
      </c>
      <c r="X120" s="370"/>
      <c r="Y120" s="370"/>
      <c r="Z120" s="370"/>
      <c r="AA120" s="370"/>
      <c r="AB120" s="370"/>
      <c r="AC120" s="370"/>
      <c r="AD120" s="370"/>
      <c r="AE120" s="370"/>
      <c r="AF120" s="370"/>
      <c r="AG120" s="163"/>
      <c r="AH120" s="117"/>
    </row>
    <row r="121" spans="1:34">
      <c r="A121" s="117"/>
      <c r="B121" s="122"/>
      <c r="O121" s="160"/>
      <c r="T121" s="162"/>
      <c r="X121" s="370"/>
      <c r="Y121" s="370"/>
      <c r="Z121" s="370"/>
      <c r="AA121" s="370"/>
      <c r="AB121" s="370"/>
      <c r="AC121" s="370"/>
      <c r="AD121" s="370"/>
      <c r="AE121" s="370"/>
      <c r="AF121" s="370"/>
      <c r="AG121" s="163"/>
      <c r="AH121" s="117"/>
    </row>
    <row r="122" spans="1:34">
      <c r="A122" s="117"/>
      <c r="B122" s="122"/>
      <c r="X122" s="370"/>
      <c r="Y122" s="370"/>
      <c r="Z122" s="370"/>
      <c r="AA122" s="370"/>
      <c r="AB122" s="370"/>
      <c r="AC122" s="370"/>
      <c r="AD122" s="370"/>
      <c r="AE122" s="370"/>
      <c r="AF122" s="370"/>
      <c r="AG122" s="163"/>
      <c r="AH122" s="117"/>
    </row>
    <row r="123" spans="1:34">
      <c r="A123" s="117"/>
      <c r="B123" s="122"/>
      <c r="O123" s="160"/>
      <c r="T123" s="162"/>
      <c r="AG123" s="123"/>
      <c r="AH123" s="117"/>
    </row>
    <row r="124" spans="1:34">
      <c r="A124" s="117"/>
      <c r="B124" s="124"/>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c r="AA124" s="125"/>
      <c r="AB124" s="125"/>
      <c r="AC124" s="125"/>
      <c r="AD124" s="125"/>
      <c r="AE124" s="125"/>
      <c r="AF124" s="125"/>
      <c r="AG124" s="126"/>
      <c r="AH124" s="117"/>
    </row>
    <row r="125" spans="1:34">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22.2"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4.95"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ht="17.7" hidden="1"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ht="17.7" hidden="1"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row>
    <row r="145" spans="1:34" ht="17.7" hidden="1"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17.7"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17.7"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s="205" customForma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s="205" customFormat="1" hidden="1"/>
    <row r="156" spans="1:34" s="205" customFormat="1" hidden="1"/>
    <row r="157" spans="1:34" s="205" customFormat="1" hidden="1"/>
    <row r="158" spans="1:34" s="205" customFormat="1" hidden="1"/>
    <row r="159" spans="1:34" hidden="1"/>
    <row r="160" spans="1:34" hidden="1"/>
    <row r="161" hidden="1"/>
    <row r="162" hidden="1"/>
    <row r="163" hidden="1"/>
    <row r="164" hidden="1"/>
    <row r="165" hidden="1"/>
    <row r="166" hidden="1"/>
    <row r="167" hidden="1"/>
    <row r="168" hidden="1"/>
    <row r="169" hidden="1"/>
    <row r="170" hidden="1"/>
    <row r="171" hidden="1"/>
    <row r="172" hidden="1"/>
    <row r="173" hidden="1"/>
    <row r="174"/>
    <row r="175"/>
    <row r="176"/>
    <row r="177"/>
    <row r="178"/>
    <row r="179"/>
    <row r="180"/>
    <row r="181"/>
    <row r="182"/>
    <row r="183"/>
    <row r="184"/>
    <row r="185"/>
    <row r="186"/>
    <row r="187"/>
    <row r="188"/>
    <row r="189"/>
    <row r="190"/>
    <row r="191"/>
    <row r="192"/>
  </sheetData>
  <sortState ref="R13:R20">
    <sortCondition ref="R13:R20"/>
  </sortState>
  <mergeCells count="7">
    <mergeCell ref="D104:E108"/>
    <mergeCell ref="B8:AG11"/>
    <mergeCell ref="X66:AF94"/>
    <mergeCell ref="X41:AF58"/>
    <mergeCell ref="D69:E71"/>
    <mergeCell ref="D44:E46"/>
    <mergeCell ref="X101:AF12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H549" activePane="bottomRight" state="frozen"/>
      <selection pane="topRight" activeCell="D136" sqref="D136"/>
      <selection pane="bottomLeft" activeCell="D136" sqref="D136"/>
      <selection pane="bottomRight" activeCell="M444" sqref="M44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2" t="s">
        <v>8</v>
      </c>
      <c r="C6" s="213" t="s">
        <v>9</v>
      </c>
      <c r="D6" s="213" t="s">
        <v>10</v>
      </c>
      <c r="E6" s="213" t="s">
        <v>11</v>
      </c>
      <c r="F6" s="213" t="s">
        <v>12</v>
      </c>
      <c r="G6" s="213" t="s">
        <v>642</v>
      </c>
      <c r="H6" s="213" t="s">
        <v>643</v>
      </c>
      <c r="I6" s="214" t="s">
        <v>22</v>
      </c>
      <c r="J6" s="215" t="s">
        <v>644</v>
      </c>
      <c r="K6" s="215" t="s">
        <v>645</v>
      </c>
      <c r="L6" s="216" t="s">
        <v>646</v>
      </c>
      <c r="M6" s="217" t="s">
        <v>1928</v>
      </c>
      <c r="N6" s="218" t="s">
        <v>1929</v>
      </c>
      <c r="O6" s="382" t="s">
        <v>2058</v>
      </c>
    </row>
    <row r="7" spans="1:15"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10"/>
      <c r="N7" s="210"/>
      <c r="O7" s="381"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9"/>
      <c r="N8" s="209"/>
      <c r="O8" s="381" t="s">
        <v>27</v>
      </c>
    </row>
    <row r="9" spans="1:15"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9"/>
      <c r="N9" s="209"/>
      <c r="O9" s="381"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9"/>
      <c r="N10" s="209"/>
      <c r="O10" s="381"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9"/>
      <c r="N11" s="209"/>
      <c r="O11" s="381"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9"/>
      <c r="N12" s="209"/>
      <c r="O12" s="381"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9"/>
      <c r="N13" s="209"/>
      <c r="O13" s="381" t="s">
        <v>27</v>
      </c>
    </row>
    <row r="14" spans="1:15"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9"/>
      <c r="N14" s="209"/>
      <c r="O14" s="381"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9"/>
      <c r="N15" s="209"/>
      <c r="O15" s="381"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9"/>
      <c r="N16" s="209"/>
      <c r="O16" s="381"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9"/>
      <c r="N17" s="209"/>
      <c r="O17" s="381"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9"/>
      <c r="N18" s="209"/>
      <c r="O18" s="381"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9"/>
      <c r="N19" s="209"/>
      <c r="O19" s="381" t="s">
        <v>27</v>
      </c>
    </row>
    <row r="20" spans="1:15" ht="16.2"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c r="O20" s="381" t="s">
        <v>27</v>
      </c>
    </row>
    <row r="21" spans="1:15" ht="16.2"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9"/>
      <c r="N21" s="209"/>
      <c r="O21" s="381" t="s">
        <v>27</v>
      </c>
    </row>
    <row r="22" spans="1:15" ht="16.2"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9"/>
      <c r="N22" s="209"/>
      <c r="O22" s="381" t="s">
        <v>27</v>
      </c>
    </row>
    <row r="23" spans="1:15" ht="16.2"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9"/>
      <c r="N23" s="209"/>
      <c r="O23" s="381" t="s">
        <v>27</v>
      </c>
    </row>
    <row r="24" spans="1:15" ht="16.2"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9"/>
      <c r="N24" s="209"/>
      <c r="O24" s="381" t="s">
        <v>27</v>
      </c>
    </row>
    <row r="25" spans="1:15" ht="16.2"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c r="O25" s="381" t="s">
        <v>27</v>
      </c>
    </row>
    <row r="26" spans="1:15" ht="16.2"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c r="O26" s="381" t="s">
        <v>27</v>
      </c>
    </row>
    <row r="27" spans="1:15" ht="16.2"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c r="O27" s="381" t="s">
        <v>27</v>
      </c>
    </row>
    <row r="28" spans="1:15" ht="16.2"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c r="O28" s="381" t="s">
        <v>27</v>
      </c>
    </row>
    <row r="29" spans="1:15" ht="16.2"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c r="O29" s="381" t="s">
        <v>27</v>
      </c>
    </row>
    <row r="30" spans="1:15" ht="16.2"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c r="O30" s="381" t="s">
        <v>27</v>
      </c>
    </row>
    <row r="31" spans="1:15" ht="16.2"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c r="O31" s="381" t="s">
        <v>27</v>
      </c>
    </row>
    <row r="32" spans="1:15" ht="16.2"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c r="O32" s="381" t="s">
        <v>27</v>
      </c>
    </row>
    <row r="33" spans="1:15" ht="16.2"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c r="O33" s="381" t="s">
        <v>27</v>
      </c>
    </row>
    <row r="34" spans="1:15" ht="16.2"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9"/>
      <c r="N34" s="209"/>
      <c r="O34" s="381" t="s">
        <v>27</v>
      </c>
    </row>
    <row r="35" spans="1:15" ht="16.2"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9"/>
      <c r="N35" s="209"/>
      <c r="O35" s="381" t="s">
        <v>27</v>
      </c>
    </row>
    <row r="36" spans="1:15" ht="16.2" customHeight="1">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9"/>
      <c r="N36" s="209"/>
      <c r="O36" s="381" t="s">
        <v>27</v>
      </c>
    </row>
    <row r="37" spans="1:15" ht="16.2"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c r="O37" s="381" t="s">
        <v>27</v>
      </c>
    </row>
    <row r="38" spans="1:15" ht="16.2"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c r="O38" s="381" t="s">
        <v>27</v>
      </c>
    </row>
    <row r="39" spans="1:15"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9"/>
      <c r="N39" s="209"/>
      <c r="O39" s="381" t="s">
        <v>27</v>
      </c>
    </row>
    <row r="40" spans="1:15"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9"/>
      <c r="N40" s="209"/>
      <c r="O40" s="381" t="s">
        <v>27</v>
      </c>
    </row>
    <row r="41" spans="1:15"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9"/>
      <c r="N41" s="209"/>
      <c r="O41" s="381" t="s">
        <v>27</v>
      </c>
    </row>
    <row r="42" spans="1:15"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9"/>
      <c r="N42" s="209"/>
      <c r="O42" s="381" t="s">
        <v>27</v>
      </c>
    </row>
    <row r="43" spans="1:15"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9"/>
      <c r="N43" s="209"/>
      <c r="O43" s="381" t="s">
        <v>27</v>
      </c>
    </row>
    <row r="44" spans="1:15"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9"/>
      <c r="N44" s="209"/>
      <c r="O44" s="381" t="s">
        <v>27</v>
      </c>
    </row>
    <row r="45" spans="1:15"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9"/>
      <c r="N45" s="209"/>
      <c r="O45" s="381" t="s">
        <v>27</v>
      </c>
    </row>
    <row r="46" spans="1:15"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c r="O46" s="381" t="s">
        <v>27</v>
      </c>
    </row>
    <row r="47" spans="1:15"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c r="O47" s="381" t="s">
        <v>27</v>
      </c>
    </row>
    <row r="48" spans="1:15"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c r="O48" s="381" t="s">
        <v>27</v>
      </c>
    </row>
    <row r="49" spans="1:15"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9"/>
      <c r="N49" s="209"/>
      <c r="O49" s="381" t="s">
        <v>27</v>
      </c>
    </row>
    <row r="50" spans="1:15"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c r="O50" s="381" t="s">
        <v>27</v>
      </c>
    </row>
    <row r="51" spans="1:15"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c r="O51" s="381" t="s">
        <v>27</v>
      </c>
    </row>
    <row r="52" spans="1:15"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c r="O52" s="381" t="s">
        <v>27</v>
      </c>
    </row>
    <row r="53" spans="1:15"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c r="O53" s="381" t="s">
        <v>27</v>
      </c>
    </row>
    <row r="54" spans="1:15"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c r="O54" s="381" t="s">
        <v>27</v>
      </c>
    </row>
    <row r="55" spans="1:15"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9"/>
      <c r="N55" s="209"/>
      <c r="O55" s="381" t="s">
        <v>27</v>
      </c>
    </row>
    <row r="56" spans="1:15"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9"/>
      <c r="N56" s="209"/>
      <c r="O56" s="381" t="s">
        <v>27</v>
      </c>
    </row>
    <row r="57" spans="1:15"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c r="O57" s="381" t="s">
        <v>27</v>
      </c>
    </row>
    <row r="58" spans="1:15"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c r="O58" s="381" t="s">
        <v>27</v>
      </c>
    </row>
    <row r="59" spans="1:15" ht="16.2"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c r="O59" s="381" t="s">
        <v>27</v>
      </c>
    </row>
    <row r="60" spans="1:15"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c r="O60" s="381" t="s">
        <v>27</v>
      </c>
    </row>
    <row r="61" spans="1:15"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9"/>
      <c r="N61" s="209"/>
      <c r="O61" s="381" t="s">
        <v>27</v>
      </c>
    </row>
    <row r="62" spans="1:15"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9"/>
      <c r="N62" s="209"/>
      <c r="O62" s="381" t="s">
        <v>27</v>
      </c>
    </row>
    <row r="63" spans="1:15"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9"/>
      <c r="N63" s="209"/>
      <c r="O63" s="381" t="s">
        <v>27</v>
      </c>
    </row>
    <row r="64" spans="1:15"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9"/>
      <c r="N64" s="209"/>
      <c r="O64" s="381" t="s">
        <v>27</v>
      </c>
    </row>
    <row r="65" spans="1:15"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9"/>
      <c r="N65" s="209"/>
      <c r="O65" s="381" t="s">
        <v>27</v>
      </c>
    </row>
    <row r="66" spans="1:15"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c r="O66" s="381" t="s">
        <v>27</v>
      </c>
    </row>
    <row r="67" spans="1:15"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c r="O67" s="381" t="s">
        <v>27</v>
      </c>
    </row>
    <row r="68" spans="1:15" ht="16.2"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9"/>
      <c r="N68" s="209"/>
      <c r="O68" s="381" t="s">
        <v>27</v>
      </c>
    </row>
    <row r="69" spans="1:15"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c r="O69" s="381" t="s">
        <v>27</v>
      </c>
    </row>
    <row r="70" spans="1:15"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c r="O70" s="381" t="s">
        <v>27</v>
      </c>
    </row>
    <row r="71" spans="1:15"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c r="O71" s="381" t="s">
        <v>27</v>
      </c>
    </row>
    <row r="72" spans="1:15"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c r="O72" s="381" t="s">
        <v>27</v>
      </c>
    </row>
    <row r="73" spans="1:15" ht="16.2"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c r="O73" s="381" t="s">
        <v>27</v>
      </c>
    </row>
    <row r="74" spans="1:15"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c r="O74" s="381" t="s">
        <v>27</v>
      </c>
    </row>
    <row r="75" spans="1:15" ht="16.2"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c r="O75" s="381" t="s">
        <v>27</v>
      </c>
    </row>
    <row r="76" spans="1:15" ht="16.2"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c r="O76" s="381" t="s">
        <v>27</v>
      </c>
    </row>
    <row r="77" spans="1:15" ht="16.2"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c r="O77" s="381" t="s">
        <v>27</v>
      </c>
    </row>
    <row r="78" spans="1:15" ht="16.2"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c r="O78" s="381" t="s">
        <v>27</v>
      </c>
    </row>
    <row r="79" spans="1:15" ht="16.2"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c r="O79" s="381" t="s">
        <v>27</v>
      </c>
    </row>
    <row r="80" spans="1:15" ht="16.2"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c r="O80" s="381" t="s">
        <v>27</v>
      </c>
    </row>
    <row r="81" spans="1:15" ht="16.2"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c r="O81" s="381" t="s">
        <v>27</v>
      </c>
    </row>
    <row r="82" spans="1:15" ht="16.2"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c r="O82" s="381" t="s">
        <v>27</v>
      </c>
    </row>
    <row r="83" spans="1:15" ht="16.2"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c r="O83" s="381" t="s">
        <v>27</v>
      </c>
    </row>
    <row r="84" spans="1:15" ht="16.2"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9"/>
      <c r="N84" s="209"/>
      <c r="O84" s="381" t="s">
        <v>27</v>
      </c>
    </row>
    <row r="85" spans="1:15"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c r="O85" s="381" t="s">
        <v>27</v>
      </c>
    </row>
    <row r="86" spans="1:15" ht="16.2"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c r="O86" s="381" t="s">
        <v>27</v>
      </c>
    </row>
    <row r="87" spans="1:15" ht="16.2"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c r="O87" s="381" t="s">
        <v>27</v>
      </c>
    </row>
    <row r="88" spans="1:15" ht="16.2"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c r="O88" s="381" t="s">
        <v>27</v>
      </c>
    </row>
    <row r="89" spans="1:15" ht="16.2"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c r="O89" s="381" t="s">
        <v>27</v>
      </c>
    </row>
    <row r="90" spans="1:15" ht="16.2"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c r="O90" s="381" t="s">
        <v>27</v>
      </c>
    </row>
    <row r="91" spans="1:15" ht="16.2"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c r="O91" s="381" t="s">
        <v>27</v>
      </c>
    </row>
    <row r="92" spans="1:15" ht="16.2"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c r="O92" s="381" t="s">
        <v>27</v>
      </c>
    </row>
    <row r="93" spans="1:15"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c r="O93" s="381" t="s">
        <v>27</v>
      </c>
    </row>
    <row r="94" spans="1:15"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c r="O94" s="381" t="s">
        <v>27</v>
      </c>
    </row>
    <row r="95" spans="1:15" ht="16.2"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c r="O95" s="381" t="s">
        <v>27</v>
      </c>
    </row>
    <row r="96" spans="1:15" ht="16.2"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c r="O96" s="381" t="s">
        <v>27</v>
      </c>
    </row>
    <row r="97" spans="1:15" ht="16.2"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c r="O97" s="381" t="s">
        <v>27</v>
      </c>
    </row>
    <row r="98" spans="1:15" ht="16.2"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c r="O98" s="381" t="s">
        <v>27</v>
      </c>
    </row>
    <row r="99" spans="1:15" ht="16.2"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c r="O99" s="381" t="s">
        <v>27</v>
      </c>
    </row>
    <row r="100" spans="1:15"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c r="O100" s="381" t="s">
        <v>27</v>
      </c>
    </row>
    <row r="101" spans="1:15" ht="16.2"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c r="O101" s="381" t="s">
        <v>27</v>
      </c>
    </row>
    <row r="102" spans="1:15"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c r="O102" s="381" t="s">
        <v>27</v>
      </c>
    </row>
    <row r="103" spans="1:15" ht="16.2"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9"/>
      <c r="N103" s="209"/>
      <c r="O103" s="381" t="s">
        <v>27</v>
      </c>
    </row>
    <row r="104" spans="1:15"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c r="O104" s="381" t="s">
        <v>27</v>
      </c>
    </row>
    <row r="105" spans="1:15"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c r="O105" s="381" t="s">
        <v>27</v>
      </c>
    </row>
    <row r="106" spans="1:15" ht="16.2"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c r="O106" s="381" t="s">
        <v>27</v>
      </c>
    </row>
    <row r="107" spans="1:15" ht="16.2" customHeight="1">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c r="O107" s="381" t="s">
        <v>27</v>
      </c>
    </row>
    <row r="108" spans="1:15" ht="16.2"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c r="O108" s="381" t="s">
        <v>27</v>
      </c>
    </row>
    <row r="109" spans="1:15"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c r="O109" s="381" t="s">
        <v>27</v>
      </c>
    </row>
    <row r="110" spans="1:15"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c r="O110" s="381" t="s">
        <v>27</v>
      </c>
    </row>
    <row r="111" spans="1:15"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c r="O111" s="381" t="s">
        <v>27</v>
      </c>
    </row>
    <row r="112" spans="1:15"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c r="O112" s="381" t="s">
        <v>27</v>
      </c>
    </row>
    <row r="113" spans="1:15"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c r="O113" s="381" t="s">
        <v>27</v>
      </c>
    </row>
    <row r="114" spans="1:15" ht="16.2"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618</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c r="O114" s="381" t="s">
        <v>27</v>
      </c>
    </row>
    <row r="115" spans="1:15" ht="16.2"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618</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c r="O115" s="381" t="s">
        <v>27</v>
      </c>
    </row>
    <row r="116" spans="1:15"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618</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c r="O116" s="381" t="s">
        <v>27</v>
      </c>
    </row>
    <row r="117" spans="1:15" ht="16.2"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618</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c r="O117" s="381" t="s">
        <v>27</v>
      </c>
    </row>
    <row r="118" spans="1:15" ht="16.2"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618</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c r="O118" s="381" t="s">
        <v>27</v>
      </c>
    </row>
    <row r="119" spans="1:15" ht="16.2"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618</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c r="O119" s="381" t="s">
        <v>27</v>
      </c>
    </row>
    <row r="120" spans="1:15"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c r="O120" s="381" t="s">
        <v>27</v>
      </c>
    </row>
    <row r="121" spans="1:15"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c r="O121" s="381" t="s">
        <v>27</v>
      </c>
    </row>
    <row r="122" spans="1:15" ht="16.2"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618</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c r="O122" s="381" t="s">
        <v>27</v>
      </c>
    </row>
    <row r="123" spans="1:15"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c r="O123" s="381" t="s">
        <v>27</v>
      </c>
    </row>
    <row r="124" spans="1:15" ht="16.2"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618</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c r="O124" s="381" t="s">
        <v>27</v>
      </c>
    </row>
    <row r="125" spans="1:15" ht="16.2"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618</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c r="O125" s="381"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c r="O126" s="381" t="s">
        <v>27</v>
      </c>
    </row>
    <row r="127" spans="1:15" ht="16.2"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618</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c r="O127" s="381" t="s">
        <v>27</v>
      </c>
    </row>
    <row r="128" spans="1:15"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c r="O128" s="381" t="s">
        <v>27</v>
      </c>
    </row>
    <row r="129" spans="1:15" ht="16.2"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618</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c r="O129" s="381" t="s">
        <v>27</v>
      </c>
    </row>
    <row r="130" spans="1:15"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c r="O130" s="381" t="s">
        <v>27</v>
      </c>
    </row>
    <row r="131" spans="1:15"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c r="O131" s="381" t="s">
        <v>27</v>
      </c>
    </row>
    <row r="132" spans="1:15"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c r="O132" s="381" t="s">
        <v>27</v>
      </c>
    </row>
    <row r="133" spans="1:15"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c r="O133" s="381" t="s">
        <v>27</v>
      </c>
    </row>
    <row r="134" spans="1:15"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c r="O134" s="381" t="s">
        <v>27</v>
      </c>
    </row>
    <row r="135" spans="1:15"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c r="O135" s="381" t="s">
        <v>27</v>
      </c>
    </row>
    <row r="136" spans="1:15"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c r="O136" s="381" t="s">
        <v>27</v>
      </c>
    </row>
    <row r="137" spans="1:15"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c r="O137" s="381" t="s">
        <v>27</v>
      </c>
    </row>
    <row r="138" spans="1:15"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c r="O138" s="381" t="s">
        <v>27</v>
      </c>
    </row>
    <row r="139" spans="1:15"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c r="O139" s="381" t="s">
        <v>27</v>
      </c>
    </row>
    <row r="140" spans="1:15"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c r="O140" s="381"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618</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c r="O141" s="381" t="s">
        <v>27</v>
      </c>
    </row>
    <row r="142" spans="1:15"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c r="O142" s="381" t="s">
        <v>27</v>
      </c>
    </row>
    <row r="143" spans="1:15"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c r="O143" s="381" t="s">
        <v>27</v>
      </c>
    </row>
    <row r="144" spans="1:15"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c r="O144" s="381" t="s">
        <v>27</v>
      </c>
    </row>
    <row r="145" spans="1:15"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c r="O145" s="381" t="s">
        <v>27</v>
      </c>
    </row>
    <row r="146" spans="1:15"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c r="O146" s="381" t="s">
        <v>27</v>
      </c>
    </row>
    <row r="147" spans="1:15"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c r="O147" s="381" t="s">
        <v>27</v>
      </c>
    </row>
    <row r="148" spans="1:15"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c r="O148" s="381" t="s">
        <v>27</v>
      </c>
    </row>
    <row r="149" spans="1:15"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c r="O149" s="381"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618</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c r="O150" s="381" t="s">
        <v>27</v>
      </c>
    </row>
    <row r="151" spans="1:15"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c r="O151" s="381" t="s">
        <v>27</v>
      </c>
    </row>
    <row r="152" spans="1:15"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c r="O152" s="381" t="s">
        <v>27</v>
      </c>
    </row>
    <row r="153" spans="1:15"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c r="O153" s="381" t="s">
        <v>27</v>
      </c>
    </row>
    <row r="154" spans="1:15"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c r="O154" s="381" t="s">
        <v>27</v>
      </c>
    </row>
    <row r="155" spans="1:15" ht="16.2"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618</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c r="O155" s="381" t="s">
        <v>27</v>
      </c>
    </row>
    <row r="156" spans="1:15"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c r="O156" s="381" t="s">
        <v>27</v>
      </c>
    </row>
    <row r="157" spans="1:15"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c r="O157" s="381" t="s">
        <v>27</v>
      </c>
    </row>
    <row r="158" spans="1:15"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c r="O158" s="381" t="s">
        <v>27</v>
      </c>
    </row>
    <row r="159" spans="1:15" ht="16.2"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618</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c r="O159" s="381" t="s">
        <v>27</v>
      </c>
    </row>
    <row r="160" spans="1:15"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c r="O160" s="381" t="s">
        <v>27</v>
      </c>
    </row>
    <row r="161" spans="1:15"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c r="O161" s="381" t="s">
        <v>27</v>
      </c>
    </row>
    <row r="162" spans="1:15"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c r="O162" s="381" t="s">
        <v>27</v>
      </c>
    </row>
    <row r="163" spans="1:15"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c r="O163" s="381" t="s">
        <v>27</v>
      </c>
    </row>
    <row r="164" spans="1:15"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c r="O164" s="381" t="s">
        <v>27</v>
      </c>
    </row>
    <row r="165" spans="1:15"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c r="O165" s="381" t="s">
        <v>27</v>
      </c>
    </row>
    <row r="166" spans="1:15"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c r="O166" s="381" t="s">
        <v>27</v>
      </c>
    </row>
    <row r="167" spans="1:15"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c r="O167" s="381" t="s">
        <v>27</v>
      </c>
    </row>
    <row r="168" spans="1:15"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c r="O168" s="381" t="s">
        <v>27</v>
      </c>
    </row>
    <row r="169" spans="1:15"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c r="O169" s="381" t="s">
        <v>27</v>
      </c>
    </row>
    <row r="170" spans="1:15"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c r="O170" s="381" t="s">
        <v>27</v>
      </c>
    </row>
    <row r="171" spans="1:15"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c r="O171" s="381" t="s">
        <v>27</v>
      </c>
    </row>
    <row r="172" spans="1:15"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c r="O172" s="381" t="s">
        <v>27</v>
      </c>
    </row>
    <row r="173" spans="1:15"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c r="O173" s="381" t="s">
        <v>27</v>
      </c>
    </row>
    <row r="174" spans="1:15" ht="16.2"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618</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c r="O174" s="381" t="s">
        <v>27</v>
      </c>
    </row>
    <row r="175" spans="1:15" ht="16.2"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618</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c r="O175" s="381" t="s">
        <v>27</v>
      </c>
    </row>
    <row r="176" spans="1:15" ht="16.2"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618</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c r="O176" s="381" t="s">
        <v>27</v>
      </c>
    </row>
    <row r="177" spans="1:15" ht="16.2"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618</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c r="O177" s="381" t="s">
        <v>27</v>
      </c>
    </row>
    <row r="178" spans="1:15" ht="16.2"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618</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c r="O178" s="381" t="s">
        <v>27</v>
      </c>
    </row>
    <row r="179" spans="1:15" ht="16.2"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618</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c r="O179" s="381" t="s">
        <v>27</v>
      </c>
    </row>
    <row r="180" spans="1:15" ht="16.2"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618</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c r="O180" s="381" t="s">
        <v>27</v>
      </c>
    </row>
    <row r="181" spans="1:15"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c r="O181" s="381" t="s">
        <v>27</v>
      </c>
    </row>
    <row r="182" spans="1:15"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c r="O182" s="380" t="s">
        <v>29</v>
      </c>
    </row>
    <row r="183" spans="1:15"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c r="O183" s="380" t="s">
        <v>29</v>
      </c>
    </row>
    <row r="184" spans="1:15"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c r="O184" s="380" t="s">
        <v>29</v>
      </c>
    </row>
    <row r="185" spans="1:15"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c r="O185" s="380" t="s">
        <v>29</v>
      </c>
    </row>
    <row r="186" spans="1:15"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c r="O186" s="380" t="s">
        <v>29</v>
      </c>
    </row>
    <row r="187" spans="1:15"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c r="O187" s="380" t="s">
        <v>29</v>
      </c>
    </row>
    <row r="188" spans="1:15"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c r="O188" s="380" t="s">
        <v>29</v>
      </c>
    </row>
    <row r="189" spans="1:15"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c r="O189" s="380" t="s">
        <v>29</v>
      </c>
    </row>
    <row r="190" spans="1:15"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c r="O190" s="380" t="s">
        <v>29</v>
      </c>
    </row>
    <row r="191" spans="1:15"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c r="O191" s="380" t="s">
        <v>29</v>
      </c>
    </row>
    <row r="192" spans="1:15"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c r="O192" s="380" t="s">
        <v>29</v>
      </c>
    </row>
    <row r="193" spans="1:15"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c r="O193" s="380" t="s">
        <v>29</v>
      </c>
    </row>
    <row r="194" spans="1:15"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c r="O194" s="380" t="s">
        <v>29</v>
      </c>
    </row>
    <row r="195" spans="1:15"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c r="O195" s="380" t="s">
        <v>29</v>
      </c>
    </row>
    <row r="196" spans="1:15"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c r="O196" s="380" t="s">
        <v>29</v>
      </c>
    </row>
    <row r="197" spans="1:15"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c r="O197" s="380" t="s">
        <v>29</v>
      </c>
    </row>
    <row r="198" spans="1:15"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c r="O198" s="380" t="s">
        <v>29</v>
      </c>
    </row>
    <row r="199" spans="1:15"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c r="O199" s="380" t="s">
        <v>29</v>
      </c>
    </row>
    <row r="200" spans="1:15"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c r="O200" s="380" t="s">
        <v>29</v>
      </c>
    </row>
    <row r="201" spans="1:15"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c r="O201" s="380" t="s">
        <v>29</v>
      </c>
    </row>
    <row r="202" spans="1:15"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c r="O202" s="380" t="s">
        <v>29</v>
      </c>
    </row>
    <row r="203" spans="1:15"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c r="O203" s="380" t="s">
        <v>29</v>
      </c>
    </row>
    <row r="204" spans="1:15"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c r="O204" s="380" t="s">
        <v>29</v>
      </c>
    </row>
    <row r="205" spans="1:15"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c r="O205" s="380" t="s">
        <v>29</v>
      </c>
    </row>
    <row r="206" spans="1:15"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c r="O206" s="380" t="s">
        <v>29</v>
      </c>
    </row>
    <row r="207" spans="1:15"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c r="O207" s="380" t="s">
        <v>29</v>
      </c>
    </row>
    <row r="208" spans="1:15"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c r="O208" s="380" t="s">
        <v>29</v>
      </c>
    </row>
    <row r="209" spans="1:15"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c r="O209" s="380" t="s">
        <v>29</v>
      </c>
    </row>
    <row r="210" spans="1:15"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c r="O210" s="380" t="s">
        <v>29</v>
      </c>
    </row>
    <row r="211" spans="1:15"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c r="O211" s="380" t="s">
        <v>29</v>
      </c>
    </row>
    <row r="212" spans="1:15"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c r="O212" s="380" t="s">
        <v>29</v>
      </c>
    </row>
    <row r="213" spans="1:15"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c r="O213" s="380" t="s">
        <v>29</v>
      </c>
    </row>
    <row r="214" spans="1:15"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c r="O214" s="380" t="s">
        <v>29</v>
      </c>
    </row>
    <row r="215" spans="1:15"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c r="O215" s="380" t="s">
        <v>29</v>
      </c>
    </row>
    <row r="216" spans="1:15"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c r="O216" s="380" t="s">
        <v>29</v>
      </c>
    </row>
    <row r="217" spans="1:15"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c r="O217" s="380" t="s">
        <v>29</v>
      </c>
    </row>
    <row r="218" spans="1:15"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c r="O218" s="380" t="s">
        <v>29</v>
      </c>
    </row>
    <row r="219" spans="1:15"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c r="O219" s="380" t="s">
        <v>29</v>
      </c>
    </row>
    <row r="220" spans="1:15"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c r="O220" s="380" t="s">
        <v>29</v>
      </c>
    </row>
    <row r="221" spans="1:15"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c r="O221" s="380" t="s">
        <v>29</v>
      </c>
    </row>
    <row r="222" spans="1:15"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c r="O222" s="380" t="s">
        <v>29</v>
      </c>
    </row>
    <row r="223" spans="1:15"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c r="O223" s="380" t="s">
        <v>29</v>
      </c>
    </row>
    <row r="224" spans="1:15"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c r="O224" s="380" t="s">
        <v>29</v>
      </c>
    </row>
    <row r="225" spans="1:15"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c r="O225" s="380" t="s">
        <v>29</v>
      </c>
    </row>
    <row r="226" spans="1:15"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c r="O226" s="380" t="s">
        <v>29</v>
      </c>
    </row>
    <row r="227" spans="1:15"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c r="O227" s="380" t="s">
        <v>29</v>
      </c>
    </row>
    <row r="228" spans="1:15"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c r="O228" s="380" t="s">
        <v>29</v>
      </c>
    </row>
    <row r="229" spans="1:15"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c r="O229" s="380" t="s">
        <v>29</v>
      </c>
    </row>
    <row r="230" spans="1:15"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c r="O230" s="380" t="s">
        <v>29</v>
      </c>
    </row>
    <row r="231" spans="1:15"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c r="O231" s="380" t="s">
        <v>29</v>
      </c>
    </row>
    <row r="232" spans="1:15"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c r="O232" s="380" t="s">
        <v>29</v>
      </c>
    </row>
    <row r="233" spans="1:15"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c r="O233" s="380" t="s">
        <v>29</v>
      </c>
    </row>
    <row r="234" spans="1:15"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c r="O234" s="380" t="s">
        <v>29</v>
      </c>
    </row>
    <row r="235" spans="1:15"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c r="O235" s="380" t="s">
        <v>29</v>
      </c>
    </row>
    <row r="236" spans="1:15"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c r="O236" s="380" t="s">
        <v>29</v>
      </c>
    </row>
    <row r="237" spans="1:15"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c r="O237" s="380" t="s">
        <v>29</v>
      </c>
    </row>
    <row r="238" spans="1:15"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c r="O238" s="380" t="s">
        <v>29</v>
      </c>
    </row>
    <row r="239" spans="1:15"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c r="O239" s="380" t="s">
        <v>29</v>
      </c>
    </row>
    <row r="240" spans="1:15"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c r="O240" s="380" t="s">
        <v>29</v>
      </c>
    </row>
    <row r="241" spans="1:15"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c r="O241" s="380" t="s">
        <v>29</v>
      </c>
    </row>
    <row r="242" spans="1:15"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c r="O242" s="380" t="s">
        <v>29</v>
      </c>
    </row>
    <row r="243" spans="1:15"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c r="O243" s="380" t="s">
        <v>29</v>
      </c>
    </row>
    <row r="244" spans="1:15"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c r="O244" s="380" t="s">
        <v>29</v>
      </c>
    </row>
    <row r="245" spans="1:15"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c r="O245" s="380" t="s">
        <v>29</v>
      </c>
    </row>
    <row r="246" spans="1:15"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c r="O246" s="380" t="s">
        <v>29</v>
      </c>
    </row>
    <row r="247" spans="1:15"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c r="O247" s="380" t="s">
        <v>29</v>
      </c>
    </row>
    <row r="248" spans="1:15"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c r="O248" s="380" t="s">
        <v>29</v>
      </c>
    </row>
    <row r="249" spans="1:15"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c r="O249" s="380" t="s">
        <v>29</v>
      </c>
    </row>
    <row r="250" spans="1:15"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c r="O250" s="380" t="s">
        <v>29</v>
      </c>
    </row>
    <row r="251" spans="1:15"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c r="O251" s="380" t="s">
        <v>29</v>
      </c>
    </row>
    <row r="252" spans="1:15"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c r="O252" s="380" t="s">
        <v>29</v>
      </c>
    </row>
    <row r="253" spans="1:15"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c r="O253" s="380" t="s">
        <v>29</v>
      </c>
    </row>
    <row r="254" spans="1:15"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c r="O254" s="380" t="s">
        <v>29</v>
      </c>
    </row>
    <row r="255" spans="1:15"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c r="O255" s="380" t="s">
        <v>29</v>
      </c>
    </row>
    <row r="256" spans="1:15"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c r="O256" s="380" t="s">
        <v>29</v>
      </c>
    </row>
    <row r="257" spans="1:15"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c r="O257" s="380" t="s">
        <v>29</v>
      </c>
    </row>
    <row r="258" spans="1:15"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c r="O258" s="380" t="s">
        <v>29</v>
      </c>
    </row>
    <row r="259" spans="1:15"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c r="O259" s="380" t="s">
        <v>29</v>
      </c>
    </row>
    <row r="260" spans="1:15"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c r="O260" s="380" t="s">
        <v>29</v>
      </c>
    </row>
    <row r="261" spans="1:15"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c r="O261" s="380" t="s">
        <v>29</v>
      </c>
    </row>
    <row r="262" spans="1:15"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c r="O262" s="380" t="s">
        <v>29</v>
      </c>
    </row>
    <row r="263" spans="1:15"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c r="O263" s="380" t="s">
        <v>29</v>
      </c>
    </row>
    <row r="264" spans="1:15"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c r="O264" s="380" t="s">
        <v>29</v>
      </c>
    </row>
    <row r="265" spans="1:15"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c r="O265" s="380" t="s">
        <v>29</v>
      </c>
    </row>
    <row r="266" spans="1:15"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c r="O266" s="380" t="s">
        <v>29</v>
      </c>
    </row>
    <row r="267" spans="1:15"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c r="O267" s="380" t="s">
        <v>29</v>
      </c>
    </row>
    <row r="268" spans="1:15"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c r="O268" s="380" t="s">
        <v>29</v>
      </c>
    </row>
    <row r="269" spans="1:15"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c r="O269" s="380" t="s">
        <v>29</v>
      </c>
    </row>
    <row r="270" spans="1:15"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c r="O270" s="380" t="s">
        <v>29</v>
      </c>
    </row>
    <row r="271" spans="1:15"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c r="O271" s="380" t="s">
        <v>29</v>
      </c>
    </row>
    <row r="272" spans="1:15"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c r="O272" s="380" t="s">
        <v>29</v>
      </c>
    </row>
    <row r="273" spans="1:15"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c r="O273" s="380" t="s">
        <v>29</v>
      </c>
    </row>
    <row r="274" spans="1:15"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c r="O274" s="380" t="s">
        <v>29</v>
      </c>
    </row>
    <row r="275" spans="1:15"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c r="O275" s="380" t="s">
        <v>29</v>
      </c>
    </row>
    <row r="276" spans="1:15"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c r="O276" s="380" t="s">
        <v>29</v>
      </c>
    </row>
    <row r="277" spans="1:15"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c r="O277" s="380" t="s">
        <v>29</v>
      </c>
    </row>
    <row r="278" spans="1:15"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c r="O278" s="380" t="s">
        <v>29</v>
      </c>
    </row>
    <row r="279" spans="1:15"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c r="O279" s="380" t="s">
        <v>29</v>
      </c>
    </row>
    <row r="280" spans="1:15"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c r="O280" s="380" t="s">
        <v>29</v>
      </c>
    </row>
    <row r="281" spans="1:15"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c r="O281" s="380" t="s">
        <v>29</v>
      </c>
    </row>
    <row r="282" spans="1:15"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c r="O282" s="380" t="s">
        <v>29</v>
      </c>
    </row>
    <row r="283" spans="1:15"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c r="O283" s="380" t="s">
        <v>29</v>
      </c>
    </row>
    <row r="284" spans="1:15"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c r="O284" s="380" t="s">
        <v>29</v>
      </c>
    </row>
    <row r="285" spans="1:15"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c r="O285" s="380" t="s">
        <v>29</v>
      </c>
    </row>
    <row r="286" spans="1:15"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c r="O286" s="380" t="s">
        <v>29</v>
      </c>
    </row>
    <row r="287" spans="1:15"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c r="O287" s="380" t="s">
        <v>29</v>
      </c>
    </row>
    <row r="288" spans="1:15"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c r="O288" s="380" t="s">
        <v>29</v>
      </c>
    </row>
    <row r="289" spans="1:15"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c r="O289" s="380" t="s">
        <v>29</v>
      </c>
    </row>
    <row r="290" spans="1:15"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c r="O290" s="380" t="s">
        <v>29</v>
      </c>
    </row>
    <row r="291" spans="1:15"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c r="O291" s="380" t="s">
        <v>29</v>
      </c>
    </row>
    <row r="292" spans="1:15"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c r="O292" s="380" t="s">
        <v>29</v>
      </c>
    </row>
    <row r="293" spans="1:15"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c r="O293" s="380" t="s">
        <v>29</v>
      </c>
    </row>
    <row r="294" spans="1:15"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c r="O294" s="380" t="s">
        <v>29</v>
      </c>
    </row>
    <row r="295" spans="1:15"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c r="O295" s="380" t="s">
        <v>29</v>
      </c>
    </row>
    <row r="296" spans="1:15"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c r="O296" s="380" t="s">
        <v>29</v>
      </c>
    </row>
    <row r="297" spans="1:15"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c r="O297" s="380" t="s">
        <v>29</v>
      </c>
    </row>
    <row r="298" spans="1:15"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c r="O298" s="380" t="s">
        <v>29</v>
      </c>
    </row>
    <row r="299" spans="1:15"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c r="O299" s="380" t="s">
        <v>29</v>
      </c>
    </row>
    <row r="300" spans="1:15"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c r="O300" s="380" t="s">
        <v>29</v>
      </c>
    </row>
    <row r="301" spans="1:15"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c r="O301" s="380" t="s">
        <v>29</v>
      </c>
    </row>
    <row r="302" spans="1:15"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c r="O302" s="380" t="s">
        <v>29</v>
      </c>
    </row>
    <row r="303" spans="1:15"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c r="O303" s="380" t="s">
        <v>29</v>
      </c>
    </row>
    <row r="304" spans="1:15"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c r="O304" s="380" t="s">
        <v>29</v>
      </c>
    </row>
    <row r="305" spans="1:15"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c r="O305" s="380" t="s">
        <v>29</v>
      </c>
    </row>
    <row r="306" spans="1:15"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c r="O306" s="380" t="s">
        <v>29</v>
      </c>
    </row>
    <row r="307" spans="1:15"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c r="O307" s="380" t="s">
        <v>29</v>
      </c>
    </row>
    <row r="308" spans="1:15"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c r="O308" s="380" t="s">
        <v>29</v>
      </c>
    </row>
    <row r="309" spans="1:15"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c r="O309" s="380" t="s">
        <v>29</v>
      </c>
    </row>
    <row r="310" spans="1:15"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c r="O310" s="380" t="s">
        <v>29</v>
      </c>
    </row>
    <row r="311" spans="1:15"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c r="O311" s="380" t="s">
        <v>29</v>
      </c>
    </row>
    <row r="312" spans="1:15"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c r="O312" s="380" t="s">
        <v>29</v>
      </c>
    </row>
    <row r="313" spans="1:15"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c r="O313" s="380" t="s">
        <v>29</v>
      </c>
    </row>
    <row r="314" spans="1:15"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c r="O314" s="380" t="s">
        <v>29</v>
      </c>
    </row>
    <row r="315" spans="1:15"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c r="O315" s="380" t="s">
        <v>29</v>
      </c>
    </row>
    <row r="316" spans="1:15"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c r="O316" s="380" t="s">
        <v>29</v>
      </c>
    </row>
    <row r="317" spans="1:15"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c r="O317" s="380" t="s">
        <v>29</v>
      </c>
    </row>
    <row r="318" spans="1:15"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c r="O318" s="380" t="s">
        <v>29</v>
      </c>
    </row>
    <row r="319" spans="1:15"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c r="O319" s="380" t="s">
        <v>29</v>
      </c>
    </row>
    <row r="320" spans="1:15"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c r="O320" s="380" t="s">
        <v>29</v>
      </c>
    </row>
    <row r="321" spans="1:15"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c r="O321" s="380" t="s">
        <v>29</v>
      </c>
    </row>
    <row r="322" spans="1:15"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c r="O322" s="380" t="s">
        <v>29</v>
      </c>
    </row>
    <row r="323" spans="1:15"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c r="O323" s="380" t="s">
        <v>29</v>
      </c>
    </row>
    <row r="324" spans="1:15"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c r="O324" s="380" t="s">
        <v>29</v>
      </c>
    </row>
    <row r="325" spans="1:15"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c r="O325" s="380" t="s">
        <v>29</v>
      </c>
    </row>
    <row r="326" spans="1:15"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c r="O326" s="380" t="s">
        <v>29</v>
      </c>
    </row>
    <row r="327" spans="1:15"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c r="O327" s="380" t="s">
        <v>29</v>
      </c>
    </row>
    <row r="328" spans="1:15"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c r="O328" s="380" t="s">
        <v>29</v>
      </c>
    </row>
    <row r="329" spans="1:15"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c r="O329" s="380" t="s">
        <v>29</v>
      </c>
    </row>
    <row r="330" spans="1:15"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c r="O330" s="380" t="s">
        <v>29</v>
      </c>
    </row>
    <row r="331" spans="1:15"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c r="O331" s="380" t="s">
        <v>29</v>
      </c>
    </row>
    <row r="332" spans="1:15"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c r="O332" s="380" t="s">
        <v>29</v>
      </c>
    </row>
    <row r="333" spans="1:15"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c r="O333" s="380" t="s">
        <v>29</v>
      </c>
    </row>
    <row r="334" spans="1:15"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c r="O334" s="380" t="s">
        <v>29</v>
      </c>
    </row>
    <row r="335" spans="1:15"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c r="O335" s="380" t="s">
        <v>29</v>
      </c>
    </row>
    <row r="336" spans="1:15"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c r="O336" s="380" t="s">
        <v>29</v>
      </c>
    </row>
    <row r="337" spans="1:15"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c r="O337" s="380" t="s">
        <v>29</v>
      </c>
    </row>
    <row r="338" spans="1:15"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c r="O338" s="380" t="s">
        <v>29</v>
      </c>
    </row>
    <row r="339" spans="1:15"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c r="O339" s="380" t="s">
        <v>29</v>
      </c>
    </row>
    <row r="340" spans="1:15"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c r="O340" s="380" t="s">
        <v>29</v>
      </c>
    </row>
    <row r="341" spans="1:15"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c r="O341" s="380" t="s">
        <v>29</v>
      </c>
    </row>
    <row r="342" spans="1:15"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c r="O342" s="380" t="s">
        <v>29</v>
      </c>
    </row>
    <row r="343" spans="1:15"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c r="O343" s="380" t="s">
        <v>29</v>
      </c>
    </row>
    <row r="344" spans="1:15"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c r="O344" s="380" t="s">
        <v>29</v>
      </c>
    </row>
    <row r="345" spans="1:15"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c r="O345" s="380" t="s">
        <v>29</v>
      </c>
    </row>
    <row r="346" spans="1:15"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c r="O346" s="380" t="s">
        <v>29</v>
      </c>
    </row>
    <row r="347" spans="1:15"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c r="O347" s="380" t="s">
        <v>29</v>
      </c>
    </row>
    <row r="348" spans="1:15"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c r="O348" s="380" t="s">
        <v>29</v>
      </c>
    </row>
    <row r="349" spans="1:15"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c r="O349" s="380" t="s">
        <v>29</v>
      </c>
    </row>
    <row r="350" spans="1:15"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c r="O350" s="380" t="s">
        <v>29</v>
      </c>
    </row>
    <row r="351" spans="1:15"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c r="O351" s="380" t="s">
        <v>29</v>
      </c>
    </row>
    <row r="352" spans="1:15"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618</v>
      </c>
      <c r="I352" s="143" t="s">
        <v>658</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c r="O352" s="380" t="s">
        <v>29</v>
      </c>
    </row>
    <row r="353" spans="1:15"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618</v>
      </c>
      <c r="I353" s="143" t="s">
        <v>658</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c r="O353" s="380" t="s">
        <v>29</v>
      </c>
    </row>
    <row r="354" spans="1:15"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618</v>
      </c>
      <c r="I354" s="143" t="s">
        <v>658</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c r="O354" s="380" t="s">
        <v>29</v>
      </c>
    </row>
    <row r="355" spans="1:15"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618</v>
      </c>
      <c r="I355" s="143" t="s">
        <v>658</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c r="O355" s="380" t="s">
        <v>29</v>
      </c>
    </row>
    <row r="356" spans="1:15" ht="16.2"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c r="O356" s="380" t="s">
        <v>29</v>
      </c>
    </row>
    <row r="357" spans="1:15" ht="16.2"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c r="O357" s="380" t="s">
        <v>29</v>
      </c>
    </row>
    <row r="358" spans="1:15"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c r="O358" s="380" t="s">
        <v>29</v>
      </c>
    </row>
    <row r="359" spans="1:15"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c r="O359" s="380" t="s">
        <v>29</v>
      </c>
    </row>
    <row r="360" spans="1:15" ht="16.2"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c r="O360" s="380" t="s">
        <v>29</v>
      </c>
    </row>
    <row r="361" spans="1:15" ht="16.2"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c r="O361" s="380" t="s">
        <v>29</v>
      </c>
    </row>
    <row r="362" spans="1:15"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c r="O362" s="380" t="s">
        <v>29</v>
      </c>
    </row>
    <row r="363" spans="1:15" ht="16.2"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c r="O363" s="380" t="s">
        <v>29</v>
      </c>
    </row>
    <row r="364" spans="1:15" ht="16.2"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c r="O364" s="380" t="s">
        <v>29</v>
      </c>
    </row>
    <row r="365" spans="1:15"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c r="O365" s="380"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c r="O366" s="380"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1923</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c r="O367" s="380"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1923</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c r="O368" s="380"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1923</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c r="O369" s="380"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1923</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c r="O370" s="380"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1923</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c r="O371" s="380"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1923</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c r="O372" s="380"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1923</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c r="O373" s="380"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1923</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c r="O374" s="380"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1923</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c r="O375" s="380"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1923</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c r="O376" s="380"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1923</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c r="O377" s="380"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1923</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c r="O378" s="380"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1923</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c r="O379" s="380"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1923</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c r="O380" s="380" t="s">
        <v>29</v>
      </c>
    </row>
    <row r="381" spans="1:15" ht="16.2"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c r="O381" s="380"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c r="O382" s="380"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c r="O383" s="380"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618</v>
      </c>
      <c r="I384" s="154" t="s">
        <v>658</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c r="O384" s="380"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618</v>
      </c>
      <c r="I385" s="154" t="s">
        <v>658</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c r="O385" s="380"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c r="O386" s="380"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c r="O387" s="380"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c r="O388" s="380"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618</v>
      </c>
      <c r="I389" s="154" t="s">
        <v>658</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c r="O389" s="380"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618</v>
      </c>
      <c r="I390" s="154" t="s">
        <v>658</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c r="O390" s="380"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c r="O391" s="380"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c r="O392" s="380"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c r="O393" s="380"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c r="O394" s="380"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c r="O395" s="380"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c r="O396" s="380"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c r="O397" s="380"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c r="O398" s="380" t="s">
        <v>29</v>
      </c>
    </row>
    <row r="399" spans="1:15" ht="16.2" customHeight="1">
      <c r="A399" s="30" t="str">
        <f t="shared" si="8"/>
        <v>modesg_out_emss_vclsn.a.</v>
      </c>
      <c r="B399" s="142" t="s">
        <v>26</v>
      </c>
      <c r="C399" s="138" t="s">
        <v>311</v>
      </c>
      <c r="D399" s="134" t="s">
        <v>36</v>
      </c>
      <c r="E399" s="135" t="s">
        <v>332</v>
      </c>
      <c r="F399" s="134" t="s">
        <v>38</v>
      </c>
      <c r="G399" s="136" t="str">
        <f>VLOOKUP(A399,Plano_V3!$A$26:$G$592,7,0)</f>
        <v>2.1 Em Teste</v>
      </c>
      <c r="H399" s="136" t="s">
        <v>1923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c r="O399" s="380" t="s">
        <v>29</v>
      </c>
    </row>
    <row r="400" spans="1:15"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c r="O400" s="380" t="s">
        <v>29</v>
      </c>
    </row>
    <row r="401" spans="1:15"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c r="O401" s="380" t="s">
        <v>29</v>
      </c>
    </row>
    <row r="402" spans="1:15"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c r="O402" s="380" t="s">
        <v>29</v>
      </c>
    </row>
    <row r="403" spans="1:15"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c r="O403" s="380" t="s">
        <v>29</v>
      </c>
    </row>
    <row r="404" spans="1:15" ht="16.2"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c r="O404" s="380" t="s">
        <v>29</v>
      </c>
    </row>
    <row r="405" spans="1:15"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c r="O405" s="380" t="s">
        <v>29</v>
      </c>
    </row>
    <row r="406" spans="1:15"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c r="O406" s="380" t="s">
        <v>29</v>
      </c>
    </row>
    <row r="407" spans="1:15" ht="16.2"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c r="O407" s="380" t="s">
        <v>29</v>
      </c>
    </row>
    <row r="408" spans="1:15"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c r="O408" s="380" t="s">
        <v>29</v>
      </c>
    </row>
    <row r="409" spans="1:15"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c r="O409" s="380" t="s">
        <v>29</v>
      </c>
    </row>
    <row r="410" spans="1:15"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c r="O410" s="380" t="s">
        <v>29</v>
      </c>
    </row>
    <row r="411" spans="1:15" ht="16.2"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c r="O411" s="380" t="s">
        <v>29</v>
      </c>
    </row>
    <row r="412" spans="1:15"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c r="O412" s="380" t="s">
        <v>29</v>
      </c>
    </row>
    <row r="413" spans="1:15"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c r="O413" s="380" t="s">
        <v>29</v>
      </c>
    </row>
    <row r="414" spans="1:15"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c r="O414" s="380" t="s">
        <v>29</v>
      </c>
    </row>
    <row r="415" spans="1:15"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618</v>
      </c>
      <c r="I415" s="143" t="s">
        <v>658</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c r="O415" s="380" t="s">
        <v>29</v>
      </c>
    </row>
    <row r="416" spans="1:15"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618</v>
      </c>
      <c r="I416" s="143" t="s">
        <v>658</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c r="O416" s="380" t="s">
        <v>29</v>
      </c>
    </row>
    <row r="417" spans="1:15"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618</v>
      </c>
      <c r="I417" s="143" t="s">
        <v>658</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c r="O417" s="380" t="s">
        <v>29</v>
      </c>
    </row>
    <row r="418" spans="1:15"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618</v>
      </c>
      <c r="I418" s="143" t="s">
        <v>658</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c r="O418" s="380" t="s">
        <v>29</v>
      </c>
    </row>
    <row r="419" spans="1:15"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618</v>
      </c>
      <c r="I419" s="143" t="s">
        <v>658</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c r="O419" s="380" t="s">
        <v>29</v>
      </c>
    </row>
    <row r="420" spans="1:15"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c r="O420" s="380" t="s">
        <v>29</v>
      </c>
    </row>
    <row r="421" spans="1:15"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618</v>
      </c>
      <c r="I421" s="143" t="s">
        <v>658</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c r="O421" s="380" t="s">
        <v>29</v>
      </c>
    </row>
    <row r="422" spans="1:15"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618</v>
      </c>
      <c r="I422" s="143" t="s">
        <v>658</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c r="O422" s="380" t="s">
        <v>29</v>
      </c>
    </row>
    <row r="423" spans="1:15"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618</v>
      </c>
      <c r="I423" s="143" t="s">
        <v>658</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c r="O423" s="380" t="s">
        <v>29</v>
      </c>
    </row>
    <row r="424" spans="1:15"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618</v>
      </c>
      <c r="I424" s="143" t="s">
        <v>658</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c r="O424" s="380" t="s">
        <v>29</v>
      </c>
    </row>
    <row r="425" spans="1:15"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618</v>
      </c>
      <c r="I425" s="143" t="s">
        <v>658</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c r="O425" s="380" t="s">
        <v>29</v>
      </c>
    </row>
    <row r="426" spans="1:15"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618</v>
      </c>
      <c r="I426" s="143" t="s">
        <v>658</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c r="O426" s="380" t="s">
        <v>29</v>
      </c>
    </row>
    <row r="427" spans="1:15"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c r="O427" s="380" t="s">
        <v>29</v>
      </c>
    </row>
    <row r="428" spans="1:15"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618</v>
      </c>
      <c r="I428" s="143" t="s">
        <v>658</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c r="O428" s="380" t="s">
        <v>29</v>
      </c>
    </row>
    <row r="429" spans="1:15"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618</v>
      </c>
      <c r="I429" s="143" t="s">
        <v>658</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c r="O429" s="380" t="s">
        <v>29</v>
      </c>
    </row>
    <row r="430" spans="1:15" ht="16.2" customHeight="1">
      <c r="A430" s="30" t="str">
        <f t="shared" si="9"/>
        <v>lt003_entitynace_esg</v>
      </c>
      <c r="B430" s="142" t="s">
        <v>26</v>
      </c>
      <c r="C430" s="138" t="s">
        <v>26</v>
      </c>
      <c r="D430" s="134" t="s">
        <v>40</v>
      </c>
      <c r="E430" s="137" t="s">
        <v>336</v>
      </c>
      <c r="F430" s="137" t="s">
        <v>337</v>
      </c>
      <c r="G430" s="136" t="str">
        <f>VLOOKUP(A430,Plano_V3!$A$26:$G$592,7,0)</f>
        <v>2.1 Em Teste</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c r="O430" s="380" t="s">
        <v>26</v>
      </c>
    </row>
    <row r="431" spans="1:15" ht="16.2"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c r="O431" s="380" t="s">
        <v>26</v>
      </c>
    </row>
    <row r="432" spans="1:15" ht="16.2"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c r="O432" s="380" t="s">
        <v>26</v>
      </c>
    </row>
    <row r="433" spans="1:15" ht="16.2"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c r="O433" s="380" t="s">
        <v>26</v>
      </c>
    </row>
    <row r="434" spans="1:15" ht="16.2"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c r="O434" s="380" t="s">
        <v>26</v>
      </c>
    </row>
    <row r="435" spans="1:15" ht="16.2"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c r="O435" s="380" t="s">
        <v>26</v>
      </c>
    </row>
    <row r="436" spans="1:15" ht="16.2"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c r="O436" s="380" t="s">
        <v>26</v>
      </c>
    </row>
    <row r="437" spans="1:15" ht="16.2"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c r="O437" s="380" t="s">
        <v>26</v>
      </c>
    </row>
    <row r="438" spans="1:15" ht="16.2"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c r="O438" s="380" t="s">
        <v>26</v>
      </c>
    </row>
    <row r="439" spans="1:15" ht="16.2" customHeight="1">
      <c r="A439" s="30" t="str">
        <f t="shared" si="9"/>
        <v>lt003_entitypure_capex_cca</v>
      </c>
      <c r="B439" s="142" t="s">
        <v>26</v>
      </c>
      <c r="C439" s="138" t="s">
        <v>26</v>
      </c>
      <c r="D439" s="134" t="s">
        <v>40</v>
      </c>
      <c r="E439" s="137" t="s">
        <v>336</v>
      </c>
      <c r="F439" s="137" t="s">
        <v>347</v>
      </c>
      <c r="G439" s="136" t="str">
        <f>VLOOKUP(A439,Plano_V3!$A$26:$G$592,7,0)</f>
        <v>2.1 Em Teste</v>
      </c>
      <c r="H439" s="136" t="s">
        <v>1923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c r="O439" s="380" t="s">
        <v>26</v>
      </c>
    </row>
    <row r="440" spans="1:15" ht="16.2"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c r="O440" s="380" t="s">
        <v>26</v>
      </c>
    </row>
    <row r="441" spans="1:15" ht="16.2"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c r="O441" s="380" t="s">
        <v>26</v>
      </c>
    </row>
    <row r="442" spans="1:15" ht="16.2"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c r="O442" s="380" t="s">
        <v>26</v>
      </c>
    </row>
    <row r="443" spans="1:15" ht="16.2"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c r="O443" s="380" t="s">
        <v>26</v>
      </c>
    </row>
    <row r="444" spans="1:15" ht="16.2"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c r="O444" s="380" t="s">
        <v>26</v>
      </c>
    </row>
    <row r="445" spans="1:15" ht="16.2"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c r="O445" s="380" t="s">
        <v>26</v>
      </c>
    </row>
    <row r="446" spans="1:15" ht="16.2"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c r="O446" s="380" t="s">
        <v>26</v>
      </c>
    </row>
    <row r="447" spans="1:15" ht="16.2"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c r="O447" s="380" t="s">
        <v>26</v>
      </c>
    </row>
    <row r="448" spans="1:15" ht="16.2"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c r="O448" s="380" t="s">
        <v>26</v>
      </c>
    </row>
    <row r="449" spans="1:15" ht="16.2"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c r="O449" s="380" t="s">
        <v>26</v>
      </c>
    </row>
    <row r="450" spans="1:15"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c r="O450" s="380" t="s">
        <v>26</v>
      </c>
    </row>
    <row r="451" spans="1:15"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c r="O451" s="380" t="s">
        <v>26</v>
      </c>
    </row>
    <row r="452" spans="1:15" ht="16.2"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c r="O452" s="380" t="s">
        <v>26</v>
      </c>
    </row>
    <row r="453" spans="1:15" ht="16.2" customHeight="1">
      <c r="A453" s="30" t="str">
        <f t="shared" si="9"/>
        <v>lt003_entityesg_sbsctr</v>
      </c>
      <c r="B453" s="142" t="s">
        <v>26</v>
      </c>
      <c r="C453" s="138" t="s">
        <v>26</v>
      </c>
      <c r="D453" s="134" t="s">
        <v>40</v>
      </c>
      <c r="E453" s="137" t="s">
        <v>336</v>
      </c>
      <c r="F453" s="137" t="s">
        <v>361</v>
      </c>
      <c r="G453" s="136" t="str">
        <f>VLOOKUP(A453,Plano_V3!$A$26:$G$592,7,0)</f>
        <v>2.1 Em Teste</v>
      </c>
      <c r="H453" s="136" t="s">
        <v>1923</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c r="O453" s="380" t="s">
        <v>26</v>
      </c>
    </row>
    <row r="454" spans="1:15" ht="16.2" customHeight="1">
      <c r="A454" s="30" t="str">
        <f t="shared" si="9"/>
        <v>lt003_entityttl_lblty</v>
      </c>
      <c r="B454" s="142" t="s">
        <v>26</v>
      </c>
      <c r="C454" s="138" t="s">
        <v>26</v>
      </c>
      <c r="D454" s="134" t="s">
        <v>40</v>
      </c>
      <c r="E454" s="137" t="s">
        <v>336</v>
      </c>
      <c r="F454" s="137" t="s">
        <v>362</v>
      </c>
      <c r="G454" s="136" t="str">
        <f>VLOOKUP(A454,Plano_V3!$A$26:$G$592,7,0)</f>
        <v>2.1 Em Teste</v>
      </c>
      <c r="H454" s="136" t="s">
        <v>1923</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c r="O454" s="380" t="s">
        <v>26</v>
      </c>
    </row>
    <row r="455" spans="1:15" ht="16.2" customHeight="1">
      <c r="A455" s="30" t="str">
        <f t="shared" si="9"/>
        <v>lt003_entityisin</v>
      </c>
      <c r="B455" s="142" t="s">
        <v>26</v>
      </c>
      <c r="C455" s="138" t="s">
        <v>26</v>
      </c>
      <c r="D455" s="134" t="s">
        <v>40</v>
      </c>
      <c r="E455" s="137" t="s">
        <v>336</v>
      </c>
      <c r="F455" s="137" t="s">
        <v>239</v>
      </c>
      <c r="G455" s="136" t="str">
        <f>VLOOKUP(A455,Plano_V3!$A$26:$G$592,7,0)</f>
        <v>2.1 Em Teste</v>
      </c>
      <c r="H455" s="136" t="s">
        <v>1923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c r="O455" s="380" t="s">
        <v>26</v>
      </c>
    </row>
    <row r="456" spans="1:15" ht="16.2"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c r="O456" s="380" t="s">
        <v>26</v>
      </c>
    </row>
    <row r="457" spans="1:15" ht="16.2" customHeight="1">
      <c r="A457" s="30" t="str">
        <f t="shared" si="9"/>
        <v>lt003_entitygrp_ttl_lblty</v>
      </c>
      <c r="B457" s="142" t="s">
        <v>26</v>
      </c>
      <c r="C457" s="138" t="s">
        <v>26</v>
      </c>
      <c r="D457" s="134" t="s">
        <v>40</v>
      </c>
      <c r="E457" s="137" t="s">
        <v>336</v>
      </c>
      <c r="F457" s="137" t="s">
        <v>364</v>
      </c>
      <c r="G457" s="136" t="str">
        <f>VLOOKUP(A457,Plano_V3!$A$26:$G$592,7,0)</f>
        <v>2.1 Em Teste</v>
      </c>
      <c r="H457" s="136" t="s">
        <v>1923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c r="O457" s="380" t="s">
        <v>26</v>
      </c>
    </row>
    <row r="458" spans="1:15" ht="16.2"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c r="O458" s="380" t="s">
        <v>26</v>
      </c>
    </row>
    <row r="459" spans="1:15" ht="16.2" customHeight="1">
      <c r="A459" s="30" t="str">
        <f t="shared" si="9"/>
        <v>lt003_entitygrp_emssns_scp1</v>
      </c>
      <c r="B459" s="142" t="s">
        <v>26</v>
      </c>
      <c r="C459" s="138" t="s">
        <v>26</v>
      </c>
      <c r="D459" s="134" t="s">
        <v>40</v>
      </c>
      <c r="E459" s="137" t="s">
        <v>336</v>
      </c>
      <c r="F459" s="137" t="s">
        <v>366</v>
      </c>
      <c r="G459" s="136" t="str">
        <f>VLOOKUP(A459,Plano_V3!$A$26:$G$592,7,0)</f>
        <v>2.1 Em Teste</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c r="O459" s="380" t="s">
        <v>26</v>
      </c>
    </row>
    <row r="460" spans="1:15" ht="16.2" customHeight="1">
      <c r="A460" s="30" t="str">
        <f t="shared" si="9"/>
        <v>lt003_entitygrp_emssns_scp2</v>
      </c>
      <c r="B460" s="142" t="s">
        <v>26</v>
      </c>
      <c r="C460" s="138" t="s">
        <v>26</v>
      </c>
      <c r="D460" s="134" t="s">
        <v>40</v>
      </c>
      <c r="E460" s="137" t="s">
        <v>336</v>
      </c>
      <c r="F460" s="137" t="s">
        <v>367</v>
      </c>
      <c r="G460" s="136" t="str">
        <f>VLOOKUP(A460,Plano_V3!$A$26:$G$592,7,0)</f>
        <v>2.1 Em Teste</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c r="O460" s="380" t="s">
        <v>26</v>
      </c>
    </row>
    <row r="461" spans="1:15" ht="16.2" customHeight="1">
      <c r="A461" s="30" t="str">
        <f t="shared" si="9"/>
        <v>lt003_entitygrp_emssns_scp3</v>
      </c>
      <c r="B461" s="142" t="s">
        <v>26</v>
      </c>
      <c r="C461" s="138" t="s">
        <v>26</v>
      </c>
      <c r="D461" s="134" t="s">
        <v>40</v>
      </c>
      <c r="E461" s="137" t="s">
        <v>336</v>
      </c>
      <c r="F461" s="137" t="s">
        <v>368</v>
      </c>
      <c r="G461" s="136" t="str">
        <f>VLOOKUP(A461,Plano_V3!$A$26:$G$592,7,0)</f>
        <v>2.1 Em Teste</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c r="O461" s="380" t="s">
        <v>26</v>
      </c>
    </row>
    <row r="462" spans="1:15" ht="16.2" customHeight="1">
      <c r="A462" s="30" t="str">
        <f t="shared" si="9"/>
        <v>lt004_protectiontyp_ep_scr</v>
      </c>
      <c r="B462" s="142" t="s">
        <v>26</v>
      </c>
      <c r="C462" s="138" t="s">
        <v>26</v>
      </c>
      <c r="D462" s="134" t="s">
        <v>40</v>
      </c>
      <c r="E462" s="137" t="s">
        <v>369</v>
      </c>
      <c r="F462" s="323" t="s">
        <v>370</v>
      </c>
      <c r="G462" s="136" t="str">
        <f>VLOOKUP(A462,Plano_V3!$A$26:$G$592,7,0)</f>
        <v>2.1 Em Teste</v>
      </c>
      <c r="H462" s="136" t="s">
        <v>1923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c r="O462" s="380" t="s">
        <v>26</v>
      </c>
    </row>
    <row r="463" spans="1:15" ht="16.2" customHeight="1">
      <c r="A463" s="30" t="str">
        <f t="shared" si="9"/>
        <v>lt004_protectionep_scr</v>
      </c>
      <c r="B463" s="142" t="s">
        <v>26</v>
      </c>
      <c r="C463" s="138" t="s">
        <v>26</v>
      </c>
      <c r="D463" s="134" t="s">
        <v>40</v>
      </c>
      <c r="E463" s="137" t="s">
        <v>369</v>
      </c>
      <c r="F463" s="323" t="s">
        <v>371</v>
      </c>
      <c r="G463" s="136" t="str">
        <f>VLOOKUP(A463,Plano_V3!$A$26:$G$592,7,0)</f>
        <v>2.1 Em Teste</v>
      </c>
      <c r="H463" s="136" t="s">
        <v>1923</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c r="O463" s="380" t="s">
        <v>26</v>
      </c>
    </row>
    <row r="464" spans="1:15" ht="16.2"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c r="O464" s="380" t="s">
        <v>26</v>
      </c>
    </row>
    <row r="465" spans="1:15" ht="16.2" customHeight="1">
      <c r="A465" s="30" t="str">
        <f t="shared" si="9"/>
        <v>lt004_protectionepc_lbl</v>
      </c>
      <c r="B465" s="142" t="s">
        <v>26</v>
      </c>
      <c r="C465" s="138" t="s">
        <v>26</v>
      </c>
      <c r="D465" s="134" t="s">
        <v>40</v>
      </c>
      <c r="E465" s="137" t="s">
        <v>369</v>
      </c>
      <c r="F465" s="323" t="s">
        <v>373</v>
      </c>
      <c r="G465" s="136" t="str">
        <f>VLOOKUP(A465,Plano_V3!$A$26:$G$592,7,0)</f>
        <v>2.1 Em Teste</v>
      </c>
      <c r="H465" s="136" t="s">
        <v>1923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c r="O465" s="380" t="s">
        <v>26</v>
      </c>
    </row>
    <row r="466" spans="1:15"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618</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c r="O466" s="380" t="s">
        <v>26</v>
      </c>
    </row>
    <row r="467" spans="1:15"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618</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c r="O467" s="380" t="s">
        <v>26</v>
      </c>
    </row>
    <row r="468" spans="1:15"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618</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c r="O468" s="380" t="s">
        <v>26</v>
      </c>
    </row>
    <row r="469" spans="1:15"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618</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c r="O469" s="380" t="s">
        <v>26</v>
      </c>
    </row>
    <row r="470" spans="1:15"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618</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c r="O470" s="380" t="s">
        <v>26</v>
      </c>
    </row>
    <row r="471" spans="1:15"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618</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c r="O471" s="380" t="s">
        <v>26</v>
      </c>
    </row>
    <row r="472" spans="1:15" ht="16.2"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614</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c r="O472" s="380" t="s">
        <v>26</v>
      </c>
    </row>
    <row r="473" spans="1:15" ht="16.2"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614</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c r="O473" s="380" t="s">
        <v>26</v>
      </c>
    </row>
    <row r="474" spans="1:15" ht="16.2"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c r="O474" s="380" t="s">
        <v>26</v>
      </c>
    </row>
    <row r="475" spans="1:15" ht="16.2"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c r="O475" s="380" t="s">
        <v>26</v>
      </c>
    </row>
    <row r="476" spans="1:15" ht="16.2" customHeight="1">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c r="O476" s="380" t="s">
        <v>26</v>
      </c>
    </row>
    <row r="477" spans="1:15" ht="16.2" customHeight="1">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c r="O477" s="380" t="s">
        <v>26</v>
      </c>
    </row>
    <row r="478" spans="1:15"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c r="O478" s="380" t="s">
        <v>26</v>
      </c>
    </row>
    <row r="479" spans="1:15"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618</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c r="O479" s="380" t="s">
        <v>26</v>
      </c>
    </row>
    <row r="480" spans="1:15"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618</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c r="O480" s="380" t="s">
        <v>26</v>
      </c>
    </row>
    <row r="481" spans="1:15"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618</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c r="O481" s="380" t="s">
        <v>26</v>
      </c>
    </row>
    <row r="482" spans="1:15" ht="16.2"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c r="O482" s="380" t="s">
        <v>26</v>
      </c>
    </row>
    <row r="483" spans="1:15" ht="16.2" customHeight="1">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c r="O483" s="380" t="s">
        <v>26</v>
      </c>
    </row>
    <row r="484" spans="1:15" ht="16.2" customHeight="1">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c r="O484" s="380" t="s">
        <v>26</v>
      </c>
    </row>
    <row r="485" spans="1:15" ht="16.2" customHeight="1">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c r="O485" s="380" t="s">
        <v>26</v>
      </c>
    </row>
    <row r="486" spans="1:15" ht="16.2" customHeight="1">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c r="O486" s="380" t="s">
        <v>26</v>
      </c>
    </row>
    <row r="487" spans="1:15" ht="16.2">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c r="O487" s="380" t="s">
        <v>26</v>
      </c>
    </row>
    <row r="488" spans="1:15" ht="16.2">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c r="O488" s="380" t="s">
        <v>26</v>
      </c>
    </row>
    <row r="489" spans="1:15" ht="16.2">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c r="O489" s="380" t="s">
        <v>26</v>
      </c>
    </row>
    <row r="490" spans="1:15" ht="16.2">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c r="O490" s="380" t="s">
        <v>26</v>
      </c>
    </row>
    <row r="491" spans="1:15" ht="16.2">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c r="O491" s="380" t="s">
        <v>26</v>
      </c>
    </row>
    <row r="492" spans="1:15" ht="16.2">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c r="O492" s="380" t="s">
        <v>26</v>
      </c>
    </row>
    <row r="493" spans="1:15" ht="16.2">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c r="O493" s="380" t="s">
        <v>26</v>
      </c>
    </row>
    <row r="494" spans="1:15" ht="16.2">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c r="O494" s="380" t="s">
        <v>26</v>
      </c>
    </row>
    <row r="495" spans="1:15" ht="16.2">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c r="O495" s="380" t="s">
        <v>26</v>
      </c>
    </row>
    <row r="496" spans="1:15" ht="16.2">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c r="O496" s="380" t="s">
        <v>26</v>
      </c>
    </row>
    <row r="497" spans="1:15" ht="16.2">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c r="O497" s="380" t="s">
        <v>26</v>
      </c>
    </row>
    <row r="498" spans="1:15"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c r="O498" s="380" t="s">
        <v>26</v>
      </c>
    </row>
    <row r="499" spans="1:15"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c r="O499" s="380" t="s">
        <v>26</v>
      </c>
    </row>
    <row r="500" spans="1:15"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c r="O500" s="380" t="s">
        <v>26</v>
      </c>
    </row>
    <row r="501" spans="1:15"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c r="O501" s="380" t="s">
        <v>26</v>
      </c>
    </row>
    <row r="502" spans="1:15"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c r="O502" s="380" t="s">
        <v>26</v>
      </c>
    </row>
    <row r="503" spans="1:15"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c r="O503" s="380" t="s">
        <v>26</v>
      </c>
    </row>
    <row r="504" spans="1:15"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c r="O504" s="380" t="s">
        <v>26</v>
      </c>
    </row>
    <row r="505" spans="1:15"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c r="O505" s="380" t="s">
        <v>26</v>
      </c>
    </row>
    <row r="506" spans="1:15"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c r="O506" s="380" t="s">
        <v>26</v>
      </c>
    </row>
    <row r="507" spans="1:15"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9"/>
      <c r="N507" s="209"/>
      <c r="O507" s="380" t="s">
        <v>26</v>
      </c>
    </row>
    <row r="508" spans="1:15"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9"/>
      <c r="N508" s="209"/>
      <c r="O508" s="380" t="s">
        <v>26</v>
      </c>
    </row>
    <row r="509" spans="1:15"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9"/>
      <c r="N509" s="209"/>
      <c r="O509" s="380" t="s">
        <v>26</v>
      </c>
    </row>
    <row r="510" spans="1:15"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9"/>
      <c r="N510" s="209"/>
      <c r="O510" s="380" t="s">
        <v>26</v>
      </c>
    </row>
    <row r="511" spans="1:15"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9"/>
      <c r="N511" s="209"/>
      <c r="O511" s="380" t="s">
        <v>26</v>
      </c>
    </row>
    <row r="512" spans="1:15"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9"/>
      <c r="N512" s="209"/>
      <c r="O512" s="380" t="s">
        <v>26</v>
      </c>
    </row>
    <row r="513" spans="1:15"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9"/>
      <c r="N513" s="209"/>
      <c r="O513" s="380" t="s">
        <v>26</v>
      </c>
    </row>
    <row r="514" spans="1:15"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9"/>
      <c r="N514" s="209"/>
      <c r="O514" s="380" t="s">
        <v>26</v>
      </c>
    </row>
    <row r="515" spans="1:15"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t="str">
        <f>IF(VLOOKUP(A515,'Aux - pivots1'!$A:$E,4,0)=0, "",VLOOKUP(A515,'Aux - pivots1'!$A:$E,4,0))</f>
        <v/>
      </c>
      <c r="L515" s="153" t="str">
        <f>IF(VLOOKUP(A515,'Aux - pivots1'!$A:$E,5,0)=0, "",VLOOKUP(A515,'Aux - pivots1'!$A:$E,5,0))</f>
        <v/>
      </c>
      <c r="M515" s="209"/>
      <c r="N515" s="209"/>
      <c r="O515" s="380" t="s">
        <v>26</v>
      </c>
    </row>
    <row r="516" spans="1:15"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9"/>
      <c r="N516" s="209"/>
      <c r="O516" s="380" t="s">
        <v>26</v>
      </c>
    </row>
    <row r="517" spans="1:15"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9"/>
      <c r="N517" s="209"/>
      <c r="O517" s="380" t="s">
        <v>26</v>
      </c>
    </row>
    <row r="518" spans="1:15"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9"/>
      <c r="N518" s="209"/>
      <c r="O518" s="380" t="s">
        <v>26</v>
      </c>
    </row>
    <row r="519" spans="1:15"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9"/>
      <c r="N519" s="209"/>
      <c r="O519" s="380" t="s">
        <v>26</v>
      </c>
    </row>
    <row r="520" spans="1:15"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9"/>
      <c r="N520" s="209"/>
      <c r="O520" s="380" t="s">
        <v>26</v>
      </c>
    </row>
    <row r="521" spans="1:15"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9"/>
      <c r="N521" s="209"/>
      <c r="O521" s="380" t="s">
        <v>26</v>
      </c>
    </row>
    <row r="522" spans="1:15"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9"/>
      <c r="N522" s="209"/>
      <c r="O522" s="380" t="s">
        <v>26</v>
      </c>
    </row>
    <row r="523" spans="1:15"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9"/>
      <c r="N523" s="209"/>
      <c r="O523" s="380" t="s">
        <v>26</v>
      </c>
    </row>
    <row r="524" spans="1:15"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9"/>
      <c r="N524" s="209"/>
      <c r="O524" s="380" t="s">
        <v>26</v>
      </c>
    </row>
    <row r="525" spans="1:15"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9"/>
      <c r="N525" s="209"/>
      <c r="O525" s="380" t="s">
        <v>26</v>
      </c>
    </row>
    <row r="526" spans="1:15" ht="16.2" customHeight="1">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c r="O526" s="380" t="s">
        <v>26</v>
      </c>
    </row>
    <row r="527" spans="1:15" ht="16.2" customHeight="1">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c r="O527" s="380" t="s">
        <v>26</v>
      </c>
    </row>
    <row r="528" spans="1:15" ht="16.2"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616</v>
      </c>
      <c r="I528" s="143" t="s">
        <v>661</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c r="O528" s="380" t="s">
        <v>26</v>
      </c>
    </row>
    <row r="529" spans="1:15" ht="16.2"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616</v>
      </c>
      <c r="I529" s="143" t="s">
        <v>661</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c r="O529" s="380" t="s">
        <v>26</v>
      </c>
    </row>
    <row r="530" spans="1:15" ht="16.2"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616</v>
      </c>
      <c r="I530" s="143" t="s">
        <v>661</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c r="O530" s="380" t="s">
        <v>26</v>
      </c>
    </row>
    <row r="531" spans="1:15"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9"/>
      <c r="N531" s="209"/>
      <c r="O531" s="380" t="s">
        <v>26</v>
      </c>
    </row>
    <row r="532" spans="1:15" ht="16.2"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9"/>
      <c r="N532" s="209"/>
      <c r="O532" s="380" t="s">
        <v>26</v>
      </c>
    </row>
    <row r="533" spans="1:15"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9"/>
      <c r="N533" s="209"/>
      <c r="O533" s="380" t="s">
        <v>26</v>
      </c>
    </row>
    <row r="534" spans="1:15"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9"/>
      <c r="N534" s="209"/>
      <c r="O534" s="380" t="s">
        <v>26</v>
      </c>
    </row>
    <row r="535" spans="1:15" ht="16.2"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9"/>
      <c r="N535" s="209"/>
      <c r="O535" s="380" t="s">
        <v>26</v>
      </c>
    </row>
    <row r="536" spans="1:15"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9"/>
      <c r="N536" s="209"/>
      <c r="O536" s="380" t="s">
        <v>26</v>
      </c>
    </row>
    <row r="537" spans="1:15"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9"/>
      <c r="N537" s="209"/>
      <c r="O537" s="380" t="s">
        <v>26</v>
      </c>
    </row>
    <row r="538" spans="1:15"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9"/>
      <c r="N538" s="209"/>
      <c r="O538" s="380" t="s">
        <v>26</v>
      </c>
    </row>
    <row r="539" spans="1:15" ht="16.2"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9"/>
      <c r="N539" s="209"/>
      <c r="O539" s="380" t="s">
        <v>26</v>
      </c>
    </row>
    <row r="540" spans="1:15"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9"/>
      <c r="N540" s="209"/>
      <c r="O540" s="380" t="s">
        <v>26</v>
      </c>
    </row>
    <row r="541" spans="1:15" ht="16.2"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9"/>
      <c r="N541" s="209"/>
      <c r="O541" s="380" t="s">
        <v>26</v>
      </c>
    </row>
    <row r="542" spans="1:15" ht="16.2"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9"/>
      <c r="N542" s="209"/>
      <c r="O542" s="380" t="s">
        <v>26</v>
      </c>
    </row>
    <row r="543" spans="1:15" ht="16.2" customHeight="1">
      <c r="A543" s="30" t="str">
        <f t="shared" si="11"/>
        <v>lt004_protectiondt_rfrnc</v>
      </c>
      <c r="B543" s="142" t="s">
        <v>26</v>
      </c>
      <c r="C543" s="138" t="s">
        <v>26</v>
      </c>
      <c r="D543" s="134" t="s">
        <v>40</v>
      </c>
      <c r="E543" s="137" t="s">
        <v>369</v>
      </c>
      <c r="F543" s="323"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9"/>
      <c r="N543" s="209"/>
      <c r="O543" s="380" t="s">
        <v>26</v>
      </c>
    </row>
    <row r="544" spans="1:15" ht="16.2" customHeight="1">
      <c r="A544" s="30" t="str">
        <f t="shared" si="11"/>
        <v>lt004_protectionprtctn_id</v>
      </c>
      <c r="B544" s="142" t="s">
        <v>26</v>
      </c>
      <c r="C544" s="138" t="s">
        <v>26</v>
      </c>
      <c r="D544" s="134" t="s">
        <v>40</v>
      </c>
      <c r="E544" s="137" t="s">
        <v>369</v>
      </c>
      <c r="F544" s="323" t="s">
        <v>434</v>
      </c>
      <c r="G544" s="136" t="str">
        <f>VLOOKUP(A544,Plano_V3!$A$26:$G$592,7,0)</f>
        <v>2.1 Em Teste</v>
      </c>
      <c r="H544" s="136" t="s">
        <v>1923</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c r="O544" s="380" t="s">
        <v>26</v>
      </c>
    </row>
    <row r="545" spans="1:15" ht="16.2"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c r="O545" s="380" t="s">
        <v>26</v>
      </c>
    </row>
    <row r="546" spans="1:15" ht="16.2"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c r="O546" s="380" t="s">
        <v>26</v>
      </c>
    </row>
    <row r="547" spans="1:15" ht="16.2">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c r="O547" s="380" t="s">
        <v>26</v>
      </c>
    </row>
    <row r="548" spans="1:15" ht="16.2">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c r="O548" s="380" t="s">
        <v>26</v>
      </c>
    </row>
    <row r="549" spans="1:15" ht="16.2" customHeight="1">
      <c r="A549" s="30" t="str">
        <f t="shared" si="11"/>
        <v>lt004_protectionprtctn_vl</v>
      </c>
      <c r="B549" s="142" t="s">
        <v>26</v>
      </c>
      <c r="C549" s="138" t="s">
        <v>26</v>
      </c>
      <c r="D549" s="134" t="s">
        <v>40</v>
      </c>
      <c r="E549" s="137" t="s">
        <v>369</v>
      </c>
      <c r="F549" s="323"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c r="O549" s="380" t="s">
        <v>26</v>
      </c>
    </row>
    <row r="550" spans="1:15"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9"/>
      <c r="N550" s="209"/>
      <c r="O550" s="380" t="s">
        <v>26</v>
      </c>
    </row>
    <row r="551" spans="1:15"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9"/>
      <c r="N551" s="209"/>
      <c r="O551" s="380" t="s">
        <v>26</v>
      </c>
    </row>
    <row r="552" spans="1:15"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9"/>
      <c r="N552" s="209"/>
      <c r="O552" s="380" t="s">
        <v>26</v>
      </c>
    </row>
    <row r="553" spans="1:15"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9"/>
      <c r="N553" s="209"/>
      <c r="O553" s="380" t="s">
        <v>26</v>
      </c>
    </row>
    <row r="554" spans="1:15"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9"/>
      <c r="N554" s="209"/>
      <c r="O554" s="380" t="s">
        <v>26</v>
      </c>
    </row>
    <row r="555" spans="1:15"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9"/>
      <c r="N555" s="209"/>
      <c r="O555" s="380" t="s">
        <v>26</v>
      </c>
    </row>
    <row r="556" spans="1:15"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9"/>
      <c r="N556" s="209"/>
      <c r="O556" s="380" t="s">
        <v>26</v>
      </c>
    </row>
    <row r="557" spans="1:15"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9"/>
      <c r="N557" s="209"/>
      <c r="O557" s="380" t="s">
        <v>26</v>
      </c>
    </row>
    <row r="558" spans="1:15"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9"/>
      <c r="N558" s="209"/>
      <c r="O558" s="380" t="s">
        <v>26</v>
      </c>
    </row>
    <row r="559" spans="1:15"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9"/>
      <c r="N559" s="209"/>
      <c r="O559" s="380" t="s">
        <v>26</v>
      </c>
    </row>
    <row r="560" spans="1:15"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9"/>
      <c r="N560" s="209"/>
      <c r="O560" s="380" t="s">
        <v>26</v>
      </c>
    </row>
    <row r="561" spans="1:15" ht="16.2" customHeight="1">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c r="O561" s="380" t="s">
        <v>26</v>
      </c>
    </row>
    <row r="562" spans="1:15" ht="16.2" customHeight="1">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c r="O562" s="380" t="s">
        <v>26</v>
      </c>
    </row>
    <row r="563" spans="1:15" ht="16.2" customHeight="1">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c r="O563" s="380" t="s">
        <v>26</v>
      </c>
    </row>
    <row r="564" spans="1:15" ht="16.2" customHeight="1">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c r="O564" s="380" t="s">
        <v>26</v>
      </c>
    </row>
    <row r="565" spans="1:15" ht="16.2"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c r="O565" s="380" t="s">
        <v>29</v>
      </c>
    </row>
    <row r="566" spans="1:15" ht="16.2" customHeight="1">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c r="O566" s="380" t="s">
        <v>29</v>
      </c>
    </row>
    <row r="567" spans="1:15" ht="16.2" customHeight="1">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c r="O567" s="380" t="s">
        <v>29</v>
      </c>
    </row>
    <row r="568" spans="1:15" ht="16.2" customHeight="1">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c r="O568" s="380" t="s">
        <v>29</v>
      </c>
    </row>
    <row r="569" spans="1:15" ht="16.2" customHeight="1">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c r="O569" s="380" t="s">
        <v>29</v>
      </c>
    </row>
    <row r="570" spans="1:15" ht="16.2" customHeight="1">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c r="O570" s="380" t="s">
        <v>29</v>
      </c>
    </row>
    <row r="571" spans="1:15" ht="16.2" customHeight="1">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c r="O571" s="380" t="s">
        <v>29</v>
      </c>
    </row>
    <row r="572" spans="1:15" ht="16.2" customHeight="1">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c r="O572" s="380" t="s">
        <v>29</v>
      </c>
    </row>
    <row r="573" spans="1:15" ht="16.2" customHeight="1">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c r="O573" s="380" t="s">
        <v>29</v>
      </c>
    </row>
    <row r="574" spans="1:15" ht="16.2" customHeight="1">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c r="O574" s="380"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1932</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12" priority="23" operator="lessThan">
      <formula>0</formula>
    </cfRule>
    <cfRule type="cellIs" dxfId="111" priority="24" operator="greaterThanOrEqual">
      <formula>0</formula>
    </cfRule>
  </conditionalFormatting>
  <conditionalFormatting sqref="O24:O592">
    <cfRule type="cellIs" dxfId="110" priority="1" operator="lessThan">
      <formula>0</formula>
    </cfRule>
    <cfRule type="cellIs" dxfId="109" priority="2" operator="greaterThanOrEqual">
      <formula>0</formula>
    </cfRule>
  </conditionalFormatting>
  <conditionalFormatting sqref="Q15:Q17">
    <cfRule type="cellIs" dxfId="108" priority="50" operator="notEqual">
      <formula>0</formula>
    </cfRule>
  </conditionalFormatting>
  <conditionalFormatting sqref="Q20:Q22">
    <cfRule type="cellIs" dxfId="107" priority="42" operator="notEqual">
      <formula>0</formula>
    </cfRule>
  </conditionalFormatting>
  <conditionalFormatting sqref="Q25:Q456">
    <cfRule type="cellIs" dxfId="106" priority="5" operator="notEqual">
      <formula>0</formula>
    </cfRule>
  </conditionalFormatting>
  <conditionalFormatting sqref="R5:R6 S6:ES6">
    <cfRule type="cellIs" dxfId="105" priority="51" operator="notEqual">
      <formula>0</formula>
    </cfRule>
  </conditionalFormatting>
  <conditionalFormatting sqref="R15:ES17 R20:ES22 R25:ES25">
    <cfRule type="cellIs" dxfId="104" priority="49" operator="greaterThan">
      <formula>0</formula>
    </cfRule>
  </conditionalFormatting>
  <conditionalFormatting sqref="R40:ES40">
    <cfRule type="cellIs" dxfId="103" priority="47" operator="greaterThan">
      <formula>0</formula>
    </cfRule>
  </conditionalFormatting>
  <conditionalFormatting sqref="R204:ES204">
    <cfRule type="cellIs" dxfId="102" priority="46" operator="greaterThan">
      <formula>0</formula>
    </cfRule>
  </conditionalFormatting>
  <conditionalFormatting sqref="R371:ES371">
    <cfRule type="cellIs" dxfId="101" priority="45" operator="greaterThan">
      <formula>0</formula>
    </cfRule>
  </conditionalFormatting>
  <conditionalFormatting sqref="R456:ES456">
    <cfRule type="cellIs" dxfId="100"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671</v>
      </c>
      <c r="B3" t="s">
        <v>672</v>
      </c>
      <c r="C3" t="s">
        <v>673</v>
      </c>
      <c r="D3" t="s">
        <v>674</v>
      </c>
      <c r="E3" t="s">
        <v>675</v>
      </c>
    </row>
    <row r="4" spans="1:5">
      <c r="A4" t="s">
        <v>676</v>
      </c>
      <c r="B4" s="334">
        <v>7</v>
      </c>
      <c r="C4" s="175">
        <v>45510</v>
      </c>
      <c r="D4" s="175">
        <v>45624</v>
      </c>
      <c r="E4" s="334"/>
    </row>
    <row r="5" spans="1:5">
      <c r="A5" t="s">
        <v>677</v>
      </c>
      <c r="B5" s="334">
        <v>7</v>
      </c>
      <c r="C5" s="175">
        <v>45510</v>
      </c>
      <c r="D5" s="175">
        <v>45624</v>
      </c>
      <c r="E5" s="334"/>
    </row>
    <row r="6" spans="1:5">
      <c r="A6" t="s">
        <v>678</v>
      </c>
      <c r="B6" s="334">
        <v>7</v>
      </c>
      <c r="C6" s="175">
        <v>45510</v>
      </c>
      <c r="D6" s="175">
        <v>45624</v>
      </c>
      <c r="E6" s="334"/>
    </row>
    <row r="7" spans="1:5">
      <c r="A7" t="s">
        <v>679</v>
      </c>
      <c r="B7" s="334">
        <v>7</v>
      </c>
      <c r="C7" s="175">
        <v>45510</v>
      </c>
      <c r="D7" s="175">
        <v>45624</v>
      </c>
      <c r="E7" s="334"/>
    </row>
    <row r="8" spans="1:5">
      <c r="A8" t="s">
        <v>680</v>
      </c>
      <c r="B8" s="334">
        <v>7</v>
      </c>
      <c r="C8" s="175">
        <v>45510</v>
      </c>
      <c r="D8" s="175">
        <v>45624</v>
      </c>
      <c r="E8" s="334"/>
    </row>
    <row r="9" spans="1:5">
      <c r="A9" t="s">
        <v>681</v>
      </c>
      <c r="B9" s="334">
        <v>7</v>
      </c>
      <c r="C9" s="175">
        <v>45510</v>
      </c>
      <c r="D9" s="175">
        <v>45624</v>
      </c>
      <c r="E9" s="334"/>
    </row>
    <row r="10" spans="1:5">
      <c r="A10" t="s">
        <v>682</v>
      </c>
      <c r="B10" s="334">
        <v>7</v>
      </c>
      <c r="C10" s="175">
        <v>45510</v>
      </c>
      <c r="D10" s="175">
        <v>45624</v>
      </c>
      <c r="E10" s="334"/>
    </row>
    <row r="11" spans="1:5">
      <c r="A11" t="s">
        <v>683</v>
      </c>
      <c r="B11" s="334">
        <v>7</v>
      </c>
      <c r="C11" s="175">
        <v>45510</v>
      </c>
      <c r="D11" s="175">
        <v>45624</v>
      </c>
      <c r="E11" s="334"/>
    </row>
    <row r="12" spans="1:5">
      <c r="A12" t="s">
        <v>684</v>
      </c>
      <c r="B12" s="334">
        <v>7</v>
      </c>
      <c r="C12" s="175">
        <v>45510</v>
      </c>
      <c r="D12" s="175">
        <v>45624</v>
      </c>
      <c r="E12" s="334"/>
    </row>
    <row r="13" spans="1:5">
      <c r="A13" t="s">
        <v>685</v>
      </c>
      <c r="B13" s="334">
        <v>7</v>
      </c>
      <c r="C13" s="175">
        <v>45510</v>
      </c>
      <c r="D13" s="175">
        <v>45624</v>
      </c>
      <c r="E13" s="334"/>
    </row>
    <row r="14" spans="1:5">
      <c r="A14" t="s">
        <v>686</v>
      </c>
      <c r="B14" s="334">
        <v>7</v>
      </c>
      <c r="C14" s="175">
        <v>45510</v>
      </c>
      <c r="D14" s="175">
        <v>45624</v>
      </c>
      <c r="E14" s="334"/>
    </row>
    <row r="15" spans="1:5">
      <c r="A15" t="s">
        <v>687</v>
      </c>
      <c r="B15" s="334">
        <v>7</v>
      </c>
      <c r="C15" s="175">
        <v>45510</v>
      </c>
      <c r="D15" s="175">
        <v>45624</v>
      </c>
      <c r="E15" s="334"/>
    </row>
    <row r="16" spans="1:5">
      <c r="A16" t="s">
        <v>688</v>
      </c>
      <c r="B16" s="334">
        <v>7</v>
      </c>
      <c r="C16" s="175">
        <v>45510</v>
      </c>
      <c r="D16" s="175">
        <v>45624</v>
      </c>
      <c r="E16" s="334"/>
    </row>
    <row r="17" spans="1:5">
      <c r="A17" t="s">
        <v>689</v>
      </c>
      <c r="B17" s="334">
        <v>1</v>
      </c>
      <c r="C17" s="334"/>
      <c r="D17" s="334"/>
      <c r="E17" s="334"/>
    </row>
    <row r="18" spans="1:5">
      <c r="A18" t="s">
        <v>690</v>
      </c>
      <c r="B18" s="334">
        <v>1</v>
      </c>
      <c r="C18" s="334"/>
      <c r="D18" s="334"/>
      <c r="E18" s="334"/>
    </row>
    <row r="19" spans="1:5">
      <c r="A19" t="s">
        <v>691</v>
      </c>
      <c r="B19" s="334">
        <v>1</v>
      </c>
      <c r="C19" s="334"/>
      <c r="D19" s="334"/>
      <c r="E19" s="334"/>
    </row>
    <row r="20" spans="1:5">
      <c r="A20" t="s">
        <v>692</v>
      </c>
      <c r="B20" s="334">
        <v>1</v>
      </c>
      <c r="C20" s="334"/>
      <c r="D20" s="334"/>
      <c r="E20" s="334"/>
    </row>
    <row r="21" spans="1:5">
      <c r="A21" t="s">
        <v>693</v>
      </c>
      <c r="B21" s="334">
        <v>1</v>
      </c>
      <c r="C21" s="334"/>
      <c r="D21" s="334"/>
      <c r="E21" s="334"/>
    </row>
    <row r="22" spans="1:5">
      <c r="A22" t="s">
        <v>694</v>
      </c>
      <c r="B22" s="334">
        <v>1</v>
      </c>
      <c r="C22" s="334"/>
      <c r="D22" s="334"/>
      <c r="E22" s="334"/>
    </row>
    <row r="23" spans="1:5">
      <c r="A23" t="s">
        <v>695</v>
      </c>
      <c r="B23" s="334">
        <v>1</v>
      </c>
      <c r="C23" s="334"/>
      <c r="D23" s="334"/>
      <c r="E23" s="334"/>
    </row>
    <row r="24" spans="1:5">
      <c r="A24" t="s">
        <v>696</v>
      </c>
      <c r="B24" s="334">
        <v>1</v>
      </c>
      <c r="C24" s="334"/>
      <c r="D24" s="334"/>
      <c r="E24" s="334"/>
    </row>
    <row r="25" spans="1:5">
      <c r="A25" t="s">
        <v>697</v>
      </c>
      <c r="B25" s="334">
        <v>6</v>
      </c>
      <c r="C25" s="175">
        <v>45618</v>
      </c>
      <c r="D25" s="334"/>
      <c r="E25" s="334"/>
    </row>
    <row r="26" spans="1:5">
      <c r="A26" t="s">
        <v>698</v>
      </c>
      <c r="B26" s="334">
        <v>6</v>
      </c>
      <c r="C26" s="175">
        <v>45618</v>
      </c>
      <c r="D26" s="334"/>
      <c r="E26" s="334"/>
    </row>
    <row r="27" spans="1:5">
      <c r="A27" t="s">
        <v>699</v>
      </c>
      <c r="B27" s="334">
        <v>1</v>
      </c>
      <c r="C27" s="334"/>
      <c r="D27" s="334"/>
      <c r="E27" s="334"/>
    </row>
    <row r="28" spans="1:5">
      <c r="A28" t="s">
        <v>700</v>
      </c>
      <c r="B28" s="334">
        <v>6</v>
      </c>
      <c r="C28" s="175">
        <v>45618</v>
      </c>
      <c r="D28" s="334"/>
      <c r="E28" s="334"/>
    </row>
    <row r="29" spans="1:5">
      <c r="A29" t="s">
        <v>701</v>
      </c>
      <c r="B29" s="334">
        <v>1</v>
      </c>
      <c r="C29" s="334"/>
      <c r="D29" s="334"/>
      <c r="E29" s="334"/>
    </row>
    <row r="30" spans="1:5">
      <c r="A30" t="s">
        <v>702</v>
      </c>
      <c r="B30" s="334">
        <v>1</v>
      </c>
      <c r="C30" s="334"/>
      <c r="D30" s="334"/>
      <c r="E30" s="334"/>
    </row>
    <row r="31" spans="1:5">
      <c r="A31" t="s">
        <v>703</v>
      </c>
      <c r="B31" s="334">
        <v>1</v>
      </c>
      <c r="C31" s="334"/>
      <c r="D31" s="334"/>
      <c r="E31" s="334"/>
    </row>
    <row r="32" spans="1:5">
      <c r="A32" t="s">
        <v>704</v>
      </c>
      <c r="B32" s="334">
        <v>1</v>
      </c>
      <c r="C32" s="334"/>
      <c r="D32" s="334"/>
      <c r="E32" s="334"/>
    </row>
    <row r="33" spans="1:5">
      <c r="A33" t="s">
        <v>705</v>
      </c>
      <c r="B33" s="334">
        <v>1</v>
      </c>
      <c r="C33" s="334"/>
      <c r="D33" s="334"/>
      <c r="E33" s="334"/>
    </row>
    <row r="34" spans="1:5">
      <c r="A34" t="s">
        <v>706</v>
      </c>
      <c r="B34" s="334">
        <v>1</v>
      </c>
      <c r="C34" s="334"/>
      <c r="D34" s="334"/>
      <c r="E34" s="334"/>
    </row>
    <row r="35" spans="1:5">
      <c r="A35" t="s">
        <v>707</v>
      </c>
      <c r="B35" s="334">
        <v>1</v>
      </c>
      <c r="C35" s="175">
        <v>45583</v>
      </c>
      <c r="D35" s="175">
        <v>45589</v>
      </c>
      <c r="E35" s="175">
        <v>45589</v>
      </c>
    </row>
    <row r="36" spans="1:5">
      <c r="A36" t="s">
        <v>708</v>
      </c>
      <c r="B36" s="334">
        <v>7</v>
      </c>
      <c r="C36" s="334"/>
      <c r="D36" s="334"/>
      <c r="E36" s="334"/>
    </row>
    <row r="37" spans="1:5">
      <c r="A37" t="s">
        <v>709</v>
      </c>
      <c r="B37" s="334">
        <v>7</v>
      </c>
      <c r="C37" s="334"/>
      <c r="D37" s="334"/>
      <c r="E37" s="334"/>
    </row>
    <row r="38" spans="1:5">
      <c r="A38" t="s">
        <v>710</v>
      </c>
      <c r="B38" s="334">
        <v>7</v>
      </c>
      <c r="C38" s="334"/>
      <c r="D38" s="334"/>
      <c r="E38" s="334"/>
    </row>
    <row r="39" spans="1:5">
      <c r="A39" t="s">
        <v>711</v>
      </c>
      <c r="B39" s="334">
        <v>1</v>
      </c>
      <c r="C39" s="334"/>
      <c r="D39" s="334"/>
      <c r="E39" s="334"/>
    </row>
    <row r="40" spans="1:5">
      <c r="A40" t="s">
        <v>712</v>
      </c>
      <c r="B40" s="334">
        <v>1</v>
      </c>
      <c r="C40" s="334"/>
      <c r="D40" s="334"/>
      <c r="E40" s="334"/>
    </row>
    <row r="41" spans="1:5">
      <c r="A41" t="s">
        <v>713</v>
      </c>
      <c r="B41" s="334">
        <v>1</v>
      </c>
      <c r="C41" s="334"/>
      <c r="D41" s="334"/>
      <c r="E41" s="334"/>
    </row>
    <row r="42" spans="1:5">
      <c r="A42" t="s">
        <v>714</v>
      </c>
      <c r="B42" s="334">
        <v>2</v>
      </c>
      <c r="C42" s="175">
        <v>45595</v>
      </c>
      <c r="D42" s="175">
        <v>374342</v>
      </c>
      <c r="E42" s="175">
        <v>374342</v>
      </c>
    </row>
    <row r="43" spans="1:5">
      <c r="A43" t="s">
        <v>715</v>
      </c>
      <c r="B43" s="334">
        <v>1</v>
      </c>
      <c r="C43" s="175">
        <v>45595</v>
      </c>
      <c r="D43" s="175">
        <v>374329</v>
      </c>
      <c r="E43" s="175">
        <v>374329</v>
      </c>
    </row>
    <row r="44" spans="1:5">
      <c r="A44" t="s">
        <v>716</v>
      </c>
      <c r="B44" s="334">
        <v>1</v>
      </c>
      <c r="C44" s="175">
        <v>45593</v>
      </c>
      <c r="D44" s="175">
        <v>45611</v>
      </c>
      <c r="E44" s="175">
        <v>374329</v>
      </c>
    </row>
    <row r="45" spans="1:5">
      <c r="A45" t="s">
        <v>717</v>
      </c>
      <c r="B45" s="334">
        <v>1</v>
      </c>
      <c r="C45" s="334"/>
      <c r="D45" s="334"/>
      <c r="E45" s="334"/>
    </row>
    <row r="46" spans="1:5">
      <c r="A46" t="s">
        <v>718</v>
      </c>
      <c r="B46" s="334">
        <v>1</v>
      </c>
      <c r="C46" s="334"/>
      <c r="D46" s="334"/>
      <c r="E46" s="334"/>
    </row>
    <row r="47" spans="1:5">
      <c r="A47" t="s">
        <v>719</v>
      </c>
      <c r="B47" s="334">
        <v>1</v>
      </c>
      <c r="C47" s="334"/>
      <c r="D47" s="334"/>
      <c r="E47" s="334"/>
    </row>
    <row r="48" spans="1:5">
      <c r="A48" t="s">
        <v>720</v>
      </c>
      <c r="B48" s="334">
        <v>2</v>
      </c>
      <c r="C48" s="334"/>
      <c r="D48" s="175">
        <v>45621</v>
      </c>
      <c r="E48" s="175">
        <v>45596</v>
      </c>
    </row>
    <row r="49" spans="1:5">
      <c r="A49" t="s">
        <v>721</v>
      </c>
      <c r="B49" s="334">
        <v>2</v>
      </c>
      <c r="C49" s="334"/>
      <c r="D49" s="175">
        <v>45621</v>
      </c>
      <c r="E49" s="175">
        <v>45596</v>
      </c>
    </row>
    <row r="50" spans="1:5">
      <c r="A50" t="s">
        <v>722</v>
      </c>
      <c r="B50" s="334">
        <v>2</v>
      </c>
      <c r="C50" s="334"/>
      <c r="D50" s="175">
        <v>45621</v>
      </c>
      <c r="E50" s="175">
        <v>45596</v>
      </c>
    </row>
    <row r="51" spans="1:5">
      <c r="A51" t="s">
        <v>723</v>
      </c>
      <c r="B51" s="334">
        <v>1</v>
      </c>
      <c r="C51" s="334"/>
      <c r="D51" s="334"/>
      <c r="E51" s="334"/>
    </row>
    <row r="52" spans="1:5">
      <c r="A52" t="s">
        <v>724</v>
      </c>
      <c r="B52" s="334">
        <v>1</v>
      </c>
      <c r="C52" s="334"/>
      <c r="D52" s="334"/>
      <c r="E52" s="334"/>
    </row>
    <row r="53" spans="1:5">
      <c r="A53" t="s">
        <v>725</v>
      </c>
      <c r="B53" s="334">
        <v>1</v>
      </c>
      <c r="C53" s="334"/>
      <c r="D53" s="334"/>
      <c r="E53" s="334"/>
    </row>
    <row r="54" spans="1:5">
      <c r="A54" t="s">
        <v>726</v>
      </c>
      <c r="B54" s="334">
        <v>1</v>
      </c>
      <c r="C54" s="334"/>
      <c r="D54" s="334"/>
      <c r="E54" s="334"/>
    </row>
    <row r="55" spans="1:5">
      <c r="A55" t="s">
        <v>727</v>
      </c>
      <c r="B55" s="334">
        <v>1</v>
      </c>
      <c r="C55" s="334"/>
      <c r="D55" s="175">
        <v>45614</v>
      </c>
      <c r="E55" s="175">
        <v>45596</v>
      </c>
    </row>
    <row r="56" spans="1:5">
      <c r="A56" t="s">
        <v>728</v>
      </c>
      <c r="B56" s="334">
        <v>1</v>
      </c>
      <c r="C56" s="334"/>
      <c r="D56" s="175">
        <v>45614</v>
      </c>
      <c r="E56" s="175">
        <v>45596</v>
      </c>
    </row>
    <row r="57" spans="1:5">
      <c r="A57" t="s">
        <v>729</v>
      </c>
      <c r="B57" s="334">
        <v>1</v>
      </c>
      <c r="C57" s="334"/>
      <c r="D57" s="175">
        <v>45614</v>
      </c>
      <c r="E57" s="175">
        <v>45596</v>
      </c>
    </row>
    <row r="58" spans="1:5">
      <c r="A58" t="s">
        <v>730</v>
      </c>
      <c r="B58" s="334">
        <v>1</v>
      </c>
      <c r="C58" s="334"/>
      <c r="D58" s="175">
        <v>45614</v>
      </c>
      <c r="E58" s="175">
        <v>45596</v>
      </c>
    </row>
    <row r="59" spans="1:5">
      <c r="A59" t="s">
        <v>731</v>
      </c>
      <c r="B59" s="334">
        <v>1</v>
      </c>
      <c r="C59" s="334"/>
      <c r="D59" s="334"/>
      <c r="E59" s="334"/>
    </row>
    <row r="60" spans="1:5">
      <c r="A60" t="s">
        <v>732</v>
      </c>
      <c r="B60" s="334">
        <v>1</v>
      </c>
      <c r="C60" s="334"/>
      <c r="D60" s="334"/>
      <c r="E60" s="334"/>
    </row>
    <row r="61" spans="1:5">
      <c r="A61" t="s">
        <v>733</v>
      </c>
      <c r="B61" s="334">
        <v>2</v>
      </c>
      <c r="C61" s="175">
        <v>45583</v>
      </c>
      <c r="D61" s="175">
        <v>45611</v>
      </c>
      <c r="E61" s="175">
        <v>45611</v>
      </c>
    </row>
    <row r="62" spans="1:5">
      <c r="A62" t="s">
        <v>734</v>
      </c>
      <c r="B62" s="334">
        <v>4</v>
      </c>
      <c r="C62" s="175">
        <v>45589</v>
      </c>
      <c r="D62" s="334"/>
      <c r="E62" s="175">
        <v>45596</v>
      </c>
    </row>
    <row r="63" spans="1:5">
      <c r="A63" t="s">
        <v>735</v>
      </c>
      <c r="B63" s="334">
        <v>4</v>
      </c>
      <c r="C63" s="175">
        <v>45589</v>
      </c>
      <c r="D63" s="334"/>
      <c r="E63" s="175">
        <v>45596</v>
      </c>
    </row>
    <row r="64" spans="1:5">
      <c r="A64" t="s">
        <v>736</v>
      </c>
      <c r="B64" s="334">
        <v>1</v>
      </c>
      <c r="C64" s="334"/>
      <c r="D64" s="175">
        <v>45614</v>
      </c>
      <c r="E64" s="175">
        <v>45596</v>
      </c>
    </row>
    <row r="65" spans="1:5">
      <c r="A65" t="s">
        <v>737</v>
      </c>
      <c r="B65" s="334">
        <v>2</v>
      </c>
      <c r="C65" s="175">
        <v>45589</v>
      </c>
      <c r="D65" s="334"/>
      <c r="E65" s="175">
        <v>45596</v>
      </c>
    </row>
    <row r="66" spans="1:5">
      <c r="A66" t="s">
        <v>738</v>
      </c>
      <c r="B66" s="334">
        <v>2</v>
      </c>
      <c r="C66" s="175">
        <v>45589</v>
      </c>
      <c r="D66" s="175">
        <v>45611</v>
      </c>
      <c r="E66" s="175">
        <v>45611</v>
      </c>
    </row>
    <row r="67" spans="1:5">
      <c r="A67" t="s">
        <v>739</v>
      </c>
      <c r="B67" s="334">
        <v>2</v>
      </c>
      <c r="C67" s="175">
        <v>45593</v>
      </c>
      <c r="D67" s="175">
        <v>45611</v>
      </c>
      <c r="E67" s="175">
        <v>45611</v>
      </c>
    </row>
    <row r="68" spans="1:5">
      <c r="A68" t="s">
        <v>740</v>
      </c>
      <c r="B68" s="334">
        <v>2</v>
      </c>
      <c r="C68" s="175">
        <v>45589</v>
      </c>
      <c r="D68" s="334"/>
      <c r="E68" s="175">
        <v>45596</v>
      </c>
    </row>
    <row r="69" spans="1:5">
      <c r="A69" t="s">
        <v>741</v>
      </c>
      <c r="B69" s="334">
        <v>2</v>
      </c>
      <c r="C69" s="175">
        <v>45589</v>
      </c>
      <c r="D69" s="334"/>
      <c r="E69" s="175">
        <v>45596</v>
      </c>
    </row>
    <row r="70" spans="1:5">
      <c r="A70" t="s">
        <v>742</v>
      </c>
      <c r="B70" s="334">
        <v>2</v>
      </c>
      <c r="C70" s="175">
        <v>45589</v>
      </c>
      <c r="D70" s="334"/>
      <c r="E70" s="175">
        <v>45596</v>
      </c>
    </row>
    <row r="71" spans="1:5">
      <c r="A71" t="s">
        <v>743</v>
      </c>
      <c r="B71" s="334">
        <v>1</v>
      </c>
      <c r="C71" s="334"/>
      <c r="D71" s="334"/>
      <c r="E71" s="334"/>
    </row>
    <row r="72" spans="1:5">
      <c r="A72" t="s">
        <v>744</v>
      </c>
      <c r="B72" s="334">
        <v>1</v>
      </c>
      <c r="C72" s="334"/>
      <c r="D72" s="334"/>
      <c r="E72" s="334"/>
    </row>
    <row r="73" spans="1:5">
      <c r="A73" t="s">
        <v>745</v>
      </c>
      <c r="B73" s="334">
        <v>2</v>
      </c>
      <c r="C73" s="175">
        <v>45593</v>
      </c>
      <c r="D73" s="175">
        <v>45611</v>
      </c>
      <c r="E73" s="175">
        <v>45611</v>
      </c>
    </row>
    <row r="74" spans="1:5">
      <c r="A74" t="s">
        <v>746</v>
      </c>
      <c r="B74" s="334">
        <v>2</v>
      </c>
      <c r="C74" s="175">
        <v>45589</v>
      </c>
      <c r="D74" s="334"/>
      <c r="E74" s="175">
        <v>45611</v>
      </c>
    </row>
    <row r="75" spans="1:5">
      <c r="A75" t="s">
        <v>747</v>
      </c>
      <c r="B75" s="334">
        <v>1</v>
      </c>
      <c r="C75" s="334"/>
      <c r="D75" s="334"/>
      <c r="E75" s="334"/>
    </row>
    <row r="76" spans="1:5">
      <c r="A76" t="s">
        <v>748</v>
      </c>
      <c r="B76" s="334">
        <v>2</v>
      </c>
      <c r="C76" s="175">
        <v>45583</v>
      </c>
      <c r="D76" s="334"/>
      <c r="E76" s="175">
        <v>45596</v>
      </c>
    </row>
    <row r="77" spans="1:5">
      <c r="A77" t="s">
        <v>749</v>
      </c>
      <c r="B77" s="334">
        <v>1</v>
      </c>
      <c r="C77" s="175">
        <v>45589</v>
      </c>
      <c r="D77" s="175">
        <v>45596</v>
      </c>
      <c r="E77" s="175">
        <v>45596</v>
      </c>
    </row>
    <row r="78" spans="1:5">
      <c r="A78" t="s">
        <v>750</v>
      </c>
      <c r="B78" s="334">
        <v>2</v>
      </c>
      <c r="C78" s="334"/>
      <c r="D78" s="175">
        <v>45611</v>
      </c>
      <c r="E78" s="175">
        <v>45611</v>
      </c>
    </row>
    <row r="79" spans="1:5">
      <c r="A79" t="s">
        <v>751</v>
      </c>
      <c r="B79" s="334">
        <v>1</v>
      </c>
      <c r="C79" s="334"/>
      <c r="D79" s="175">
        <v>45614</v>
      </c>
      <c r="E79" s="175">
        <v>45596</v>
      </c>
    </row>
    <row r="80" spans="1:5">
      <c r="A80" t="s">
        <v>752</v>
      </c>
      <c r="B80" s="334">
        <v>1</v>
      </c>
      <c r="C80" s="334"/>
      <c r="D80" s="175">
        <v>45614</v>
      </c>
      <c r="E80" s="175">
        <v>45596</v>
      </c>
    </row>
    <row r="81" spans="1:5">
      <c r="A81" t="s">
        <v>753</v>
      </c>
      <c r="B81" s="334">
        <v>1</v>
      </c>
      <c r="C81" s="334"/>
      <c r="D81" s="175">
        <v>45614</v>
      </c>
      <c r="E81" s="175">
        <v>45596</v>
      </c>
    </row>
    <row r="82" spans="1:5">
      <c r="A82" t="s">
        <v>754</v>
      </c>
      <c r="B82" s="334">
        <v>1</v>
      </c>
      <c r="C82" s="334"/>
      <c r="D82" s="175">
        <v>45614</v>
      </c>
      <c r="E82" s="175">
        <v>45596</v>
      </c>
    </row>
    <row r="83" spans="1:5">
      <c r="A83" t="s">
        <v>755</v>
      </c>
      <c r="B83" s="334">
        <v>1</v>
      </c>
      <c r="C83" s="334"/>
      <c r="D83" s="175">
        <v>45614</v>
      </c>
      <c r="E83" s="175">
        <v>45596</v>
      </c>
    </row>
    <row r="84" spans="1:5">
      <c r="A84" t="s">
        <v>756</v>
      </c>
      <c r="B84" s="334">
        <v>1</v>
      </c>
      <c r="C84" s="334"/>
      <c r="D84" s="334"/>
      <c r="E84" s="334"/>
    </row>
    <row r="85" spans="1:5">
      <c r="A85" t="s">
        <v>757</v>
      </c>
      <c r="B85" s="334">
        <v>2</v>
      </c>
      <c r="C85" s="175">
        <v>45593</v>
      </c>
      <c r="D85" s="175">
        <v>45624</v>
      </c>
      <c r="E85" s="175">
        <v>45624</v>
      </c>
    </row>
    <row r="86" spans="1:5">
      <c r="A86" t="s">
        <v>758</v>
      </c>
      <c r="B86" s="334">
        <v>1</v>
      </c>
      <c r="C86" s="334"/>
      <c r="D86" s="175">
        <v>45614</v>
      </c>
      <c r="E86" s="175">
        <v>45596</v>
      </c>
    </row>
    <row r="87" spans="1:5">
      <c r="A87" t="s">
        <v>759</v>
      </c>
      <c r="B87" s="334">
        <v>1</v>
      </c>
      <c r="C87" s="175">
        <v>45583</v>
      </c>
      <c r="D87" s="175">
        <v>45614</v>
      </c>
      <c r="E87" s="175">
        <v>45596</v>
      </c>
    </row>
    <row r="88" spans="1:5">
      <c r="A88" t="s">
        <v>760</v>
      </c>
      <c r="B88" s="334">
        <v>1</v>
      </c>
      <c r="C88" s="334"/>
      <c r="D88" s="175">
        <v>45614</v>
      </c>
      <c r="E88" s="175">
        <v>45596</v>
      </c>
    </row>
    <row r="89" spans="1:5">
      <c r="A89" t="s">
        <v>761</v>
      </c>
      <c r="B89" s="334">
        <v>1</v>
      </c>
      <c r="C89" s="334"/>
      <c r="D89" s="175">
        <v>45614</v>
      </c>
      <c r="E89" s="175">
        <v>45596</v>
      </c>
    </row>
    <row r="90" spans="1:5">
      <c r="A90" t="s">
        <v>762</v>
      </c>
      <c r="B90" s="334">
        <v>1</v>
      </c>
      <c r="C90" s="334"/>
      <c r="D90" s="334"/>
      <c r="E90" s="334"/>
    </row>
    <row r="91" spans="1:5">
      <c r="A91" t="s">
        <v>763</v>
      </c>
      <c r="B91" s="334">
        <v>1</v>
      </c>
      <c r="C91" s="334"/>
      <c r="D91" s="334"/>
      <c r="E91" s="334"/>
    </row>
    <row r="92" spans="1:5">
      <c r="A92" t="s">
        <v>764</v>
      </c>
      <c r="B92" s="334">
        <v>7</v>
      </c>
      <c r="C92" s="334"/>
      <c r="D92" s="334"/>
      <c r="E92" s="334"/>
    </row>
    <row r="93" spans="1:5">
      <c r="A93" t="s">
        <v>765</v>
      </c>
      <c r="B93" s="334">
        <v>7</v>
      </c>
      <c r="C93" s="334"/>
      <c r="D93" s="334"/>
      <c r="E93" s="334"/>
    </row>
    <row r="94" spans="1:5">
      <c r="A94" t="s">
        <v>766</v>
      </c>
      <c r="B94" s="334">
        <v>7</v>
      </c>
      <c r="C94" s="334"/>
      <c r="D94" s="334"/>
      <c r="E94" s="334"/>
    </row>
    <row r="95" spans="1:5">
      <c r="A95" t="s">
        <v>767</v>
      </c>
      <c r="B95" s="334">
        <v>2</v>
      </c>
      <c r="C95" s="175">
        <v>45583</v>
      </c>
      <c r="D95" s="175">
        <v>45596</v>
      </c>
      <c r="E95" s="175">
        <v>45596</v>
      </c>
    </row>
    <row r="96" spans="1:5">
      <c r="A96" t="s">
        <v>768</v>
      </c>
      <c r="B96" s="334">
        <v>2</v>
      </c>
      <c r="C96" s="175">
        <v>45583</v>
      </c>
      <c r="D96" s="175">
        <v>45596</v>
      </c>
      <c r="E96" s="175">
        <v>45596</v>
      </c>
    </row>
    <row r="97" spans="1:5">
      <c r="A97" t="s">
        <v>769</v>
      </c>
      <c r="B97" s="334">
        <v>4</v>
      </c>
      <c r="C97" s="175">
        <v>45583</v>
      </c>
      <c r="D97" s="175">
        <v>45596</v>
      </c>
      <c r="E97" s="175">
        <v>45596</v>
      </c>
    </row>
    <row r="98" spans="1:5">
      <c r="A98" t="s">
        <v>770</v>
      </c>
      <c r="B98" s="334">
        <v>4</v>
      </c>
      <c r="C98" s="175">
        <v>45583</v>
      </c>
      <c r="D98" s="175">
        <v>45596</v>
      </c>
      <c r="E98" s="175">
        <v>45596</v>
      </c>
    </row>
    <row r="99" spans="1:5">
      <c r="A99" t="s">
        <v>771</v>
      </c>
      <c r="B99" s="334">
        <v>2</v>
      </c>
      <c r="C99" s="175">
        <v>45593</v>
      </c>
      <c r="D99" s="175">
        <v>45624</v>
      </c>
      <c r="E99" s="175">
        <v>45624</v>
      </c>
    </row>
    <row r="100" spans="1:5">
      <c r="A100" t="s">
        <v>772</v>
      </c>
      <c r="B100" s="334">
        <v>2</v>
      </c>
      <c r="C100" s="175">
        <v>45593</v>
      </c>
      <c r="D100" s="175">
        <v>45624</v>
      </c>
      <c r="E100" s="175">
        <v>45624</v>
      </c>
    </row>
    <row r="101" spans="1:5">
      <c r="A101" t="s">
        <v>773</v>
      </c>
      <c r="B101" s="334">
        <v>2</v>
      </c>
      <c r="C101" s="175">
        <v>45593</v>
      </c>
      <c r="D101" s="175">
        <v>45624</v>
      </c>
      <c r="E101" s="175">
        <v>45624</v>
      </c>
    </row>
    <row r="102" spans="1:5">
      <c r="A102" t="s">
        <v>774</v>
      </c>
      <c r="B102" s="334">
        <v>2</v>
      </c>
      <c r="C102" s="175">
        <v>45593</v>
      </c>
      <c r="D102" s="175">
        <v>45624</v>
      </c>
      <c r="E102" s="175">
        <v>45624</v>
      </c>
    </row>
    <row r="103" spans="1:5">
      <c r="A103" t="s">
        <v>775</v>
      </c>
      <c r="B103" s="334">
        <v>7</v>
      </c>
      <c r="C103" s="334"/>
      <c r="D103" s="334"/>
      <c r="E103" s="334"/>
    </row>
    <row r="104" spans="1:5">
      <c r="A104" t="s">
        <v>776</v>
      </c>
      <c r="B104" s="334">
        <v>7</v>
      </c>
      <c r="C104" s="334"/>
      <c r="D104" s="334"/>
      <c r="E104" s="334"/>
    </row>
    <row r="105" spans="1:5">
      <c r="A105" t="s">
        <v>777</v>
      </c>
      <c r="B105" s="334">
        <v>7</v>
      </c>
      <c r="C105" s="334"/>
      <c r="D105" s="334"/>
      <c r="E105" s="334"/>
    </row>
    <row r="106" spans="1:5">
      <c r="A106" t="s">
        <v>778</v>
      </c>
      <c r="B106" s="334">
        <v>4</v>
      </c>
      <c r="C106" s="175">
        <v>45595</v>
      </c>
      <c r="D106" s="175">
        <v>45611</v>
      </c>
      <c r="E106" s="175">
        <v>45611</v>
      </c>
    </row>
    <row r="107" spans="1:5">
      <c r="A107" t="s">
        <v>779</v>
      </c>
      <c r="B107" s="334">
        <v>2</v>
      </c>
      <c r="C107" s="175">
        <v>45589</v>
      </c>
      <c r="D107" s="175">
        <v>45611</v>
      </c>
      <c r="E107" s="175">
        <v>45611</v>
      </c>
    </row>
    <row r="108" spans="1:5">
      <c r="A108" t="s">
        <v>780</v>
      </c>
      <c r="B108" s="334">
        <v>2</v>
      </c>
      <c r="C108" s="175">
        <v>45589</v>
      </c>
      <c r="D108" s="175">
        <v>45624</v>
      </c>
      <c r="E108" s="175">
        <v>45624</v>
      </c>
    </row>
    <row r="109" spans="1:5">
      <c r="A109" t="s">
        <v>781</v>
      </c>
      <c r="B109" s="334">
        <v>2</v>
      </c>
      <c r="C109" s="175">
        <v>45589</v>
      </c>
      <c r="D109" s="175">
        <v>45611</v>
      </c>
      <c r="E109" s="175">
        <v>45611</v>
      </c>
    </row>
    <row r="110" spans="1:5">
      <c r="A110" t="s">
        <v>782</v>
      </c>
      <c r="B110" s="334">
        <v>2</v>
      </c>
      <c r="C110" s="175">
        <v>45589</v>
      </c>
      <c r="D110" s="175">
        <v>45611</v>
      </c>
      <c r="E110" s="175">
        <v>45611</v>
      </c>
    </row>
    <row r="111" spans="1:5">
      <c r="A111" t="s">
        <v>783</v>
      </c>
      <c r="B111" s="334">
        <v>2</v>
      </c>
      <c r="C111" s="175">
        <v>45583</v>
      </c>
      <c r="D111" s="175">
        <v>45611</v>
      </c>
      <c r="E111" s="175">
        <v>45611</v>
      </c>
    </row>
    <row r="112" spans="1:5">
      <c r="A112" t="s">
        <v>784</v>
      </c>
      <c r="B112" s="334">
        <v>2</v>
      </c>
      <c r="C112" s="175">
        <v>45583</v>
      </c>
      <c r="D112" s="175">
        <v>45596</v>
      </c>
      <c r="E112" s="175">
        <v>45596</v>
      </c>
    </row>
    <row r="113" spans="1:5">
      <c r="A113" t="s">
        <v>785</v>
      </c>
      <c r="B113" s="334">
        <v>4</v>
      </c>
      <c r="C113" s="175">
        <v>45588</v>
      </c>
      <c r="D113" s="175">
        <v>45624</v>
      </c>
      <c r="E113" s="175">
        <v>45624</v>
      </c>
    </row>
    <row r="114" spans="1:5">
      <c r="A114" t="s">
        <v>786</v>
      </c>
      <c r="B114" s="334">
        <v>1</v>
      </c>
      <c r="C114" s="334"/>
      <c r="D114" s="334"/>
      <c r="E114" s="334"/>
    </row>
    <row r="115" spans="1:5">
      <c r="A115" t="s">
        <v>787</v>
      </c>
      <c r="B115" s="334">
        <v>1</v>
      </c>
      <c r="C115" s="334"/>
      <c r="D115" s="334"/>
      <c r="E115" s="334"/>
    </row>
    <row r="116" spans="1:5">
      <c r="A116" t="s">
        <v>788</v>
      </c>
      <c r="B116" s="334">
        <v>1</v>
      </c>
      <c r="C116" s="334"/>
      <c r="D116" s="334"/>
      <c r="E116" s="334"/>
    </row>
    <row r="117" spans="1:5">
      <c r="A117" t="s">
        <v>789</v>
      </c>
      <c r="B117" s="334">
        <v>1</v>
      </c>
      <c r="C117" s="334"/>
      <c r="D117" s="334"/>
      <c r="E117" s="334"/>
    </row>
    <row r="118" spans="1:5">
      <c r="A118" t="s">
        <v>790</v>
      </c>
      <c r="B118" s="334">
        <v>1</v>
      </c>
      <c r="C118" s="334"/>
      <c r="D118" s="334"/>
      <c r="E118" s="334"/>
    </row>
    <row r="119" spans="1:5">
      <c r="A119" t="s">
        <v>791</v>
      </c>
      <c r="B119" s="334">
        <v>1</v>
      </c>
      <c r="C119" s="334"/>
      <c r="D119" s="334"/>
      <c r="E119" s="334"/>
    </row>
    <row r="120" spans="1:5">
      <c r="A120" t="s">
        <v>792</v>
      </c>
      <c r="B120" s="334">
        <v>1</v>
      </c>
      <c r="C120" s="334"/>
      <c r="D120" s="334"/>
      <c r="E120" s="334"/>
    </row>
    <row r="121" spans="1:5">
      <c r="A121" t="s">
        <v>793</v>
      </c>
      <c r="B121" s="334">
        <v>1</v>
      </c>
      <c r="C121" s="334"/>
      <c r="D121" s="334"/>
      <c r="E121" s="334"/>
    </row>
    <row r="122" spans="1:5">
      <c r="A122" t="s">
        <v>794</v>
      </c>
      <c r="B122" s="334">
        <v>1</v>
      </c>
      <c r="C122" s="334"/>
      <c r="D122" s="334"/>
      <c r="E122" s="334"/>
    </row>
    <row r="123" spans="1:5">
      <c r="A123" t="s">
        <v>795</v>
      </c>
      <c r="B123" s="334">
        <v>1</v>
      </c>
      <c r="C123" s="334"/>
      <c r="D123" s="334"/>
      <c r="E123" s="334"/>
    </row>
    <row r="124" spans="1:5">
      <c r="A124" t="s">
        <v>1976</v>
      </c>
      <c r="B124" s="334">
        <v>2</v>
      </c>
      <c r="C124" s="175">
        <v>45593</v>
      </c>
      <c r="D124" s="175">
        <v>45624</v>
      </c>
      <c r="E124" s="175">
        <v>45624</v>
      </c>
    </row>
    <row r="125" spans="1:5">
      <c r="A125" t="s">
        <v>1977</v>
      </c>
      <c r="B125" s="334">
        <v>2</v>
      </c>
      <c r="C125" s="175">
        <v>45593</v>
      </c>
      <c r="D125" s="175">
        <v>45624</v>
      </c>
      <c r="E125" s="175">
        <v>45624</v>
      </c>
    </row>
    <row r="126" spans="1:5">
      <c r="A126" t="s">
        <v>1978</v>
      </c>
      <c r="B126" s="334">
        <v>2</v>
      </c>
      <c r="C126" s="334"/>
      <c r="D126" s="175">
        <v>45624</v>
      </c>
      <c r="E126" s="175">
        <v>45624</v>
      </c>
    </row>
    <row r="127" spans="1:5">
      <c r="A127" t="s">
        <v>1979</v>
      </c>
      <c r="B127" s="334">
        <v>2</v>
      </c>
      <c r="C127" s="175">
        <v>45593</v>
      </c>
      <c r="D127" s="175">
        <v>45624</v>
      </c>
      <c r="E127" s="175">
        <v>45624</v>
      </c>
    </row>
    <row r="128" spans="1:5">
      <c r="A128" t="s">
        <v>796</v>
      </c>
      <c r="B128" s="334">
        <v>1</v>
      </c>
      <c r="C128" s="334"/>
      <c r="D128" s="334"/>
      <c r="E128" s="334"/>
    </row>
    <row r="129" spans="1:5">
      <c r="A129" t="s">
        <v>797</v>
      </c>
      <c r="B129" s="334">
        <v>1</v>
      </c>
      <c r="C129" s="334"/>
      <c r="D129" s="334"/>
      <c r="E129" s="334"/>
    </row>
    <row r="130" spans="1:5">
      <c r="A130" t="s">
        <v>798</v>
      </c>
      <c r="B130" s="334">
        <v>1</v>
      </c>
      <c r="C130" s="334"/>
      <c r="D130" s="334"/>
      <c r="E130" s="334"/>
    </row>
    <row r="131" spans="1:5">
      <c r="A131" t="s">
        <v>799</v>
      </c>
      <c r="B131" s="334">
        <v>1</v>
      </c>
      <c r="C131" s="334"/>
      <c r="D131" s="334"/>
      <c r="E131" s="334"/>
    </row>
    <row r="132" spans="1:5">
      <c r="A132" t="s">
        <v>800</v>
      </c>
      <c r="B132" s="334">
        <v>1</v>
      </c>
      <c r="C132" s="334"/>
      <c r="D132" s="334"/>
      <c r="E132" s="334"/>
    </row>
    <row r="133" spans="1:5">
      <c r="A133" t="s">
        <v>801</v>
      </c>
      <c r="B133" s="334">
        <v>1</v>
      </c>
      <c r="C133" s="334"/>
      <c r="D133" s="334"/>
      <c r="E133" s="334"/>
    </row>
    <row r="134" spans="1:5">
      <c r="A134" t="s">
        <v>802</v>
      </c>
      <c r="B134" s="334">
        <v>1</v>
      </c>
      <c r="C134" s="334"/>
      <c r="D134" s="334"/>
      <c r="E134" s="334"/>
    </row>
    <row r="135" spans="1:5">
      <c r="A135" t="s">
        <v>803</v>
      </c>
      <c r="B135" s="334">
        <v>1</v>
      </c>
      <c r="C135" s="334"/>
      <c r="D135" s="334"/>
      <c r="E135" s="334"/>
    </row>
    <row r="136" spans="1:5">
      <c r="A136" t="s">
        <v>804</v>
      </c>
      <c r="B136" s="334">
        <v>1</v>
      </c>
      <c r="C136" s="334"/>
      <c r="D136" s="334"/>
      <c r="E136" s="334"/>
    </row>
    <row r="137" spans="1:5">
      <c r="A137" t="s">
        <v>1980</v>
      </c>
      <c r="B137" s="334">
        <v>1</v>
      </c>
      <c r="C137" s="175">
        <v>45593</v>
      </c>
      <c r="D137" s="175">
        <v>45611</v>
      </c>
      <c r="E137" s="175">
        <v>45611</v>
      </c>
    </row>
    <row r="138" spans="1:5">
      <c r="A138" t="s">
        <v>1981</v>
      </c>
      <c r="B138" s="334">
        <v>1</v>
      </c>
      <c r="C138" s="334"/>
      <c r="D138" s="175">
        <v>45611</v>
      </c>
      <c r="E138" s="175">
        <v>45611</v>
      </c>
    </row>
    <row r="139" spans="1:5">
      <c r="A139" t="s">
        <v>1982</v>
      </c>
      <c r="B139" s="334">
        <v>1</v>
      </c>
      <c r="C139" s="334"/>
      <c r="D139" s="175">
        <v>45611</v>
      </c>
      <c r="E139" s="175">
        <v>45611</v>
      </c>
    </row>
    <row r="140" spans="1:5">
      <c r="A140" t="s">
        <v>1983</v>
      </c>
      <c r="B140" s="334">
        <v>1</v>
      </c>
      <c r="C140" s="334"/>
      <c r="D140" s="175">
        <v>45611</v>
      </c>
      <c r="E140" s="175">
        <v>45611</v>
      </c>
    </row>
    <row r="141" spans="1:5">
      <c r="A141" t="s">
        <v>1984</v>
      </c>
      <c r="B141" s="334">
        <v>1</v>
      </c>
      <c r="C141" s="334"/>
      <c r="D141" s="175">
        <v>45611</v>
      </c>
      <c r="E141" s="175">
        <v>45611</v>
      </c>
    </row>
    <row r="142" spans="1:5">
      <c r="A142" t="s">
        <v>1985</v>
      </c>
      <c r="B142" s="334">
        <v>1</v>
      </c>
      <c r="C142" s="175">
        <v>45593</v>
      </c>
      <c r="D142" s="175">
        <v>45611</v>
      </c>
      <c r="E142" s="175">
        <v>45611</v>
      </c>
    </row>
    <row r="143" spans="1:5">
      <c r="A143" t="s">
        <v>1986</v>
      </c>
      <c r="B143" s="334">
        <v>1</v>
      </c>
      <c r="C143" s="175">
        <v>45593</v>
      </c>
      <c r="D143" s="175">
        <v>45611</v>
      </c>
      <c r="E143" s="175">
        <v>45611</v>
      </c>
    </row>
    <row r="144" spans="1:5">
      <c r="A144" t="s">
        <v>1987</v>
      </c>
      <c r="B144" s="334">
        <v>1</v>
      </c>
      <c r="C144" s="175">
        <v>45593</v>
      </c>
      <c r="D144" s="175">
        <v>45611</v>
      </c>
      <c r="E144" s="175">
        <v>45611</v>
      </c>
    </row>
    <row r="145" spans="1:5">
      <c r="A145" t="s">
        <v>1988</v>
      </c>
      <c r="B145" s="334">
        <v>1</v>
      </c>
      <c r="C145" s="175">
        <v>45593</v>
      </c>
      <c r="D145" s="175">
        <v>45611</v>
      </c>
      <c r="E145" s="175">
        <v>45611</v>
      </c>
    </row>
    <row r="146" spans="1:5">
      <c r="A146" t="s">
        <v>1989</v>
      </c>
      <c r="B146" s="334">
        <v>1</v>
      </c>
      <c r="C146" s="175">
        <v>45593</v>
      </c>
      <c r="D146" s="175">
        <v>45611</v>
      </c>
      <c r="E146" s="175">
        <v>45611</v>
      </c>
    </row>
    <row r="147" spans="1:5">
      <c r="A147" t="s">
        <v>1990</v>
      </c>
      <c r="B147" s="334">
        <v>1</v>
      </c>
      <c r="C147" s="175">
        <v>45593</v>
      </c>
      <c r="D147" s="175">
        <v>45611</v>
      </c>
      <c r="E147" s="175">
        <v>45611</v>
      </c>
    </row>
    <row r="148" spans="1:5">
      <c r="A148" t="s">
        <v>1991</v>
      </c>
      <c r="B148" s="334">
        <v>1</v>
      </c>
      <c r="C148" s="175">
        <v>45593</v>
      </c>
      <c r="D148" s="175">
        <v>45611</v>
      </c>
      <c r="E148" s="175">
        <v>45611</v>
      </c>
    </row>
    <row r="149" spans="1:5">
      <c r="A149" t="s">
        <v>1992</v>
      </c>
      <c r="B149" s="334">
        <v>1</v>
      </c>
      <c r="C149" s="334"/>
      <c r="D149" s="175">
        <v>45611</v>
      </c>
      <c r="E149" s="175">
        <v>45611</v>
      </c>
    </row>
    <row r="150" spans="1:5">
      <c r="A150" t="s">
        <v>1993</v>
      </c>
      <c r="B150" s="334">
        <v>1</v>
      </c>
      <c r="C150" s="175">
        <v>45593</v>
      </c>
      <c r="D150" s="175">
        <v>45611</v>
      </c>
      <c r="E150" s="175">
        <v>45611</v>
      </c>
    </row>
    <row r="151" spans="1:5">
      <c r="A151" t="s">
        <v>1994</v>
      </c>
      <c r="B151" s="334">
        <v>1</v>
      </c>
      <c r="C151" s="175">
        <v>45593</v>
      </c>
      <c r="D151" s="175">
        <v>45611</v>
      </c>
      <c r="E151" s="175">
        <v>45611</v>
      </c>
    </row>
    <row r="152" spans="1:5">
      <c r="A152" t="s">
        <v>805</v>
      </c>
      <c r="B152" s="334">
        <v>1</v>
      </c>
      <c r="C152" s="334"/>
      <c r="D152" s="175">
        <v>45603</v>
      </c>
      <c r="E152" s="334"/>
    </row>
    <row r="153" spans="1:5">
      <c r="A153" t="s">
        <v>806</v>
      </c>
      <c r="B153" s="334">
        <v>1</v>
      </c>
      <c r="C153" s="334"/>
      <c r="D153" s="175">
        <v>45603</v>
      </c>
      <c r="E153" s="334"/>
    </row>
    <row r="154" spans="1:5">
      <c r="A154" t="s">
        <v>807</v>
      </c>
      <c r="B154" s="334">
        <v>1</v>
      </c>
      <c r="C154" s="334"/>
      <c r="D154" s="175">
        <v>45603</v>
      </c>
      <c r="E154" s="334"/>
    </row>
    <row r="155" spans="1:5">
      <c r="A155" t="s">
        <v>808</v>
      </c>
      <c r="B155" s="334">
        <v>1</v>
      </c>
      <c r="C155" s="334"/>
      <c r="D155" s="175">
        <v>45603</v>
      </c>
      <c r="E155" s="334"/>
    </row>
    <row r="156" spans="1:5">
      <c r="A156" t="s">
        <v>809</v>
      </c>
      <c r="B156" s="334">
        <v>1</v>
      </c>
      <c r="C156" s="334"/>
      <c r="D156" s="175">
        <v>45603</v>
      </c>
      <c r="E156" s="334"/>
    </row>
    <row r="157" spans="1:5">
      <c r="A157" t="s">
        <v>810</v>
      </c>
      <c r="B157" s="334">
        <v>1</v>
      </c>
      <c r="C157" s="334"/>
      <c r="D157" s="175">
        <v>45603</v>
      </c>
      <c r="E157" s="334"/>
    </row>
    <row r="158" spans="1:5">
      <c r="A158" t="s">
        <v>811</v>
      </c>
      <c r="B158" s="334">
        <v>1</v>
      </c>
      <c r="C158" s="334"/>
      <c r="D158" s="175">
        <v>45603</v>
      </c>
      <c r="E158" s="334"/>
    </row>
    <row r="159" spans="1:5">
      <c r="A159" t="s">
        <v>812</v>
      </c>
      <c r="B159" s="334">
        <v>1</v>
      </c>
      <c r="C159" s="334"/>
      <c r="D159" s="175">
        <v>45603</v>
      </c>
      <c r="E159" s="334"/>
    </row>
    <row r="160" spans="1:5">
      <c r="A160" t="s">
        <v>813</v>
      </c>
      <c r="B160" s="334">
        <v>1</v>
      </c>
      <c r="C160" s="334"/>
      <c r="D160" s="175">
        <v>45603</v>
      </c>
      <c r="E160" s="175">
        <v>45534</v>
      </c>
    </row>
    <row r="161" spans="1:5">
      <c r="A161" t="s">
        <v>814</v>
      </c>
      <c r="B161" s="334">
        <v>1</v>
      </c>
      <c r="C161" s="334"/>
      <c r="D161" s="175">
        <v>45603</v>
      </c>
      <c r="E161" s="175">
        <v>45534</v>
      </c>
    </row>
    <row r="162" spans="1:5">
      <c r="A162" t="s">
        <v>815</v>
      </c>
      <c r="B162" s="334">
        <v>1</v>
      </c>
      <c r="C162" s="334"/>
      <c r="D162" s="175">
        <v>45603</v>
      </c>
      <c r="E162" s="175">
        <v>45534</v>
      </c>
    </row>
    <row r="163" spans="1:5">
      <c r="A163" t="s">
        <v>816</v>
      </c>
      <c r="B163" s="334">
        <v>0</v>
      </c>
      <c r="C163" s="334"/>
      <c r="D163" s="175">
        <v>45534</v>
      </c>
      <c r="E163" s="175">
        <v>45534</v>
      </c>
    </row>
    <row r="164" spans="1:5">
      <c r="A164" t="s">
        <v>817</v>
      </c>
      <c r="B164" s="334">
        <v>1</v>
      </c>
      <c r="C164" s="334"/>
      <c r="D164" s="175">
        <v>45603</v>
      </c>
      <c r="E164" s="175">
        <v>45534</v>
      </c>
    </row>
    <row r="165" spans="1:5">
      <c r="A165" t="s">
        <v>818</v>
      </c>
      <c r="B165" s="334">
        <v>1</v>
      </c>
      <c r="C165" s="334"/>
      <c r="D165" s="175">
        <v>45603</v>
      </c>
      <c r="E165" s="175">
        <v>45534</v>
      </c>
    </row>
    <row r="166" spans="1:5">
      <c r="A166" t="s">
        <v>819</v>
      </c>
      <c r="B166" s="334">
        <v>1</v>
      </c>
      <c r="C166" s="334"/>
      <c r="D166" s="175">
        <v>45603</v>
      </c>
      <c r="E166" s="175">
        <v>45534</v>
      </c>
    </row>
    <row r="167" spans="1:5">
      <c r="A167" t="s">
        <v>820</v>
      </c>
      <c r="B167" s="334">
        <v>1</v>
      </c>
      <c r="C167" s="334"/>
      <c r="D167" s="175">
        <v>45603</v>
      </c>
      <c r="E167" s="175">
        <v>45534</v>
      </c>
    </row>
    <row r="168" spans="1:5">
      <c r="A168" t="s">
        <v>821</v>
      </c>
      <c r="B168" s="334">
        <v>1</v>
      </c>
      <c r="C168" s="334"/>
      <c r="D168" s="175">
        <v>45603</v>
      </c>
      <c r="E168" s="175">
        <v>45534</v>
      </c>
    </row>
    <row r="169" spans="1:5">
      <c r="A169" t="s">
        <v>822</v>
      </c>
      <c r="B169" s="334">
        <v>1</v>
      </c>
      <c r="C169" s="334"/>
      <c r="D169" s="175">
        <v>45603</v>
      </c>
      <c r="E169" s="175">
        <v>45534</v>
      </c>
    </row>
    <row r="170" spans="1:5">
      <c r="A170" t="s">
        <v>823</v>
      </c>
      <c r="B170" s="334">
        <v>1</v>
      </c>
      <c r="C170" s="334"/>
      <c r="D170" s="175">
        <v>45603</v>
      </c>
      <c r="E170" s="175">
        <v>45534</v>
      </c>
    </row>
    <row r="171" spans="1:5">
      <c r="A171" t="s">
        <v>824</v>
      </c>
      <c r="B171" s="334">
        <v>1</v>
      </c>
      <c r="C171" s="334"/>
      <c r="D171" s="175">
        <v>45603</v>
      </c>
      <c r="E171" s="175">
        <v>45534</v>
      </c>
    </row>
    <row r="172" spans="1:5">
      <c r="A172" t="s">
        <v>825</v>
      </c>
      <c r="B172" s="334">
        <v>1</v>
      </c>
      <c r="C172" s="334"/>
      <c r="D172" s="175">
        <v>45603</v>
      </c>
      <c r="E172" s="175">
        <v>45534</v>
      </c>
    </row>
    <row r="173" spans="1:5">
      <c r="A173" t="s">
        <v>826</v>
      </c>
      <c r="B173" s="334">
        <v>1</v>
      </c>
      <c r="C173" s="334"/>
      <c r="D173" s="175">
        <v>45603</v>
      </c>
      <c r="E173" s="175">
        <v>45534</v>
      </c>
    </row>
    <row r="174" spans="1:5">
      <c r="A174" t="s">
        <v>827</v>
      </c>
      <c r="B174" s="334">
        <v>1</v>
      </c>
      <c r="C174" s="334"/>
      <c r="D174" s="175">
        <v>45603</v>
      </c>
      <c r="E174" s="175">
        <v>45534</v>
      </c>
    </row>
    <row r="175" spans="1:5">
      <c r="A175" t="s">
        <v>828</v>
      </c>
      <c r="B175" s="334">
        <v>1</v>
      </c>
      <c r="C175" s="334"/>
      <c r="D175" s="175">
        <v>45603</v>
      </c>
      <c r="E175" s="175">
        <v>45534</v>
      </c>
    </row>
    <row r="176" spans="1:5">
      <c r="A176" t="s">
        <v>829</v>
      </c>
      <c r="B176" s="334">
        <v>1</v>
      </c>
      <c r="C176" s="334"/>
      <c r="D176" s="175">
        <v>45603</v>
      </c>
      <c r="E176" s="175">
        <v>45534</v>
      </c>
    </row>
    <row r="177" spans="1:5">
      <c r="A177" t="s">
        <v>830</v>
      </c>
      <c r="B177" s="334">
        <v>1</v>
      </c>
      <c r="C177" s="334"/>
      <c r="D177" s="175">
        <v>45603</v>
      </c>
      <c r="E177" s="175">
        <v>45534</v>
      </c>
    </row>
    <row r="178" spans="1:5">
      <c r="A178" t="s">
        <v>831</v>
      </c>
      <c r="B178" s="334">
        <v>1</v>
      </c>
      <c r="C178" s="334"/>
      <c r="D178" s="175">
        <v>45603</v>
      </c>
      <c r="E178" s="175">
        <v>45534</v>
      </c>
    </row>
    <row r="179" spans="1:5">
      <c r="A179" t="s">
        <v>832</v>
      </c>
      <c r="B179" s="334">
        <v>1</v>
      </c>
      <c r="C179" s="334"/>
      <c r="D179" s="175">
        <v>45603</v>
      </c>
      <c r="E179" s="334"/>
    </row>
    <row r="180" spans="1:5">
      <c r="A180" t="s">
        <v>833</v>
      </c>
      <c r="B180" s="334">
        <v>0</v>
      </c>
      <c r="C180" s="334"/>
      <c r="D180" s="334"/>
      <c r="E180" s="334"/>
    </row>
    <row r="181" spans="1:5">
      <c r="A181" t="s">
        <v>834</v>
      </c>
      <c r="B181" s="334">
        <v>1</v>
      </c>
      <c r="C181" s="334"/>
      <c r="D181" s="175">
        <v>45603</v>
      </c>
      <c r="E181" s="334"/>
    </row>
    <row r="182" spans="1:5">
      <c r="A182" t="s">
        <v>835</v>
      </c>
      <c r="B182" s="334">
        <v>1</v>
      </c>
      <c r="C182" s="334"/>
      <c r="D182" s="175">
        <v>45603</v>
      </c>
      <c r="E182" s="334"/>
    </row>
    <row r="183" spans="1:5">
      <c r="A183" t="s">
        <v>836</v>
      </c>
      <c r="B183" s="334">
        <v>1</v>
      </c>
      <c r="C183" s="334"/>
      <c r="D183" s="175">
        <v>45603</v>
      </c>
      <c r="E183" s="334"/>
    </row>
    <row r="184" spans="1:5">
      <c r="A184" t="s">
        <v>837</v>
      </c>
      <c r="B184" s="334">
        <v>0</v>
      </c>
      <c r="C184" s="334"/>
      <c r="D184" s="334"/>
      <c r="E184" s="334"/>
    </row>
    <row r="185" spans="1:5">
      <c r="A185" t="s">
        <v>838</v>
      </c>
      <c r="B185" s="334">
        <v>1</v>
      </c>
      <c r="C185" s="334"/>
      <c r="D185" s="175">
        <v>45603</v>
      </c>
      <c r="E185" s="334"/>
    </row>
    <row r="186" spans="1:5">
      <c r="A186" t="s">
        <v>839</v>
      </c>
      <c r="B186" s="334">
        <v>1</v>
      </c>
      <c r="C186" s="334"/>
      <c r="D186" s="175">
        <v>45603</v>
      </c>
      <c r="E186" s="334"/>
    </row>
    <row r="187" spans="1:5">
      <c r="A187" t="s">
        <v>840</v>
      </c>
      <c r="B187" s="334">
        <v>1</v>
      </c>
      <c r="C187" s="334"/>
      <c r="D187" s="175">
        <v>45603</v>
      </c>
      <c r="E187" s="334"/>
    </row>
    <row r="188" spans="1:5">
      <c r="A188" t="s">
        <v>841</v>
      </c>
      <c r="B188" s="334">
        <v>0</v>
      </c>
      <c r="C188" s="334"/>
      <c r="D188" s="334"/>
      <c r="E188" s="334"/>
    </row>
    <row r="189" spans="1:5">
      <c r="A189" t="s">
        <v>842</v>
      </c>
      <c r="B189" s="334">
        <v>1</v>
      </c>
      <c r="C189" s="334"/>
      <c r="D189" s="175">
        <v>45603</v>
      </c>
      <c r="E189" s="334"/>
    </row>
    <row r="190" spans="1:5">
      <c r="A190" t="s">
        <v>843</v>
      </c>
      <c r="B190" s="334">
        <v>1</v>
      </c>
      <c r="C190" s="334"/>
      <c r="D190" s="175">
        <v>45603</v>
      </c>
      <c r="E190" s="334"/>
    </row>
    <row r="191" spans="1:5">
      <c r="A191" t="s">
        <v>844</v>
      </c>
      <c r="B191" s="334">
        <v>1</v>
      </c>
      <c r="C191" s="334"/>
      <c r="D191" s="175">
        <v>45603</v>
      </c>
      <c r="E191" s="334"/>
    </row>
    <row r="192" spans="1:5">
      <c r="A192" t="s">
        <v>845</v>
      </c>
      <c r="B192" s="334">
        <v>1</v>
      </c>
      <c r="C192" s="334"/>
      <c r="D192" s="175">
        <v>45603</v>
      </c>
      <c r="E192" s="334"/>
    </row>
    <row r="193" spans="1:5">
      <c r="A193" t="s">
        <v>846</v>
      </c>
      <c r="B193" s="334">
        <v>1</v>
      </c>
      <c r="C193" s="334"/>
      <c r="D193" s="175">
        <v>45603</v>
      </c>
      <c r="E193" s="334"/>
    </row>
    <row r="194" spans="1:5">
      <c r="A194" t="s">
        <v>847</v>
      </c>
      <c r="B194" s="334">
        <v>1</v>
      </c>
      <c r="C194" s="334"/>
      <c r="D194" s="175">
        <v>45603</v>
      </c>
      <c r="E194" s="334"/>
    </row>
    <row r="195" spans="1:5">
      <c r="A195" t="s">
        <v>848</v>
      </c>
      <c r="B195" s="334">
        <v>0</v>
      </c>
      <c r="C195" s="334"/>
      <c r="D195" s="334"/>
      <c r="E195" s="334"/>
    </row>
    <row r="196" spans="1:5">
      <c r="A196" t="s">
        <v>849</v>
      </c>
      <c r="B196" s="334">
        <v>0</v>
      </c>
      <c r="C196" s="334"/>
      <c r="D196" s="334"/>
      <c r="E196" s="334"/>
    </row>
    <row r="197" spans="1:5">
      <c r="A197" t="s">
        <v>850</v>
      </c>
      <c r="B197" s="334">
        <v>0</v>
      </c>
      <c r="C197" s="334"/>
      <c r="D197" s="334"/>
      <c r="E197" s="334"/>
    </row>
    <row r="198" spans="1:5">
      <c r="A198" t="s">
        <v>851</v>
      </c>
      <c r="B198" s="334">
        <v>1</v>
      </c>
      <c r="C198" s="334"/>
      <c r="D198" s="175">
        <v>45603</v>
      </c>
      <c r="E198" s="334"/>
    </row>
    <row r="199" spans="1:5">
      <c r="A199" t="s">
        <v>852</v>
      </c>
      <c r="B199" s="334">
        <v>1</v>
      </c>
      <c r="C199" s="334"/>
      <c r="D199" s="175">
        <v>45603</v>
      </c>
      <c r="E199" s="334"/>
    </row>
    <row r="200" spans="1:5">
      <c r="A200" t="s">
        <v>853</v>
      </c>
      <c r="B200" s="334">
        <v>0</v>
      </c>
      <c r="C200" s="334"/>
      <c r="D200" s="334"/>
      <c r="E200" s="334"/>
    </row>
    <row r="201" spans="1:5">
      <c r="A201" t="s">
        <v>854</v>
      </c>
      <c r="B201" s="334">
        <v>1</v>
      </c>
      <c r="C201" s="334"/>
      <c r="D201" s="175">
        <v>45603</v>
      </c>
      <c r="E201" s="334"/>
    </row>
    <row r="202" spans="1:5">
      <c r="A202" t="s">
        <v>855</v>
      </c>
      <c r="B202" s="334">
        <v>1</v>
      </c>
      <c r="C202" s="334"/>
      <c r="D202" s="175">
        <v>45603</v>
      </c>
      <c r="E202" s="334"/>
    </row>
    <row r="203" spans="1:5">
      <c r="A203" t="s">
        <v>856</v>
      </c>
      <c r="B203" s="334">
        <v>1</v>
      </c>
      <c r="C203" s="334"/>
      <c r="D203" s="175">
        <v>45603</v>
      </c>
      <c r="E203" s="334"/>
    </row>
    <row r="204" spans="1:5">
      <c r="A204" t="s">
        <v>857</v>
      </c>
      <c r="B204" s="334">
        <v>1</v>
      </c>
      <c r="C204" s="334"/>
      <c r="D204" s="175">
        <v>45603</v>
      </c>
      <c r="E204" s="334"/>
    </row>
    <row r="205" spans="1:5">
      <c r="A205" t="s">
        <v>858</v>
      </c>
      <c r="B205" s="334">
        <v>1</v>
      </c>
      <c r="C205" s="334"/>
      <c r="D205" s="175">
        <v>45603</v>
      </c>
      <c r="E205" s="334"/>
    </row>
    <row r="206" spans="1:5">
      <c r="A206" t="s">
        <v>859</v>
      </c>
      <c r="B206" s="334">
        <v>1</v>
      </c>
      <c r="C206" s="334"/>
      <c r="D206" s="175">
        <v>45603</v>
      </c>
      <c r="E206" s="334"/>
    </row>
    <row r="207" spans="1:5">
      <c r="A207" t="s">
        <v>860</v>
      </c>
      <c r="B207" s="334">
        <v>1</v>
      </c>
      <c r="C207" s="334"/>
      <c r="D207" s="175">
        <v>45603</v>
      </c>
      <c r="E207" s="334"/>
    </row>
    <row r="208" spans="1:5">
      <c r="A208" t="s">
        <v>861</v>
      </c>
      <c r="B208" s="334">
        <v>1</v>
      </c>
      <c r="C208" s="334"/>
      <c r="D208" s="175">
        <v>45603</v>
      </c>
      <c r="E208" s="334"/>
    </row>
    <row r="209" spans="1:5">
      <c r="A209" t="s">
        <v>862</v>
      </c>
      <c r="B209" s="334">
        <v>1</v>
      </c>
      <c r="C209" s="334"/>
      <c r="D209" s="175">
        <v>45603</v>
      </c>
      <c r="E209" s="334"/>
    </row>
    <row r="210" spans="1:5">
      <c r="A210" t="s">
        <v>863</v>
      </c>
      <c r="B210" s="334">
        <v>1</v>
      </c>
      <c r="C210" s="334"/>
      <c r="D210" s="175">
        <v>45603</v>
      </c>
      <c r="E210" s="334"/>
    </row>
    <row r="211" spans="1:5">
      <c r="A211" t="s">
        <v>864</v>
      </c>
      <c r="B211" s="334">
        <v>1</v>
      </c>
      <c r="C211" s="334"/>
      <c r="D211" s="175">
        <v>45603</v>
      </c>
      <c r="E211" s="334"/>
    </row>
    <row r="212" spans="1:5">
      <c r="A212" t="s">
        <v>865</v>
      </c>
      <c r="B212" s="334">
        <v>1</v>
      </c>
      <c r="C212" s="334"/>
      <c r="D212" s="175">
        <v>45603</v>
      </c>
      <c r="E212" s="334"/>
    </row>
    <row r="213" spans="1:5">
      <c r="A213" t="s">
        <v>866</v>
      </c>
      <c r="B213" s="334">
        <v>1</v>
      </c>
      <c r="C213" s="334"/>
      <c r="D213" s="175">
        <v>45603</v>
      </c>
      <c r="E213" s="334"/>
    </row>
    <row r="214" spans="1:5">
      <c r="A214" t="s">
        <v>867</v>
      </c>
      <c r="B214" s="334">
        <v>1</v>
      </c>
      <c r="C214" s="334"/>
      <c r="D214" s="175">
        <v>45603</v>
      </c>
      <c r="E214" s="334"/>
    </row>
    <row r="215" spans="1:5">
      <c r="A215" t="s">
        <v>868</v>
      </c>
      <c r="B215" s="334">
        <v>1</v>
      </c>
      <c r="C215" s="334"/>
      <c r="D215" s="175">
        <v>45603</v>
      </c>
      <c r="E215" s="334"/>
    </row>
    <row r="216" spans="1:5">
      <c r="A216" t="s">
        <v>869</v>
      </c>
      <c r="B216" s="334">
        <v>1</v>
      </c>
      <c r="C216" s="175">
        <v>45491</v>
      </c>
      <c r="D216" s="175">
        <v>45603</v>
      </c>
      <c r="E216" s="175">
        <v>45499</v>
      </c>
    </row>
    <row r="217" spans="1:5">
      <c r="A217" t="s">
        <v>870</v>
      </c>
      <c r="B217" s="334">
        <v>1</v>
      </c>
      <c r="C217" s="175">
        <v>45491</v>
      </c>
      <c r="D217" s="175">
        <v>45603</v>
      </c>
      <c r="E217" s="175">
        <v>45499</v>
      </c>
    </row>
    <row r="218" spans="1:5">
      <c r="A218" t="s">
        <v>871</v>
      </c>
      <c r="B218" s="334">
        <v>1</v>
      </c>
      <c r="C218" s="334"/>
      <c r="D218" s="175">
        <v>45603</v>
      </c>
      <c r="E218" s="334"/>
    </row>
    <row r="219" spans="1:5">
      <c r="A219" t="s">
        <v>872</v>
      </c>
      <c r="B219" s="334">
        <v>1</v>
      </c>
      <c r="C219" s="334"/>
      <c r="D219" s="175">
        <v>45603</v>
      </c>
      <c r="E219" s="175">
        <v>45534</v>
      </c>
    </row>
    <row r="220" spans="1:5">
      <c r="A220" t="s">
        <v>873</v>
      </c>
      <c r="B220" s="334">
        <v>1</v>
      </c>
      <c r="C220" s="334"/>
      <c r="D220" s="175">
        <v>45603</v>
      </c>
      <c r="E220" s="175">
        <v>45534</v>
      </c>
    </row>
    <row r="221" spans="1:5">
      <c r="A221" t="s">
        <v>874</v>
      </c>
      <c r="B221" s="334">
        <v>1</v>
      </c>
      <c r="C221" s="175">
        <v>45471</v>
      </c>
      <c r="D221" s="175">
        <v>45603</v>
      </c>
      <c r="E221" s="175">
        <v>45534</v>
      </c>
    </row>
    <row r="222" spans="1:5">
      <c r="A222" t="s">
        <v>875</v>
      </c>
      <c r="B222" s="334">
        <v>1</v>
      </c>
      <c r="C222" s="334"/>
      <c r="D222" s="175">
        <v>45603</v>
      </c>
      <c r="E222" s="175">
        <v>45534</v>
      </c>
    </row>
    <row r="223" spans="1:5">
      <c r="A223" t="s">
        <v>876</v>
      </c>
      <c r="B223" s="334">
        <v>1</v>
      </c>
      <c r="C223" s="334"/>
      <c r="D223" s="175">
        <v>45603</v>
      </c>
      <c r="E223" s="175">
        <v>45534</v>
      </c>
    </row>
    <row r="224" spans="1:5">
      <c r="A224" t="s">
        <v>877</v>
      </c>
      <c r="B224" s="334">
        <v>1</v>
      </c>
      <c r="C224" s="334"/>
      <c r="D224" s="175">
        <v>45603</v>
      </c>
      <c r="E224" s="175">
        <v>45534</v>
      </c>
    </row>
    <row r="225" spans="1:5">
      <c r="A225" t="s">
        <v>878</v>
      </c>
      <c r="B225" s="334">
        <v>1</v>
      </c>
      <c r="C225" s="334"/>
      <c r="D225" s="175">
        <v>45603</v>
      </c>
      <c r="E225" s="175">
        <v>45534</v>
      </c>
    </row>
    <row r="226" spans="1:5">
      <c r="A226" t="s">
        <v>879</v>
      </c>
      <c r="B226" s="334">
        <v>1</v>
      </c>
      <c r="C226" s="334"/>
      <c r="D226" s="175">
        <v>45603</v>
      </c>
      <c r="E226" s="175">
        <v>45534</v>
      </c>
    </row>
    <row r="227" spans="1:5">
      <c r="A227" t="s">
        <v>880</v>
      </c>
      <c r="B227" s="334">
        <v>1</v>
      </c>
      <c r="C227" s="334"/>
      <c r="D227" s="175">
        <v>45603</v>
      </c>
      <c r="E227" s="175">
        <v>45534</v>
      </c>
    </row>
    <row r="228" spans="1:5">
      <c r="A228" t="s">
        <v>881</v>
      </c>
      <c r="B228" s="334">
        <v>1</v>
      </c>
      <c r="C228" s="334"/>
      <c r="D228" s="175">
        <v>45603</v>
      </c>
      <c r="E228" s="175">
        <v>45534</v>
      </c>
    </row>
    <row r="229" spans="1:5">
      <c r="A229" t="s">
        <v>882</v>
      </c>
      <c r="B229" s="334">
        <v>1</v>
      </c>
      <c r="C229" s="334"/>
      <c r="D229" s="175">
        <v>45603</v>
      </c>
      <c r="E229" s="175">
        <v>45534</v>
      </c>
    </row>
    <row r="230" spans="1:5">
      <c r="A230" t="s">
        <v>883</v>
      </c>
      <c r="B230" s="334">
        <v>1</v>
      </c>
      <c r="C230" s="334"/>
      <c r="D230" s="175">
        <v>45603</v>
      </c>
      <c r="E230" s="175">
        <v>45534</v>
      </c>
    </row>
    <row r="231" spans="1:5">
      <c r="A231" t="s">
        <v>884</v>
      </c>
      <c r="B231" s="334">
        <v>1</v>
      </c>
      <c r="C231" s="334"/>
      <c r="D231" s="175">
        <v>45603</v>
      </c>
      <c r="E231" s="175">
        <v>45534</v>
      </c>
    </row>
    <row r="232" spans="1:5">
      <c r="A232" t="s">
        <v>885</v>
      </c>
      <c r="B232" s="334">
        <v>1</v>
      </c>
      <c r="C232" s="334"/>
      <c r="D232" s="175">
        <v>45603</v>
      </c>
      <c r="E232" s="175">
        <v>45534</v>
      </c>
    </row>
    <row r="233" spans="1:5">
      <c r="A233" t="s">
        <v>886</v>
      </c>
      <c r="B233" s="334">
        <v>1</v>
      </c>
      <c r="C233" s="334"/>
      <c r="D233" s="175">
        <v>45603</v>
      </c>
      <c r="E233" s="175">
        <v>45534</v>
      </c>
    </row>
    <row r="234" spans="1:5">
      <c r="A234" t="s">
        <v>887</v>
      </c>
      <c r="B234" s="334">
        <v>1</v>
      </c>
      <c r="C234" s="334"/>
      <c r="D234" s="175">
        <v>45603</v>
      </c>
      <c r="E234" s="175">
        <v>45534</v>
      </c>
    </row>
    <row r="235" spans="1:5">
      <c r="A235" t="s">
        <v>888</v>
      </c>
      <c r="B235" s="334">
        <v>1</v>
      </c>
      <c r="C235" s="334"/>
      <c r="D235" s="175">
        <v>45603</v>
      </c>
      <c r="E235" s="175">
        <v>45534</v>
      </c>
    </row>
    <row r="236" spans="1:5">
      <c r="A236" t="s">
        <v>889</v>
      </c>
      <c r="B236" s="334">
        <v>1</v>
      </c>
      <c r="C236" s="334"/>
      <c r="D236" s="175">
        <v>45603</v>
      </c>
      <c r="E236" s="175">
        <v>45534</v>
      </c>
    </row>
    <row r="237" spans="1:5">
      <c r="A237" t="s">
        <v>890</v>
      </c>
      <c r="B237" s="334">
        <v>1</v>
      </c>
      <c r="C237" s="334"/>
      <c r="D237" s="175">
        <v>45603</v>
      </c>
      <c r="E237" s="175">
        <v>45534</v>
      </c>
    </row>
    <row r="238" spans="1:5">
      <c r="A238" t="s">
        <v>891</v>
      </c>
      <c r="B238" s="334">
        <v>0</v>
      </c>
      <c r="C238" s="334"/>
      <c r="D238" s="334"/>
      <c r="E238" s="334"/>
    </row>
    <row r="239" spans="1:5">
      <c r="A239" t="s">
        <v>892</v>
      </c>
      <c r="B239" s="334">
        <v>0</v>
      </c>
      <c r="C239" s="334"/>
      <c r="D239" s="334"/>
      <c r="E239" s="334"/>
    </row>
    <row r="240" spans="1:5">
      <c r="A240" t="s">
        <v>893</v>
      </c>
      <c r="B240" s="334">
        <v>0</v>
      </c>
      <c r="C240" s="334"/>
      <c r="D240" s="334"/>
      <c r="E240" s="334"/>
    </row>
    <row r="241" spans="1:5">
      <c r="A241" t="s">
        <v>894</v>
      </c>
      <c r="B241" s="334">
        <v>1</v>
      </c>
      <c r="C241" s="334"/>
      <c r="D241" s="175">
        <v>45603</v>
      </c>
      <c r="E241" s="175">
        <v>45534</v>
      </c>
    </row>
    <row r="242" spans="1:5">
      <c r="A242" t="s">
        <v>895</v>
      </c>
      <c r="B242" s="334">
        <v>1</v>
      </c>
      <c r="C242" s="334"/>
      <c r="D242" s="175">
        <v>45603</v>
      </c>
      <c r="E242" s="175">
        <v>45534</v>
      </c>
    </row>
    <row r="243" spans="1:5">
      <c r="A243" t="s">
        <v>896</v>
      </c>
      <c r="B243" s="334">
        <v>1</v>
      </c>
      <c r="C243" s="334"/>
      <c r="D243" s="175">
        <v>45603</v>
      </c>
      <c r="E243" s="175">
        <v>45534</v>
      </c>
    </row>
    <row r="244" spans="1:5">
      <c r="A244" t="s">
        <v>897</v>
      </c>
      <c r="B244" s="334">
        <v>1</v>
      </c>
      <c r="C244" s="334"/>
      <c r="D244" s="175">
        <v>45603</v>
      </c>
      <c r="E244" s="175">
        <v>45534</v>
      </c>
    </row>
    <row r="245" spans="1:5">
      <c r="A245" t="s">
        <v>898</v>
      </c>
      <c r="B245" s="334">
        <v>1</v>
      </c>
      <c r="C245" s="334"/>
      <c r="D245" s="175">
        <v>45603</v>
      </c>
      <c r="E245" s="175">
        <v>45534</v>
      </c>
    </row>
    <row r="246" spans="1:5">
      <c r="A246" t="s">
        <v>899</v>
      </c>
      <c r="B246" s="334">
        <v>1</v>
      </c>
      <c r="C246" s="334"/>
      <c r="D246" s="175">
        <v>45603</v>
      </c>
      <c r="E246" s="175">
        <v>45534</v>
      </c>
    </row>
    <row r="247" spans="1:5">
      <c r="A247" t="s">
        <v>900</v>
      </c>
      <c r="B247" s="334">
        <v>1</v>
      </c>
      <c r="C247" s="334"/>
      <c r="D247" s="175">
        <v>45603</v>
      </c>
      <c r="E247" s="175">
        <v>45534</v>
      </c>
    </row>
    <row r="248" spans="1:5">
      <c r="A248" t="s">
        <v>901</v>
      </c>
      <c r="B248" s="334">
        <v>1</v>
      </c>
      <c r="C248" s="334"/>
      <c r="D248" s="175">
        <v>45603</v>
      </c>
      <c r="E248" s="175">
        <v>45534</v>
      </c>
    </row>
    <row r="249" spans="1:5">
      <c r="A249" t="s">
        <v>902</v>
      </c>
      <c r="B249" s="334">
        <v>1</v>
      </c>
      <c r="C249" s="334"/>
      <c r="D249" s="175">
        <v>45603</v>
      </c>
      <c r="E249" s="175">
        <v>45534</v>
      </c>
    </row>
    <row r="250" spans="1:5">
      <c r="A250" t="s">
        <v>903</v>
      </c>
      <c r="B250" s="334">
        <v>1</v>
      </c>
      <c r="C250" s="334"/>
      <c r="D250" s="175">
        <v>45603</v>
      </c>
      <c r="E250" s="175">
        <v>45534</v>
      </c>
    </row>
    <row r="251" spans="1:5">
      <c r="A251" t="s">
        <v>904</v>
      </c>
      <c r="B251" s="334">
        <v>1</v>
      </c>
      <c r="C251" s="334"/>
      <c r="D251" s="175">
        <v>45603</v>
      </c>
      <c r="E251" s="175">
        <v>45534</v>
      </c>
    </row>
    <row r="252" spans="1:5">
      <c r="A252" t="s">
        <v>905</v>
      </c>
      <c r="B252" s="334">
        <v>1</v>
      </c>
      <c r="C252" s="334"/>
      <c r="D252" s="175">
        <v>45603</v>
      </c>
      <c r="E252" s="175">
        <v>45534</v>
      </c>
    </row>
    <row r="253" spans="1:5">
      <c r="A253" t="s">
        <v>906</v>
      </c>
      <c r="B253" s="334">
        <v>1</v>
      </c>
      <c r="C253" s="334"/>
      <c r="D253" s="175">
        <v>45603</v>
      </c>
      <c r="E253" s="175">
        <v>45534</v>
      </c>
    </row>
    <row r="254" spans="1:5">
      <c r="A254" t="s">
        <v>907</v>
      </c>
      <c r="B254" s="334">
        <v>1</v>
      </c>
      <c r="C254" s="334"/>
      <c r="D254" s="175">
        <v>45603</v>
      </c>
      <c r="E254" s="175">
        <v>45534</v>
      </c>
    </row>
    <row r="255" spans="1:5">
      <c r="A255" t="s">
        <v>908</v>
      </c>
      <c r="B255" s="334">
        <v>1</v>
      </c>
      <c r="C255" s="334"/>
      <c r="D255" s="175">
        <v>45603</v>
      </c>
      <c r="E255" s="175">
        <v>45534</v>
      </c>
    </row>
    <row r="256" spans="1:5">
      <c r="A256" t="s">
        <v>909</v>
      </c>
      <c r="B256" s="334">
        <v>1</v>
      </c>
      <c r="C256" s="334"/>
      <c r="D256" s="175">
        <v>45603</v>
      </c>
      <c r="E256" s="175">
        <v>45534</v>
      </c>
    </row>
    <row r="257" spans="1:5">
      <c r="A257" t="s">
        <v>910</v>
      </c>
      <c r="B257" s="334">
        <v>1</v>
      </c>
      <c r="C257" s="334"/>
      <c r="D257" s="175">
        <v>45603</v>
      </c>
      <c r="E257" s="175">
        <v>45534</v>
      </c>
    </row>
    <row r="258" spans="1:5">
      <c r="A258" t="s">
        <v>911</v>
      </c>
      <c r="B258" s="334">
        <v>1</v>
      </c>
      <c r="C258" s="334"/>
      <c r="D258" s="175">
        <v>45603</v>
      </c>
      <c r="E258" s="175">
        <v>45534</v>
      </c>
    </row>
    <row r="259" spans="1:5">
      <c r="A259" t="s">
        <v>912</v>
      </c>
      <c r="B259" s="334">
        <v>1</v>
      </c>
      <c r="C259" s="334"/>
      <c r="D259" s="175">
        <v>45603</v>
      </c>
      <c r="E259" s="175">
        <v>45534</v>
      </c>
    </row>
    <row r="260" spans="1:5">
      <c r="A260" t="s">
        <v>913</v>
      </c>
      <c r="B260" s="334">
        <v>1</v>
      </c>
      <c r="C260" s="334"/>
      <c r="D260" s="175">
        <v>45603</v>
      </c>
      <c r="E260" s="175">
        <v>45534</v>
      </c>
    </row>
    <row r="261" spans="1:5">
      <c r="A261" t="s">
        <v>914</v>
      </c>
      <c r="B261" s="334">
        <v>1</v>
      </c>
      <c r="C261" s="334"/>
      <c r="D261" s="175">
        <v>45603</v>
      </c>
      <c r="E261" s="175">
        <v>45534</v>
      </c>
    </row>
    <row r="262" spans="1:5">
      <c r="A262" t="s">
        <v>915</v>
      </c>
      <c r="B262" s="334">
        <v>1</v>
      </c>
      <c r="C262" s="334"/>
      <c r="D262" s="175">
        <v>45603</v>
      </c>
      <c r="E262" s="175">
        <v>45534</v>
      </c>
    </row>
    <row r="263" spans="1:5">
      <c r="A263" t="s">
        <v>916</v>
      </c>
      <c r="B263" s="334">
        <v>1</v>
      </c>
      <c r="C263" s="334"/>
      <c r="D263" s="175">
        <v>45603</v>
      </c>
      <c r="E263" s="175">
        <v>45534</v>
      </c>
    </row>
    <row r="264" spans="1:5">
      <c r="A264" t="s">
        <v>917</v>
      </c>
      <c r="B264" s="334">
        <v>1</v>
      </c>
      <c r="C264" s="334"/>
      <c r="D264" s="175">
        <v>45603</v>
      </c>
      <c r="E264" s="175">
        <v>45534</v>
      </c>
    </row>
    <row r="265" spans="1:5">
      <c r="A265" t="s">
        <v>918</v>
      </c>
      <c r="B265" s="334">
        <v>1</v>
      </c>
      <c r="C265" s="334"/>
      <c r="D265" s="175">
        <v>45603</v>
      </c>
      <c r="E265" s="175">
        <v>45534</v>
      </c>
    </row>
    <row r="266" spans="1:5">
      <c r="A266" t="s">
        <v>919</v>
      </c>
      <c r="B266" s="334">
        <v>1</v>
      </c>
      <c r="C266" s="334"/>
      <c r="D266" s="175">
        <v>45603</v>
      </c>
      <c r="E266" s="175">
        <v>45534</v>
      </c>
    </row>
    <row r="267" spans="1:5">
      <c r="A267" t="s">
        <v>920</v>
      </c>
      <c r="B267" s="334">
        <v>1</v>
      </c>
      <c r="C267" s="334"/>
      <c r="D267" s="175">
        <v>45603</v>
      </c>
      <c r="E267" s="175">
        <v>45534</v>
      </c>
    </row>
    <row r="268" spans="1:5">
      <c r="A268" t="s">
        <v>921</v>
      </c>
      <c r="B268" s="334">
        <v>1</v>
      </c>
      <c r="C268" s="334"/>
      <c r="D268" s="175">
        <v>45603</v>
      </c>
      <c r="E268" s="175">
        <v>45534</v>
      </c>
    </row>
    <row r="269" spans="1:5">
      <c r="A269" t="s">
        <v>922</v>
      </c>
      <c r="B269" s="334">
        <v>1</v>
      </c>
      <c r="C269" s="334"/>
      <c r="D269" s="175">
        <v>45603</v>
      </c>
      <c r="E269" s="175">
        <v>45534</v>
      </c>
    </row>
    <row r="270" spans="1:5">
      <c r="A270" t="s">
        <v>923</v>
      </c>
      <c r="B270" s="334">
        <v>1</v>
      </c>
      <c r="C270" s="334"/>
      <c r="D270" s="175">
        <v>45603</v>
      </c>
      <c r="E270" s="175">
        <v>45534</v>
      </c>
    </row>
    <row r="271" spans="1:5">
      <c r="A271" t="s">
        <v>924</v>
      </c>
      <c r="B271" s="334">
        <v>1</v>
      </c>
      <c r="C271" s="334"/>
      <c r="D271" s="175">
        <v>45603</v>
      </c>
      <c r="E271" s="175">
        <v>45534</v>
      </c>
    </row>
    <row r="272" spans="1:5">
      <c r="A272" t="s">
        <v>925</v>
      </c>
      <c r="B272" s="334">
        <v>1</v>
      </c>
      <c r="C272" s="334"/>
      <c r="D272" s="175">
        <v>45603</v>
      </c>
      <c r="E272" s="175">
        <v>45534</v>
      </c>
    </row>
    <row r="273" spans="1:5">
      <c r="A273" t="s">
        <v>926</v>
      </c>
      <c r="B273" s="334">
        <v>1</v>
      </c>
      <c r="C273" s="334"/>
      <c r="D273" s="175">
        <v>45603</v>
      </c>
      <c r="E273" s="175">
        <v>45534</v>
      </c>
    </row>
    <row r="274" spans="1:5">
      <c r="A274" t="s">
        <v>927</v>
      </c>
      <c r="B274" s="334">
        <v>1</v>
      </c>
      <c r="C274" s="334"/>
      <c r="D274" s="175">
        <v>45603</v>
      </c>
      <c r="E274" s="175">
        <v>45534</v>
      </c>
    </row>
    <row r="275" spans="1:5">
      <c r="A275" t="s">
        <v>928</v>
      </c>
      <c r="B275" s="334">
        <v>1</v>
      </c>
      <c r="C275" s="334"/>
      <c r="D275" s="175">
        <v>45603</v>
      </c>
      <c r="E275" s="175">
        <v>45534</v>
      </c>
    </row>
    <row r="276" spans="1:5">
      <c r="A276" t="s">
        <v>929</v>
      </c>
      <c r="B276" s="334">
        <v>1</v>
      </c>
      <c r="C276" s="334"/>
      <c r="D276" s="175">
        <v>45603</v>
      </c>
      <c r="E276" s="175">
        <v>45534</v>
      </c>
    </row>
    <row r="277" spans="1:5">
      <c r="A277" t="s">
        <v>930</v>
      </c>
      <c r="B277" s="334">
        <v>1</v>
      </c>
      <c r="C277" s="334"/>
      <c r="D277" s="175">
        <v>45603</v>
      </c>
      <c r="E277" s="175">
        <v>45534</v>
      </c>
    </row>
    <row r="278" spans="1:5">
      <c r="A278" t="s">
        <v>931</v>
      </c>
      <c r="B278" s="334">
        <v>1</v>
      </c>
      <c r="C278" s="334"/>
      <c r="D278" s="175">
        <v>45603</v>
      </c>
      <c r="E278" s="175">
        <v>45534</v>
      </c>
    </row>
    <row r="279" spans="1:5">
      <c r="A279" t="s">
        <v>932</v>
      </c>
      <c r="B279" s="334">
        <v>1</v>
      </c>
      <c r="C279" s="334"/>
      <c r="D279" s="175">
        <v>45603</v>
      </c>
      <c r="E279" s="175">
        <v>45534</v>
      </c>
    </row>
    <row r="280" spans="1:5">
      <c r="A280" t="s">
        <v>933</v>
      </c>
      <c r="B280" s="334">
        <v>1</v>
      </c>
      <c r="C280" s="334"/>
      <c r="D280" s="175">
        <v>45603</v>
      </c>
      <c r="E280" s="175">
        <v>45534</v>
      </c>
    </row>
    <row r="281" spans="1:5">
      <c r="A281" t="s">
        <v>934</v>
      </c>
      <c r="B281" s="334">
        <v>1</v>
      </c>
      <c r="C281" s="334"/>
      <c r="D281" s="175">
        <v>45603</v>
      </c>
      <c r="E281" s="175">
        <v>45534</v>
      </c>
    </row>
    <row r="282" spans="1:5">
      <c r="A282" t="s">
        <v>935</v>
      </c>
      <c r="B282" s="334">
        <v>1</v>
      </c>
      <c r="C282" s="334"/>
      <c r="D282" s="175">
        <v>45603</v>
      </c>
      <c r="E282" s="175">
        <v>45534</v>
      </c>
    </row>
    <row r="283" spans="1:5">
      <c r="A283" t="s">
        <v>936</v>
      </c>
      <c r="B283" s="334">
        <v>1</v>
      </c>
      <c r="C283" s="334"/>
      <c r="D283" s="175">
        <v>45603</v>
      </c>
      <c r="E283" s="175">
        <v>45534</v>
      </c>
    </row>
    <row r="284" spans="1:5">
      <c r="A284" t="s">
        <v>937</v>
      </c>
      <c r="B284" s="334">
        <v>1</v>
      </c>
      <c r="C284" s="334"/>
      <c r="D284" s="175">
        <v>45603</v>
      </c>
      <c r="E284" s="175">
        <v>45534</v>
      </c>
    </row>
    <row r="285" spans="1:5">
      <c r="A285" t="s">
        <v>938</v>
      </c>
      <c r="B285" s="334">
        <v>1</v>
      </c>
      <c r="C285" s="334"/>
      <c r="D285" s="175">
        <v>45603</v>
      </c>
      <c r="E285" s="175">
        <v>45534</v>
      </c>
    </row>
    <row r="286" spans="1:5">
      <c r="A286" t="s">
        <v>939</v>
      </c>
      <c r="B286" s="334">
        <v>1</v>
      </c>
      <c r="C286" s="334"/>
      <c r="D286" s="175">
        <v>45603</v>
      </c>
      <c r="E286" s="175">
        <v>45534</v>
      </c>
    </row>
    <row r="287" spans="1:5">
      <c r="A287" t="s">
        <v>940</v>
      </c>
      <c r="B287" s="334">
        <v>1</v>
      </c>
      <c r="C287" s="334"/>
      <c r="D287" s="175">
        <v>45603</v>
      </c>
      <c r="E287" s="175">
        <v>45534</v>
      </c>
    </row>
    <row r="288" spans="1:5">
      <c r="A288" t="s">
        <v>941</v>
      </c>
      <c r="B288" s="334">
        <v>1</v>
      </c>
      <c r="C288" s="334"/>
      <c r="D288" s="175">
        <v>45603</v>
      </c>
      <c r="E288" s="175">
        <v>45534</v>
      </c>
    </row>
    <row r="289" spans="1:5">
      <c r="A289" t="s">
        <v>942</v>
      </c>
      <c r="B289" s="334">
        <v>1</v>
      </c>
      <c r="C289" s="334"/>
      <c r="D289" s="175">
        <v>45603</v>
      </c>
      <c r="E289" s="334"/>
    </row>
    <row r="290" spans="1:5">
      <c r="A290" t="s">
        <v>943</v>
      </c>
      <c r="B290" s="334">
        <v>1</v>
      </c>
      <c r="C290" s="334"/>
      <c r="D290" s="175">
        <v>45603</v>
      </c>
      <c r="E290" s="334"/>
    </row>
    <row r="291" spans="1:5">
      <c r="A291" t="s">
        <v>944</v>
      </c>
      <c r="B291" s="334">
        <v>1</v>
      </c>
      <c r="C291" s="334"/>
      <c r="D291" s="175">
        <v>45603</v>
      </c>
      <c r="E291" s="334"/>
    </row>
    <row r="292" spans="1:5">
      <c r="A292" t="s">
        <v>945</v>
      </c>
      <c r="B292" s="334">
        <v>1</v>
      </c>
      <c r="C292" s="334"/>
      <c r="D292" s="175">
        <v>45603</v>
      </c>
      <c r="E292" s="334"/>
    </row>
    <row r="293" spans="1:5">
      <c r="A293" t="s">
        <v>946</v>
      </c>
      <c r="B293" s="334">
        <v>1</v>
      </c>
      <c r="C293" s="334"/>
      <c r="D293" s="175">
        <v>45603</v>
      </c>
      <c r="E293" s="334"/>
    </row>
    <row r="294" spans="1:5">
      <c r="A294" t="s">
        <v>947</v>
      </c>
      <c r="B294" s="334">
        <v>1</v>
      </c>
      <c r="C294" s="334"/>
      <c r="D294" s="175">
        <v>45603</v>
      </c>
      <c r="E294" s="334"/>
    </row>
    <row r="295" spans="1:5">
      <c r="A295" t="s">
        <v>948</v>
      </c>
      <c r="B295" s="334">
        <v>1</v>
      </c>
      <c r="C295" s="334"/>
      <c r="D295" s="175">
        <v>45603</v>
      </c>
      <c r="E295" s="334"/>
    </row>
    <row r="296" spans="1:5">
      <c r="A296" t="s">
        <v>949</v>
      </c>
      <c r="B296" s="334">
        <v>1</v>
      </c>
      <c r="C296" s="334"/>
      <c r="D296" s="334"/>
      <c r="E296" s="334"/>
    </row>
    <row r="297" spans="1:5">
      <c r="A297" t="s">
        <v>950</v>
      </c>
      <c r="B297" s="334">
        <v>1</v>
      </c>
      <c r="C297" s="334"/>
      <c r="D297" s="334"/>
      <c r="E297" s="334"/>
    </row>
    <row r="298" spans="1:5">
      <c r="A298" t="s">
        <v>951</v>
      </c>
      <c r="B298" s="334">
        <v>1</v>
      </c>
      <c r="C298" s="334"/>
      <c r="D298" s="334"/>
      <c r="E298" s="334"/>
    </row>
    <row r="299" spans="1:5">
      <c r="A299" t="s">
        <v>952</v>
      </c>
      <c r="B299" s="334">
        <v>1</v>
      </c>
      <c r="C299" s="334"/>
      <c r="D299" s="334"/>
      <c r="E299" s="334"/>
    </row>
    <row r="300" spans="1:5">
      <c r="A300" t="s">
        <v>953</v>
      </c>
      <c r="B300" s="334">
        <v>7</v>
      </c>
      <c r="C300" s="175">
        <v>45569</v>
      </c>
      <c r="D300" s="175">
        <v>45621</v>
      </c>
      <c r="E300" s="334"/>
    </row>
    <row r="301" spans="1:5">
      <c r="A301" t="s">
        <v>954</v>
      </c>
      <c r="B301" s="334">
        <v>7</v>
      </c>
      <c r="C301" s="175">
        <v>45569</v>
      </c>
      <c r="D301" s="175">
        <v>45621</v>
      </c>
      <c r="E301" s="334"/>
    </row>
    <row r="302" spans="1:5">
      <c r="A302" t="s">
        <v>955</v>
      </c>
      <c r="B302" s="334">
        <v>1</v>
      </c>
      <c r="C302" s="334"/>
      <c r="D302" s="334"/>
      <c r="E302" s="334"/>
    </row>
    <row r="303" spans="1:5">
      <c r="A303" t="s">
        <v>956</v>
      </c>
      <c r="B303" s="334">
        <v>7</v>
      </c>
      <c r="C303" s="175">
        <v>45569</v>
      </c>
      <c r="D303" s="175">
        <v>45621</v>
      </c>
      <c r="E303" s="334"/>
    </row>
    <row r="304" spans="1:5">
      <c r="A304" t="s">
        <v>957</v>
      </c>
      <c r="B304" s="334">
        <v>7</v>
      </c>
      <c r="C304" s="175">
        <v>45569</v>
      </c>
      <c r="D304" s="175">
        <v>45621</v>
      </c>
      <c r="E304" s="334"/>
    </row>
    <row r="305" spans="1:5">
      <c r="A305" t="s">
        <v>958</v>
      </c>
      <c r="B305" s="334">
        <v>1</v>
      </c>
      <c r="C305" s="175">
        <v>45604</v>
      </c>
      <c r="D305" s="175">
        <v>45600</v>
      </c>
      <c r="E305" s="175">
        <v>45601</v>
      </c>
    </row>
    <row r="306" spans="1:5">
      <c r="A306" t="s">
        <v>959</v>
      </c>
      <c r="B306" s="334">
        <v>1</v>
      </c>
      <c r="C306" s="175">
        <v>45604</v>
      </c>
      <c r="D306" s="175">
        <v>45600</v>
      </c>
      <c r="E306" s="175">
        <v>45601</v>
      </c>
    </row>
    <row r="307" spans="1:5">
      <c r="A307" t="s">
        <v>960</v>
      </c>
      <c r="B307" s="334">
        <v>1</v>
      </c>
      <c r="C307" s="175">
        <v>45569</v>
      </c>
      <c r="D307" s="175">
        <v>45600</v>
      </c>
      <c r="E307" s="175">
        <v>45601</v>
      </c>
    </row>
    <row r="308" spans="1:5">
      <c r="A308" t="s">
        <v>961</v>
      </c>
      <c r="B308" s="334">
        <v>1</v>
      </c>
      <c r="C308" s="334"/>
      <c r="D308" s="334"/>
      <c r="E308" s="334"/>
    </row>
    <row r="309" spans="1:5">
      <c r="A309" t="s">
        <v>962</v>
      </c>
      <c r="B309" s="334">
        <v>1</v>
      </c>
      <c r="C309" s="175">
        <v>45604</v>
      </c>
      <c r="D309" s="175">
        <v>45600</v>
      </c>
      <c r="E309" s="175">
        <v>45601</v>
      </c>
    </row>
    <row r="310" spans="1:5">
      <c r="A310" t="s">
        <v>963</v>
      </c>
      <c r="B310" s="334">
        <v>1</v>
      </c>
      <c r="C310" s="175">
        <v>45604</v>
      </c>
      <c r="D310" s="175">
        <v>45600</v>
      </c>
      <c r="E310" s="175">
        <v>45601</v>
      </c>
    </row>
    <row r="311" spans="1:5">
      <c r="A311" t="s">
        <v>964</v>
      </c>
      <c r="B311" s="334">
        <v>1</v>
      </c>
      <c r="C311" s="334"/>
      <c r="D311" s="334"/>
      <c r="E311" s="334"/>
    </row>
    <row r="312" spans="1:5">
      <c r="A312" t="s">
        <v>965</v>
      </c>
      <c r="B312" s="334">
        <v>1</v>
      </c>
      <c r="C312" s="175">
        <v>45604</v>
      </c>
      <c r="D312" s="175">
        <v>45600</v>
      </c>
      <c r="E312" s="175">
        <v>45601</v>
      </c>
    </row>
    <row r="313" spans="1:5">
      <c r="A313" t="s">
        <v>966</v>
      </c>
      <c r="B313" s="334">
        <v>1</v>
      </c>
      <c r="C313" s="175">
        <v>45604</v>
      </c>
      <c r="D313" s="175">
        <v>45600</v>
      </c>
      <c r="E313" s="175">
        <v>45601</v>
      </c>
    </row>
    <row r="314" spans="1:5">
      <c r="A314" t="s">
        <v>967</v>
      </c>
      <c r="B314" s="334">
        <v>1</v>
      </c>
      <c r="C314" s="175">
        <v>45569</v>
      </c>
      <c r="D314" s="175">
        <v>45600</v>
      </c>
      <c r="E314" s="175">
        <v>45601</v>
      </c>
    </row>
    <row r="315" spans="1:5">
      <c r="A315" t="s">
        <v>968</v>
      </c>
      <c r="B315" s="334">
        <v>2</v>
      </c>
      <c r="C315" s="175">
        <v>45561</v>
      </c>
      <c r="D315" s="175">
        <v>45614</v>
      </c>
      <c r="E315" s="175">
        <v>45615</v>
      </c>
    </row>
    <row r="316" spans="1:5">
      <c r="A316" t="s">
        <v>969</v>
      </c>
      <c r="B316" s="334">
        <v>2</v>
      </c>
      <c r="C316" s="175">
        <v>45561</v>
      </c>
      <c r="D316" s="175">
        <v>45614</v>
      </c>
      <c r="E316" s="175">
        <v>45615</v>
      </c>
    </row>
    <row r="317" spans="1:5">
      <c r="A317" t="s">
        <v>970</v>
      </c>
      <c r="B317" s="334">
        <v>2</v>
      </c>
      <c r="C317" s="175">
        <v>45561</v>
      </c>
      <c r="D317" s="175">
        <v>45614</v>
      </c>
      <c r="E317" s="175">
        <v>45615</v>
      </c>
    </row>
    <row r="318" spans="1:5">
      <c r="A318" t="s">
        <v>971</v>
      </c>
      <c r="B318" s="334">
        <v>2</v>
      </c>
      <c r="C318" s="175">
        <v>45561</v>
      </c>
      <c r="D318" s="175">
        <v>45614</v>
      </c>
      <c r="E318" s="175">
        <v>45615</v>
      </c>
    </row>
    <row r="319" spans="1:5">
      <c r="A319" t="s">
        <v>972</v>
      </c>
      <c r="B319" s="334">
        <v>2</v>
      </c>
      <c r="C319" s="175">
        <v>45561</v>
      </c>
      <c r="D319" s="175">
        <v>45614</v>
      </c>
      <c r="E319" s="175">
        <v>45615</v>
      </c>
    </row>
    <row r="320" spans="1:5">
      <c r="A320" t="s">
        <v>973</v>
      </c>
      <c r="B320" s="334">
        <v>2</v>
      </c>
      <c r="C320" s="175">
        <v>45561</v>
      </c>
      <c r="D320" s="175">
        <v>45614</v>
      </c>
      <c r="E320" s="175">
        <v>45615</v>
      </c>
    </row>
    <row r="321" spans="1:5">
      <c r="A321" t="s">
        <v>974</v>
      </c>
      <c r="B321" s="334">
        <v>2</v>
      </c>
      <c r="C321" s="175">
        <v>45561</v>
      </c>
      <c r="D321" s="175">
        <v>45614</v>
      </c>
      <c r="E321" s="175">
        <v>45615</v>
      </c>
    </row>
    <row r="322" spans="1:5">
      <c r="A322" t="s">
        <v>975</v>
      </c>
      <c r="B322" s="334">
        <v>2</v>
      </c>
      <c r="C322" s="175">
        <v>45561</v>
      </c>
      <c r="D322" s="175">
        <v>45614</v>
      </c>
      <c r="E322" s="175">
        <v>45615</v>
      </c>
    </row>
    <row r="323" spans="1:5">
      <c r="A323" t="s">
        <v>976</v>
      </c>
      <c r="B323" s="334">
        <v>2</v>
      </c>
      <c r="C323" s="175">
        <v>45561</v>
      </c>
      <c r="D323" s="175">
        <v>45614</v>
      </c>
      <c r="E323" s="175">
        <v>45615</v>
      </c>
    </row>
    <row r="324" spans="1:5">
      <c r="A324" t="s">
        <v>977</v>
      </c>
      <c r="B324" s="334">
        <v>2</v>
      </c>
      <c r="C324" s="175">
        <v>45561</v>
      </c>
      <c r="D324" s="175">
        <v>45614</v>
      </c>
      <c r="E324" s="175">
        <v>45615</v>
      </c>
    </row>
    <row r="325" spans="1:5">
      <c r="A325" t="s">
        <v>978</v>
      </c>
      <c r="B325" s="334">
        <v>2</v>
      </c>
      <c r="C325" s="175">
        <v>45561</v>
      </c>
      <c r="D325" s="175">
        <v>45614</v>
      </c>
      <c r="E325" s="175">
        <v>45615</v>
      </c>
    </row>
    <row r="326" spans="1:5">
      <c r="A326" t="s">
        <v>979</v>
      </c>
      <c r="B326" s="334">
        <v>2</v>
      </c>
      <c r="C326" s="175">
        <v>45561</v>
      </c>
      <c r="D326" s="175">
        <v>45614</v>
      </c>
      <c r="E326" s="175">
        <v>45615</v>
      </c>
    </row>
    <row r="327" spans="1:5">
      <c r="A327" t="s">
        <v>980</v>
      </c>
      <c r="B327" s="334">
        <v>2</v>
      </c>
      <c r="C327" s="175">
        <v>45561</v>
      </c>
      <c r="D327" s="175">
        <v>45614</v>
      </c>
      <c r="E327" s="175">
        <v>45615</v>
      </c>
    </row>
    <row r="328" spans="1:5">
      <c r="A328" t="s">
        <v>981</v>
      </c>
      <c r="B328" s="334">
        <v>2</v>
      </c>
      <c r="C328" s="175">
        <v>45561</v>
      </c>
      <c r="D328" s="175">
        <v>45614</v>
      </c>
      <c r="E328" s="175">
        <v>45615</v>
      </c>
    </row>
    <row r="329" spans="1:5">
      <c r="A329" t="s">
        <v>982</v>
      </c>
      <c r="B329" s="334">
        <v>2</v>
      </c>
      <c r="C329" s="175">
        <v>45561</v>
      </c>
      <c r="D329" s="175">
        <v>45614</v>
      </c>
      <c r="E329" s="175">
        <v>45615</v>
      </c>
    </row>
    <row r="330" spans="1:5">
      <c r="A330" t="s">
        <v>983</v>
      </c>
      <c r="B330" s="334">
        <v>2</v>
      </c>
      <c r="C330" s="175">
        <v>45553</v>
      </c>
      <c r="D330" s="175">
        <v>45614</v>
      </c>
      <c r="E330" s="175">
        <v>45615</v>
      </c>
    </row>
    <row r="331" spans="1:5">
      <c r="A331" t="s">
        <v>984</v>
      </c>
      <c r="B331" s="334">
        <v>2</v>
      </c>
      <c r="C331" s="175">
        <v>45553</v>
      </c>
      <c r="D331" s="175">
        <v>45614</v>
      </c>
      <c r="E331" s="175">
        <v>45615</v>
      </c>
    </row>
    <row r="332" spans="1:5">
      <c r="A332" t="s">
        <v>985</v>
      </c>
      <c r="B332" s="334">
        <v>7</v>
      </c>
      <c r="C332" s="175">
        <v>45569</v>
      </c>
      <c r="D332" s="175">
        <v>45624</v>
      </c>
      <c r="E332" s="334"/>
    </row>
    <row r="333" spans="1:5">
      <c r="A333" t="s">
        <v>986</v>
      </c>
      <c r="B333" s="334">
        <v>7</v>
      </c>
      <c r="C333" s="175">
        <v>45569</v>
      </c>
      <c r="D333" s="175">
        <v>45624</v>
      </c>
      <c r="E333" s="334"/>
    </row>
    <row r="334" spans="1:5">
      <c r="A334" t="s">
        <v>987</v>
      </c>
      <c r="B334" s="334">
        <v>1</v>
      </c>
      <c r="C334" s="175">
        <v>45512</v>
      </c>
      <c r="D334" s="334"/>
      <c r="E334" s="334"/>
    </row>
    <row r="335" spans="1:5">
      <c r="A335" t="s">
        <v>988</v>
      </c>
      <c r="B335" s="334">
        <v>2</v>
      </c>
      <c r="C335" s="175">
        <v>45569</v>
      </c>
      <c r="D335" s="175">
        <v>45614</v>
      </c>
      <c r="E335" s="175">
        <v>45615</v>
      </c>
    </row>
    <row r="336" spans="1:5">
      <c r="A336" t="s">
        <v>989</v>
      </c>
      <c r="B336" s="334">
        <v>2</v>
      </c>
      <c r="C336" s="175">
        <v>45553</v>
      </c>
      <c r="D336" s="175">
        <v>45614</v>
      </c>
      <c r="E336" s="175">
        <v>45615</v>
      </c>
    </row>
    <row r="337" spans="1:5">
      <c r="A337" t="s">
        <v>990</v>
      </c>
      <c r="B337" s="334">
        <v>2</v>
      </c>
      <c r="C337" s="175">
        <v>45553</v>
      </c>
      <c r="D337" s="175">
        <v>45614</v>
      </c>
      <c r="E337" s="175">
        <v>45615</v>
      </c>
    </row>
    <row r="338" spans="1:5">
      <c r="A338" t="s">
        <v>991</v>
      </c>
      <c r="B338" s="334">
        <v>7</v>
      </c>
      <c r="C338" s="175">
        <v>45569</v>
      </c>
      <c r="D338" s="175">
        <v>45624</v>
      </c>
      <c r="E338" s="334"/>
    </row>
    <row r="339" spans="1:5">
      <c r="A339" t="s">
        <v>992</v>
      </c>
      <c r="B339" s="334">
        <v>7</v>
      </c>
      <c r="C339" s="175">
        <v>45569</v>
      </c>
      <c r="D339" s="175">
        <v>45624</v>
      </c>
      <c r="E339" s="334"/>
    </row>
    <row r="340" spans="1:5">
      <c r="A340" t="s">
        <v>993</v>
      </c>
      <c r="B340" s="334">
        <v>2</v>
      </c>
      <c r="C340" s="175">
        <v>45569</v>
      </c>
      <c r="D340" s="175">
        <v>45621</v>
      </c>
      <c r="E340" s="175">
        <v>45622</v>
      </c>
    </row>
    <row r="341" spans="1:5">
      <c r="A341" t="s">
        <v>994</v>
      </c>
      <c r="B341" s="334">
        <v>2</v>
      </c>
      <c r="C341" s="175">
        <v>45569</v>
      </c>
      <c r="D341" s="175">
        <v>45621</v>
      </c>
      <c r="E341" s="175">
        <v>45622</v>
      </c>
    </row>
    <row r="342" spans="1:5">
      <c r="A342" t="s">
        <v>995</v>
      </c>
      <c r="B342" s="334">
        <v>2</v>
      </c>
      <c r="C342" s="175">
        <v>45569</v>
      </c>
      <c r="D342" s="175">
        <v>45621</v>
      </c>
      <c r="E342" s="175">
        <v>45622</v>
      </c>
    </row>
    <row r="343" spans="1:5">
      <c r="A343" t="s">
        <v>996</v>
      </c>
      <c r="B343" s="334">
        <v>1</v>
      </c>
      <c r="C343" s="334"/>
      <c r="D343" s="334"/>
      <c r="E343" s="334"/>
    </row>
    <row r="344" spans="1:5">
      <c r="A344" t="s">
        <v>997</v>
      </c>
      <c r="B344" s="334">
        <v>2</v>
      </c>
      <c r="C344" s="175">
        <v>45569</v>
      </c>
      <c r="D344" s="175">
        <v>45621</v>
      </c>
      <c r="E344" s="175">
        <v>45622</v>
      </c>
    </row>
    <row r="345" spans="1:5">
      <c r="A345" t="s">
        <v>998</v>
      </c>
      <c r="B345" s="334">
        <v>2</v>
      </c>
      <c r="C345" s="175">
        <v>45569</v>
      </c>
      <c r="D345" s="175">
        <v>45621</v>
      </c>
      <c r="E345" s="175">
        <v>45622</v>
      </c>
    </row>
    <row r="346" spans="1:5">
      <c r="A346" t="s">
        <v>999</v>
      </c>
      <c r="B346" s="334">
        <v>2</v>
      </c>
      <c r="C346" s="175">
        <v>45569</v>
      </c>
      <c r="D346" s="175">
        <v>45621</v>
      </c>
      <c r="E346" s="175">
        <v>45622</v>
      </c>
    </row>
    <row r="347" spans="1:5">
      <c r="A347" t="s">
        <v>1000</v>
      </c>
      <c r="B347" s="334">
        <v>1</v>
      </c>
      <c r="C347" s="334"/>
      <c r="D347" s="334"/>
      <c r="E347" s="334"/>
    </row>
    <row r="348" spans="1:5">
      <c r="A348" t="s">
        <v>1001</v>
      </c>
      <c r="B348" s="334">
        <v>1</v>
      </c>
      <c r="C348" s="334"/>
      <c r="D348" s="334"/>
      <c r="E348" s="334"/>
    </row>
    <row r="349" spans="1:5">
      <c r="A349" t="s">
        <v>1002</v>
      </c>
      <c r="B349" s="334">
        <v>1</v>
      </c>
      <c r="C349" s="334"/>
      <c r="D349" s="334"/>
      <c r="E349" s="334"/>
    </row>
    <row r="350" spans="1:5">
      <c r="A350" t="s">
        <v>1003</v>
      </c>
      <c r="B350" s="334">
        <v>1</v>
      </c>
      <c r="C350" s="334"/>
      <c r="D350" s="334"/>
      <c r="E350" s="334"/>
    </row>
    <row r="351" spans="1:5">
      <c r="A351" t="s">
        <v>1004</v>
      </c>
      <c r="B351" s="334">
        <v>1</v>
      </c>
      <c r="C351" s="334"/>
      <c r="D351" s="334"/>
      <c r="E351" s="334"/>
    </row>
    <row r="352" spans="1:5">
      <c r="A352" t="s">
        <v>1005</v>
      </c>
      <c r="B352" s="334">
        <v>1</v>
      </c>
      <c r="C352" s="175">
        <v>45559</v>
      </c>
      <c r="D352" s="175">
        <v>45607</v>
      </c>
      <c r="E352" s="175">
        <v>45608</v>
      </c>
    </row>
    <row r="353" spans="1:5">
      <c r="A353" t="s">
        <v>1006</v>
      </c>
      <c r="B353" s="334">
        <v>2</v>
      </c>
      <c r="C353" s="175">
        <v>45560</v>
      </c>
      <c r="D353" s="175">
        <v>45607</v>
      </c>
      <c r="E353" s="175">
        <v>45608</v>
      </c>
    </row>
    <row r="354" spans="1:5">
      <c r="A354" t="s">
        <v>1007</v>
      </c>
      <c r="B354" s="334">
        <v>2</v>
      </c>
      <c r="C354" s="175">
        <v>45621</v>
      </c>
      <c r="D354" s="175">
        <v>45607</v>
      </c>
      <c r="E354" s="175">
        <v>45608</v>
      </c>
    </row>
    <row r="355" spans="1:5">
      <c r="A355" t="s">
        <v>1008</v>
      </c>
      <c r="B355" s="334">
        <v>2</v>
      </c>
      <c r="C355" s="175">
        <v>45621</v>
      </c>
      <c r="D355" s="175">
        <v>45607</v>
      </c>
      <c r="E355" s="175">
        <v>45608</v>
      </c>
    </row>
    <row r="356" spans="1:5">
      <c r="A356" t="s">
        <v>1009</v>
      </c>
      <c r="B356" s="334">
        <v>1</v>
      </c>
      <c r="C356" s="175">
        <v>45569</v>
      </c>
      <c r="D356" s="175">
        <v>45607</v>
      </c>
      <c r="E356" s="175">
        <v>45608</v>
      </c>
    </row>
    <row r="357" spans="1:5">
      <c r="A357" t="s">
        <v>1010</v>
      </c>
      <c r="B357" s="334">
        <v>1</v>
      </c>
      <c r="C357" s="334"/>
      <c r="D357" s="334"/>
      <c r="E357" s="334"/>
    </row>
    <row r="358" spans="1:5">
      <c r="A358" t="s">
        <v>1011</v>
      </c>
      <c r="B358" s="334">
        <v>2</v>
      </c>
      <c r="C358" s="175">
        <v>45621</v>
      </c>
      <c r="D358" s="175">
        <v>45607</v>
      </c>
      <c r="E358" s="175">
        <v>45608</v>
      </c>
    </row>
    <row r="359" spans="1:5">
      <c r="A359" t="s">
        <v>1012</v>
      </c>
      <c r="B359" s="334">
        <v>2</v>
      </c>
      <c r="C359" s="175">
        <v>45621</v>
      </c>
      <c r="D359" s="175">
        <v>45607</v>
      </c>
      <c r="E359" s="175">
        <v>45608</v>
      </c>
    </row>
    <row r="360" spans="1:5">
      <c r="A360" t="s">
        <v>1013</v>
      </c>
      <c r="B360" s="334">
        <v>1</v>
      </c>
      <c r="C360" s="175">
        <v>45569</v>
      </c>
      <c r="D360" s="175">
        <v>45607</v>
      </c>
      <c r="E360" s="175">
        <v>45608</v>
      </c>
    </row>
    <row r="361" spans="1:5">
      <c r="A361" t="s">
        <v>1014</v>
      </c>
      <c r="B361" s="334">
        <v>1</v>
      </c>
      <c r="C361" s="334"/>
      <c r="D361" s="334"/>
      <c r="E361" s="334"/>
    </row>
    <row r="362" spans="1:5">
      <c r="A362" t="s">
        <v>1015</v>
      </c>
      <c r="B362" s="334">
        <v>1</v>
      </c>
      <c r="C362" s="334"/>
      <c r="D362" s="334"/>
      <c r="E362" s="334"/>
    </row>
    <row r="363" spans="1:5">
      <c r="A363" t="s">
        <v>1016</v>
      </c>
      <c r="B363" s="334">
        <v>1</v>
      </c>
      <c r="C363" s="334"/>
      <c r="D363" s="334"/>
      <c r="E363" s="334"/>
    </row>
    <row r="364" spans="1:5">
      <c r="A364" t="s">
        <v>1017</v>
      </c>
      <c r="B364" s="334">
        <v>7</v>
      </c>
      <c r="C364" s="175">
        <v>45563</v>
      </c>
      <c r="D364" s="175">
        <v>45624</v>
      </c>
      <c r="E364" s="334"/>
    </row>
    <row r="365" spans="1:5">
      <c r="A365" t="s">
        <v>1018</v>
      </c>
      <c r="B365" s="334">
        <v>7</v>
      </c>
      <c r="C365" s="175">
        <v>45563</v>
      </c>
      <c r="D365" s="175">
        <v>45624</v>
      </c>
      <c r="E365" s="334"/>
    </row>
    <row r="366" spans="1:5">
      <c r="A366" t="s">
        <v>1019</v>
      </c>
      <c r="B366" s="334">
        <v>7</v>
      </c>
      <c r="C366" s="175">
        <v>45563</v>
      </c>
      <c r="D366" s="175">
        <v>45624</v>
      </c>
      <c r="E366" s="334"/>
    </row>
    <row r="367" spans="1:5">
      <c r="A367" t="s">
        <v>1020</v>
      </c>
      <c r="B367" s="334">
        <v>7</v>
      </c>
      <c r="C367" s="175">
        <v>45563</v>
      </c>
      <c r="D367" s="175">
        <v>45624</v>
      </c>
      <c r="E367" s="334"/>
    </row>
    <row r="368" spans="1:5">
      <c r="A368" t="s">
        <v>1021</v>
      </c>
      <c r="B368" s="334">
        <v>7</v>
      </c>
      <c r="C368" s="175">
        <v>45563</v>
      </c>
      <c r="D368" s="175">
        <v>45624</v>
      </c>
      <c r="E368" s="334"/>
    </row>
    <row r="369" spans="1:5">
      <c r="A369" t="s">
        <v>1022</v>
      </c>
      <c r="B369" s="334">
        <v>7</v>
      </c>
      <c r="C369" s="175">
        <v>45563</v>
      </c>
      <c r="D369" s="175">
        <v>45624</v>
      </c>
      <c r="E369" s="334"/>
    </row>
    <row r="370" spans="1:5">
      <c r="A370" t="s">
        <v>1023</v>
      </c>
      <c r="B370" s="334">
        <v>7</v>
      </c>
      <c r="C370" s="175">
        <v>45562</v>
      </c>
      <c r="D370" s="175">
        <v>45624</v>
      </c>
      <c r="E370" s="334"/>
    </row>
    <row r="371" spans="1:5">
      <c r="A371" t="s">
        <v>1024</v>
      </c>
      <c r="B371" s="334">
        <v>7</v>
      </c>
      <c r="C371" s="175">
        <v>45563</v>
      </c>
      <c r="D371" s="175">
        <v>45624</v>
      </c>
      <c r="E371" s="334"/>
    </row>
    <row r="372" spans="1:5">
      <c r="A372" t="s">
        <v>1025</v>
      </c>
      <c r="B372" s="334">
        <v>7</v>
      </c>
      <c r="C372" s="175">
        <v>45563</v>
      </c>
      <c r="D372" s="175">
        <v>45624</v>
      </c>
      <c r="E372" s="334"/>
    </row>
    <row r="373" spans="1:5">
      <c r="A373" t="s">
        <v>1026</v>
      </c>
      <c r="B373" s="334">
        <v>7</v>
      </c>
      <c r="C373" s="175">
        <v>45563</v>
      </c>
      <c r="D373" s="175">
        <v>45624</v>
      </c>
      <c r="E373" s="334"/>
    </row>
    <row r="374" spans="1:5">
      <c r="A374" t="s">
        <v>1027</v>
      </c>
      <c r="B374" s="334">
        <v>7</v>
      </c>
      <c r="C374" s="175">
        <v>45563</v>
      </c>
      <c r="D374" s="175">
        <v>45624</v>
      </c>
      <c r="E374" s="334"/>
    </row>
    <row r="375" spans="1:5">
      <c r="A375" t="s">
        <v>1028</v>
      </c>
      <c r="B375" s="334">
        <v>0</v>
      </c>
      <c r="C375" s="175">
        <v>45562</v>
      </c>
      <c r="D375" s="334"/>
      <c r="E375" s="334"/>
    </row>
    <row r="376" spans="1:5">
      <c r="A376" t="s">
        <v>1029</v>
      </c>
      <c r="B376" s="334">
        <v>1</v>
      </c>
      <c r="C376" s="334"/>
      <c r="D376" s="334"/>
      <c r="E376" s="334"/>
    </row>
    <row r="377" spans="1:5">
      <c r="A377" t="s">
        <v>1030</v>
      </c>
      <c r="B377" s="334">
        <v>7</v>
      </c>
      <c r="C377" s="175">
        <v>45561</v>
      </c>
      <c r="D377" s="175">
        <v>45624</v>
      </c>
      <c r="E377" s="334"/>
    </row>
    <row r="378" spans="1:5">
      <c r="A378" t="s">
        <v>1031</v>
      </c>
      <c r="B378" s="334">
        <v>7</v>
      </c>
      <c r="C378" s="175">
        <v>45561</v>
      </c>
      <c r="D378" s="175">
        <v>45624</v>
      </c>
      <c r="E378" s="334"/>
    </row>
    <row r="379" spans="1:5">
      <c r="A379" t="s">
        <v>1032</v>
      </c>
      <c r="B379" s="334">
        <v>1</v>
      </c>
      <c r="C379" s="334"/>
      <c r="D379" s="175">
        <v>45603</v>
      </c>
      <c r="E379" s="334"/>
    </row>
    <row r="380" spans="1:5">
      <c r="A380" t="s">
        <v>1033</v>
      </c>
      <c r="B380" s="334">
        <v>1</v>
      </c>
      <c r="C380" s="334"/>
      <c r="D380" s="175">
        <v>45603</v>
      </c>
      <c r="E380" s="334"/>
    </row>
    <row r="381" spans="1:5">
      <c r="A381" t="s">
        <v>1034</v>
      </c>
      <c r="B381" s="334">
        <v>1</v>
      </c>
      <c r="C381" s="175">
        <v>45563</v>
      </c>
      <c r="D381" s="175">
        <v>45603</v>
      </c>
      <c r="E381" s="175">
        <v>45604</v>
      </c>
    </row>
    <row r="382" spans="1:5">
      <c r="A382" t="s">
        <v>1035</v>
      </c>
      <c r="B382" s="334">
        <v>1</v>
      </c>
      <c r="C382" s="334"/>
      <c r="D382" s="175">
        <v>45603</v>
      </c>
      <c r="E382" s="334"/>
    </row>
    <row r="383" spans="1:5">
      <c r="A383" t="s">
        <v>1036</v>
      </c>
      <c r="B383" s="334">
        <v>1</v>
      </c>
      <c r="C383" s="334"/>
      <c r="D383" s="175">
        <v>45603</v>
      </c>
      <c r="E383" s="334"/>
    </row>
    <row r="384" spans="1:5">
      <c r="A384" t="s">
        <v>1037</v>
      </c>
      <c r="B384" s="334">
        <v>1</v>
      </c>
      <c r="C384" s="334"/>
      <c r="D384" s="175">
        <v>45603</v>
      </c>
      <c r="E384" s="334"/>
    </row>
    <row r="385" spans="1:5">
      <c r="A385" t="s">
        <v>1038</v>
      </c>
      <c r="B385" s="334">
        <v>1</v>
      </c>
      <c r="C385" s="334"/>
      <c r="D385" s="175">
        <v>45603</v>
      </c>
      <c r="E385" s="334"/>
    </row>
    <row r="386" spans="1:5">
      <c r="A386" t="s">
        <v>1039</v>
      </c>
      <c r="B386" s="334">
        <v>1</v>
      </c>
      <c r="C386" s="334"/>
      <c r="D386" s="175">
        <v>45603</v>
      </c>
      <c r="E386" s="334"/>
    </row>
    <row r="387" spans="1:5">
      <c r="A387" t="s">
        <v>1040</v>
      </c>
      <c r="B387" s="334">
        <v>1</v>
      </c>
      <c r="C387" s="334"/>
      <c r="D387" s="175">
        <v>45603</v>
      </c>
      <c r="E387" s="334"/>
    </row>
    <row r="388" spans="1:5">
      <c r="A388" t="s">
        <v>1041</v>
      </c>
      <c r="B388" s="334">
        <v>1</v>
      </c>
      <c r="C388" s="175">
        <v>45563</v>
      </c>
      <c r="D388" s="175">
        <v>45603</v>
      </c>
      <c r="E388" s="175">
        <v>45604</v>
      </c>
    </row>
    <row r="389" spans="1:5">
      <c r="A389" t="s">
        <v>1042</v>
      </c>
      <c r="B389" s="334">
        <v>1</v>
      </c>
      <c r="C389" s="175">
        <v>45563</v>
      </c>
      <c r="D389" s="175">
        <v>45603</v>
      </c>
      <c r="E389" s="175">
        <v>45604</v>
      </c>
    </row>
    <row r="390" spans="1:5">
      <c r="A390" t="s">
        <v>1043</v>
      </c>
      <c r="B390" s="334">
        <v>1</v>
      </c>
      <c r="C390" s="175">
        <v>45563</v>
      </c>
      <c r="D390" s="175">
        <v>45603</v>
      </c>
      <c r="E390" s="175">
        <v>45604</v>
      </c>
    </row>
    <row r="391" spans="1:5">
      <c r="A391" t="s">
        <v>1044</v>
      </c>
      <c r="B391" s="334">
        <v>1</v>
      </c>
      <c r="C391" s="175">
        <v>45561</v>
      </c>
      <c r="D391" s="175">
        <v>45603</v>
      </c>
      <c r="E391" s="175">
        <v>45604</v>
      </c>
    </row>
    <row r="392" spans="1:5">
      <c r="A392" t="s">
        <v>1045</v>
      </c>
      <c r="B392" s="334">
        <v>1</v>
      </c>
      <c r="C392" s="175">
        <v>45561</v>
      </c>
      <c r="D392" s="175">
        <v>45603</v>
      </c>
      <c r="E392" s="175">
        <v>45604</v>
      </c>
    </row>
    <row r="393" spans="1:5">
      <c r="A393" t="s">
        <v>1046</v>
      </c>
      <c r="B393" s="334">
        <v>1</v>
      </c>
      <c r="C393" s="334"/>
      <c r="D393" s="175">
        <v>45603</v>
      </c>
      <c r="E393" s="334"/>
    </row>
    <row r="394" spans="1:5">
      <c r="A394" t="s">
        <v>1047</v>
      </c>
      <c r="B394" s="334">
        <v>1</v>
      </c>
      <c r="C394" s="334"/>
      <c r="D394" s="175">
        <v>45603</v>
      </c>
      <c r="E394" s="334"/>
    </row>
    <row r="395" spans="1:5">
      <c r="A395" t="s">
        <v>1048</v>
      </c>
      <c r="B395" s="334">
        <v>1</v>
      </c>
      <c r="C395" s="334"/>
      <c r="D395" s="175">
        <v>45603</v>
      </c>
      <c r="E395" s="334"/>
    </row>
    <row r="396" spans="1:5">
      <c r="A396" t="s">
        <v>1049</v>
      </c>
      <c r="B396" s="334">
        <v>1</v>
      </c>
      <c r="C396" s="175">
        <v>45563</v>
      </c>
      <c r="D396" s="175">
        <v>45603</v>
      </c>
      <c r="E396" s="175">
        <v>45604</v>
      </c>
    </row>
    <row r="397" spans="1:5">
      <c r="A397" t="s">
        <v>1050</v>
      </c>
      <c r="B397" s="334">
        <v>1</v>
      </c>
      <c r="C397" s="175">
        <v>45563</v>
      </c>
      <c r="D397" s="175">
        <v>45603</v>
      </c>
      <c r="E397" s="175">
        <v>45604</v>
      </c>
    </row>
    <row r="398" spans="1:5">
      <c r="A398" t="s">
        <v>1051</v>
      </c>
      <c r="B398" s="334">
        <v>1</v>
      </c>
      <c r="C398" s="175">
        <v>45563</v>
      </c>
      <c r="D398" s="175">
        <v>45603</v>
      </c>
      <c r="E398" s="175">
        <v>45604</v>
      </c>
    </row>
    <row r="399" spans="1:5">
      <c r="A399" t="s">
        <v>1052</v>
      </c>
      <c r="B399" s="334">
        <v>0</v>
      </c>
      <c r="C399" s="175">
        <v>45561</v>
      </c>
      <c r="D399" s="334"/>
      <c r="E399" s="334"/>
    </row>
    <row r="400" spans="1:5">
      <c r="A400" t="s">
        <v>1053</v>
      </c>
      <c r="B400" s="334">
        <v>5</v>
      </c>
      <c r="C400" s="175">
        <v>45563</v>
      </c>
      <c r="D400" s="175">
        <v>45603</v>
      </c>
      <c r="E400" s="175">
        <v>45604</v>
      </c>
    </row>
    <row r="401" spans="1:5">
      <c r="A401" t="s">
        <v>1054</v>
      </c>
      <c r="B401" s="334">
        <v>1</v>
      </c>
      <c r="C401" s="175">
        <v>45563</v>
      </c>
      <c r="D401" s="175">
        <v>45603</v>
      </c>
      <c r="E401" s="175">
        <v>45604</v>
      </c>
    </row>
    <row r="402" spans="1:5">
      <c r="A402" t="s">
        <v>1055</v>
      </c>
      <c r="B402" s="334">
        <v>1</v>
      </c>
      <c r="C402" s="175">
        <v>45563</v>
      </c>
      <c r="D402" s="175">
        <v>45603</v>
      </c>
      <c r="E402" s="175">
        <v>45604</v>
      </c>
    </row>
    <row r="403" spans="1:5">
      <c r="A403" t="s">
        <v>1056</v>
      </c>
      <c r="B403" s="334">
        <v>1</v>
      </c>
      <c r="C403" s="175">
        <v>45563</v>
      </c>
      <c r="D403" s="175">
        <v>45603</v>
      </c>
      <c r="E403" s="175">
        <v>45604</v>
      </c>
    </row>
    <row r="404" spans="1:5">
      <c r="A404" t="s">
        <v>1057</v>
      </c>
      <c r="B404" s="334">
        <v>1</v>
      </c>
      <c r="C404" s="175">
        <v>45563</v>
      </c>
      <c r="D404" s="175">
        <v>45603</v>
      </c>
      <c r="E404" s="175">
        <v>45604</v>
      </c>
    </row>
    <row r="405" spans="1:5">
      <c r="A405" t="s">
        <v>1058</v>
      </c>
      <c r="B405" s="334">
        <v>0</v>
      </c>
      <c r="C405" s="175">
        <v>45561</v>
      </c>
      <c r="D405" s="334"/>
      <c r="E405" s="334"/>
    </row>
    <row r="406" spans="1:5">
      <c r="A406" t="s">
        <v>1059</v>
      </c>
      <c r="B406" s="334">
        <v>1</v>
      </c>
      <c r="C406" s="334"/>
      <c r="D406" s="175">
        <v>45603</v>
      </c>
      <c r="E406" s="334"/>
    </row>
    <row r="407" spans="1:5">
      <c r="A407" t="s">
        <v>1060</v>
      </c>
      <c r="B407" s="334">
        <v>1</v>
      </c>
      <c r="C407" s="175">
        <v>45563</v>
      </c>
      <c r="D407" s="175">
        <v>45603</v>
      </c>
      <c r="E407" s="175">
        <v>45604</v>
      </c>
    </row>
    <row r="408" spans="1:5">
      <c r="A408" t="s">
        <v>1061</v>
      </c>
      <c r="B408" s="334">
        <v>1</v>
      </c>
      <c r="C408" s="175">
        <v>45563</v>
      </c>
      <c r="D408" s="175">
        <v>45603</v>
      </c>
      <c r="E408" s="175">
        <v>45604</v>
      </c>
    </row>
    <row r="409" spans="1:5">
      <c r="A409" t="s">
        <v>1062</v>
      </c>
      <c r="B409" s="334">
        <v>1</v>
      </c>
      <c r="C409" s="175">
        <v>45563</v>
      </c>
      <c r="D409" s="175">
        <v>45603</v>
      </c>
      <c r="E409" s="175">
        <v>45604</v>
      </c>
    </row>
    <row r="410" spans="1:5">
      <c r="A410" t="s">
        <v>1063</v>
      </c>
      <c r="B410" s="334">
        <v>1</v>
      </c>
      <c r="C410" s="334"/>
      <c r="D410" s="334"/>
      <c r="E410" s="334"/>
    </row>
    <row r="411" spans="1:5">
      <c r="A411" t="s">
        <v>1064</v>
      </c>
      <c r="B411" s="334">
        <v>0</v>
      </c>
      <c r="C411" s="334"/>
      <c r="D411" s="334"/>
      <c r="E411" s="334"/>
    </row>
    <row r="412" spans="1:5">
      <c r="A412" t="s">
        <v>1065</v>
      </c>
      <c r="B412" s="334">
        <v>1</v>
      </c>
      <c r="C412" s="334"/>
      <c r="D412" s="334"/>
      <c r="E412" s="334"/>
    </row>
    <row r="413" spans="1:5">
      <c r="A413" t="s">
        <v>1066</v>
      </c>
      <c r="B413" s="334">
        <v>1</v>
      </c>
      <c r="C413" s="334"/>
      <c r="D413" s="334"/>
      <c r="E413" s="334"/>
    </row>
    <row r="414" spans="1:5">
      <c r="A414" t="s">
        <v>1067</v>
      </c>
      <c r="B414" s="334">
        <v>1</v>
      </c>
      <c r="C414" s="334"/>
      <c r="D414" s="334"/>
      <c r="E414" s="334"/>
    </row>
    <row r="415" spans="1:5">
      <c r="A415" t="s">
        <v>1068</v>
      </c>
      <c r="B415" s="334">
        <v>1</v>
      </c>
      <c r="C415" s="334"/>
      <c r="D415" s="334"/>
      <c r="E415" s="334"/>
    </row>
    <row r="416" spans="1:5">
      <c r="A416" t="s">
        <v>1069</v>
      </c>
      <c r="B416" s="334">
        <v>1</v>
      </c>
      <c r="C416" s="334"/>
      <c r="D416" s="334"/>
      <c r="E416" s="334"/>
    </row>
    <row r="417" spans="1:5">
      <c r="A417" t="s">
        <v>1070</v>
      </c>
      <c r="B417" s="334">
        <v>1</v>
      </c>
      <c r="C417" s="334"/>
      <c r="D417" s="334"/>
      <c r="E417" s="334"/>
    </row>
    <row r="418" spans="1:5">
      <c r="A418" t="s">
        <v>1071</v>
      </c>
      <c r="B418" s="334">
        <v>1</v>
      </c>
      <c r="C418" s="334"/>
      <c r="D418" s="334"/>
      <c r="E418" s="334"/>
    </row>
    <row r="419" spans="1:5">
      <c r="A419" t="s">
        <v>1072</v>
      </c>
      <c r="B419" s="334">
        <v>1</v>
      </c>
      <c r="C419" s="334"/>
      <c r="D419" s="334"/>
      <c r="E419" s="334"/>
    </row>
    <row r="420" spans="1:5">
      <c r="A420" t="s">
        <v>1073</v>
      </c>
      <c r="B420" s="334">
        <v>1</v>
      </c>
      <c r="C420" s="334"/>
      <c r="D420" s="334"/>
      <c r="E420" s="334"/>
    </row>
    <row r="421" spans="1:5">
      <c r="A421" t="s">
        <v>1074</v>
      </c>
      <c r="B421" s="334">
        <v>1</v>
      </c>
      <c r="C421" s="334"/>
      <c r="D421" s="334"/>
      <c r="E421" s="334"/>
    </row>
    <row r="422" spans="1:5">
      <c r="A422" t="s">
        <v>1075</v>
      </c>
      <c r="B422" s="334">
        <v>1</v>
      </c>
      <c r="C422" s="334"/>
      <c r="D422" s="334"/>
      <c r="E422" s="334"/>
    </row>
    <row r="423" spans="1:5">
      <c r="A423" t="s">
        <v>1076</v>
      </c>
      <c r="B423" s="334">
        <v>1</v>
      </c>
      <c r="C423" s="334"/>
      <c r="D423" s="334"/>
      <c r="E423" s="334"/>
    </row>
    <row r="424" spans="1:5">
      <c r="A424" t="s">
        <v>1077</v>
      </c>
      <c r="B424" s="334">
        <v>1</v>
      </c>
      <c r="C424" s="334"/>
      <c r="D424" s="334"/>
      <c r="E424" s="334"/>
    </row>
    <row r="425" spans="1:5">
      <c r="A425" t="s">
        <v>1078</v>
      </c>
      <c r="B425" s="334">
        <v>1</v>
      </c>
      <c r="C425" s="334"/>
      <c r="D425" s="334"/>
      <c r="E425" s="334"/>
    </row>
    <row r="426" spans="1:5">
      <c r="A426" t="s">
        <v>1079</v>
      </c>
      <c r="B426" s="334">
        <v>0</v>
      </c>
      <c r="C426" s="334"/>
      <c r="D426" s="334"/>
      <c r="E426" s="334"/>
    </row>
    <row r="427" spans="1:5">
      <c r="A427" t="s">
        <v>1080</v>
      </c>
      <c r="B427" s="334">
        <v>1</v>
      </c>
      <c r="C427" s="175">
        <v>45512</v>
      </c>
      <c r="D427" s="175">
        <v>45526</v>
      </c>
      <c r="E427" s="334"/>
    </row>
    <row r="428" spans="1:5">
      <c r="A428" t="s">
        <v>1081</v>
      </c>
      <c r="B428" s="334">
        <v>1</v>
      </c>
      <c r="C428" s="334"/>
      <c r="D428" s="334"/>
      <c r="E428" s="334"/>
    </row>
    <row r="429" spans="1:5">
      <c r="A429" t="s">
        <v>1082</v>
      </c>
      <c r="B429" s="334">
        <v>1</v>
      </c>
      <c r="C429" s="334"/>
      <c r="D429" s="334"/>
      <c r="E429" s="334"/>
    </row>
    <row r="430" spans="1:5">
      <c r="A430" t="s">
        <v>1083</v>
      </c>
      <c r="B430" s="334">
        <v>1</v>
      </c>
      <c r="C430" s="334"/>
      <c r="D430" s="334"/>
      <c r="E430" s="334"/>
    </row>
    <row r="431" spans="1:5">
      <c r="A431" t="s">
        <v>1084</v>
      </c>
      <c r="B431" s="334">
        <v>0</v>
      </c>
      <c r="C431" s="334"/>
      <c r="D431" s="334"/>
      <c r="E431" s="334"/>
    </row>
    <row r="432" spans="1:5">
      <c r="A432" t="s">
        <v>1085</v>
      </c>
      <c r="B432" s="334">
        <v>0</v>
      </c>
      <c r="C432" s="334"/>
      <c r="D432" s="334"/>
      <c r="E432" s="334"/>
    </row>
    <row r="433" spans="1:5">
      <c r="A433" t="s">
        <v>1086</v>
      </c>
      <c r="B433" s="334">
        <v>1</v>
      </c>
      <c r="C433" s="334"/>
      <c r="D433" s="334"/>
      <c r="E433" s="334"/>
    </row>
    <row r="434" spans="1:5">
      <c r="A434" t="s">
        <v>1087</v>
      </c>
      <c r="B434" s="334">
        <v>0</v>
      </c>
      <c r="C434" s="334"/>
      <c r="D434" s="334"/>
      <c r="E434" s="334"/>
    </row>
    <row r="435" spans="1:5">
      <c r="A435" t="s">
        <v>1088</v>
      </c>
      <c r="B435" s="334">
        <v>1</v>
      </c>
      <c r="C435" s="334"/>
      <c r="D435" s="334"/>
      <c r="E435" s="334"/>
    </row>
    <row r="436" spans="1:5">
      <c r="A436" t="s">
        <v>1089</v>
      </c>
      <c r="B436" s="334">
        <v>1</v>
      </c>
      <c r="C436" s="334"/>
      <c r="D436" s="334"/>
      <c r="E436" s="334"/>
    </row>
    <row r="437" spans="1:5">
      <c r="A437" t="s">
        <v>1090</v>
      </c>
      <c r="B437" s="334">
        <v>1</v>
      </c>
      <c r="C437" s="334"/>
      <c r="D437" s="334"/>
      <c r="E437" s="334"/>
    </row>
    <row r="438" spans="1:5">
      <c r="A438" t="s">
        <v>1091</v>
      </c>
      <c r="B438" s="334">
        <v>1</v>
      </c>
      <c r="C438" s="334"/>
      <c r="D438" s="334"/>
      <c r="E438" s="334"/>
    </row>
    <row r="439" spans="1:5">
      <c r="A439" t="s">
        <v>1092</v>
      </c>
      <c r="B439" s="334">
        <v>1</v>
      </c>
      <c r="C439" s="334"/>
      <c r="D439" s="334"/>
      <c r="E439" s="334"/>
    </row>
    <row r="440" spans="1:5">
      <c r="A440" t="s">
        <v>1093</v>
      </c>
      <c r="B440" s="334">
        <v>1</v>
      </c>
      <c r="C440" s="334"/>
      <c r="D440" s="334"/>
      <c r="E440" s="334"/>
    </row>
    <row r="441" spans="1:5">
      <c r="A441" t="s">
        <v>1094</v>
      </c>
      <c r="B441" s="334">
        <v>1</v>
      </c>
      <c r="C441" s="334"/>
      <c r="D441" s="334"/>
      <c r="E441" s="334"/>
    </row>
    <row r="442" spans="1:5">
      <c r="A442" t="s">
        <v>1095</v>
      </c>
      <c r="B442" s="334">
        <v>1</v>
      </c>
      <c r="C442" s="334"/>
      <c r="D442" s="334"/>
      <c r="E442" s="334"/>
    </row>
    <row r="443" spans="1:5">
      <c r="A443" t="s">
        <v>1096</v>
      </c>
      <c r="B443" s="334">
        <v>1</v>
      </c>
      <c r="C443" s="334"/>
      <c r="D443" s="334"/>
      <c r="E443" s="334"/>
    </row>
    <row r="444" spans="1:5">
      <c r="A444" t="s">
        <v>1097</v>
      </c>
      <c r="B444" s="334">
        <v>7</v>
      </c>
      <c r="C444" s="334"/>
      <c r="D444" s="334"/>
      <c r="E444" s="334"/>
    </row>
    <row r="445" spans="1:5">
      <c r="A445" t="s">
        <v>1098</v>
      </c>
      <c r="B445" s="334">
        <v>7</v>
      </c>
      <c r="C445" s="334"/>
      <c r="D445" s="334"/>
      <c r="E445" s="334"/>
    </row>
    <row r="446" spans="1:5">
      <c r="A446" t="s">
        <v>1099</v>
      </c>
      <c r="B446" s="334">
        <v>1</v>
      </c>
      <c r="C446" s="334"/>
      <c r="D446" s="334"/>
      <c r="E446" s="334"/>
    </row>
    <row r="447" spans="1:5">
      <c r="A447" t="s">
        <v>1100</v>
      </c>
      <c r="B447" s="334">
        <v>1</v>
      </c>
      <c r="C447" s="334"/>
      <c r="D447" s="334"/>
      <c r="E447" s="334"/>
    </row>
    <row r="448" spans="1:5">
      <c r="A448" t="s">
        <v>1101</v>
      </c>
      <c r="B448" s="334">
        <v>1</v>
      </c>
      <c r="C448" s="334"/>
      <c r="D448" s="334"/>
      <c r="E448" s="334"/>
    </row>
    <row r="449" spans="1:5">
      <c r="A449" t="s">
        <v>1102</v>
      </c>
      <c r="B449" s="334">
        <v>7</v>
      </c>
      <c r="C449" s="334"/>
      <c r="D449" s="334"/>
      <c r="E449" s="334"/>
    </row>
    <row r="450" spans="1:5">
      <c r="A450" t="s">
        <v>1103</v>
      </c>
      <c r="B450" s="334">
        <v>1</v>
      </c>
      <c r="C450" s="334"/>
      <c r="D450" s="334"/>
      <c r="E450" s="334"/>
    </row>
    <row r="451" spans="1:5">
      <c r="A451" t="s">
        <v>1104</v>
      </c>
      <c r="B451" s="334">
        <v>7</v>
      </c>
      <c r="C451" s="334"/>
      <c r="D451" s="334"/>
      <c r="E451" s="334"/>
    </row>
    <row r="452" spans="1:5">
      <c r="A452" t="s">
        <v>1105</v>
      </c>
      <c r="B452" s="334">
        <v>7</v>
      </c>
      <c r="C452" s="334"/>
      <c r="D452" s="334"/>
      <c r="E452" s="334"/>
    </row>
    <row r="453" spans="1:5">
      <c r="A453" t="s">
        <v>1106</v>
      </c>
      <c r="B453" s="334">
        <v>1</v>
      </c>
      <c r="C453" s="334"/>
      <c r="D453" s="334"/>
      <c r="E453" s="334"/>
    </row>
    <row r="454" spans="1:5">
      <c r="A454" t="s">
        <v>1107</v>
      </c>
      <c r="B454" s="334">
        <v>1</v>
      </c>
      <c r="C454" s="334"/>
      <c r="D454" s="334"/>
      <c r="E454" s="334"/>
    </row>
    <row r="455" spans="1:5">
      <c r="A455" t="s">
        <v>1108</v>
      </c>
      <c r="B455" s="334">
        <v>1</v>
      </c>
      <c r="C455" s="334"/>
      <c r="D455" s="334"/>
      <c r="E455" s="334"/>
    </row>
    <row r="456" spans="1:5">
      <c r="A456" t="s">
        <v>1109</v>
      </c>
      <c r="B456" s="334">
        <v>7</v>
      </c>
      <c r="C456" s="334"/>
      <c r="D456" s="334"/>
      <c r="E456" s="334"/>
    </row>
    <row r="457" spans="1:5">
      <c r="A457" t="s">
        <v>1110</v>
      </c>
      <c r="B457" s="334">
        <v>1</v>
      </c>
      <c r="C457" s="334"/>
      <c r="D457" s="334"/>
      <c r="E457" s="334"/>
    </row>
    <row r="458" spans="1:5">
      <c r="A458" t="s">
        <v>1111</v>
      </c>
      <c r="B458" s="334">
        <v>1</v>
      </c>
      <c r="C458" s="334"/>
      <c r="D458" s="334"/>
      <c r="E458" s="334"/>
    </row>
    <row r="459" spans="1:5">
      <c r="A459" t="s">
        <v>1112</v>
      </c>
      <c r="B459" s="334">
        <v>1</v>
      </c>
      <c r="C459" s="334"/>
      <c r="D459" s="334"/>
      <c r="E459" s="334"/>
    </row>
    <row r="460" spans="1:5">
      <c r="A460" t="s">
        <v>1113</v>
      </c>
      <c r="B460" s="334">
        <v>7</v>
      </c>
      <c r="C460" s="334"/>
      <c r="D460" s="334"/>
      <c r="E460" s="334"/>
    </row>
    <row r="461" spans="1:5">
      <c r="A461" t="s">
        <v>1114</v>
      </c>
      <c r="B461" s="334">
        <v>1</v>
      </c>
      <c r="C461" s="334"/>
      <c r="D461" s="334"/>
      <c r="E461" s="334"/>
    </row>
    <row r="462" spans="1:5">
      <c r="A462" t="s">
        <v>1115</v>
      </c>
      <c r="B462" s="334">
        <v>1</v>
      </c>
      <c r="C462" s="334"/>
      <c r="D462" s="334"/>
      <c r="E462" s="334"/>
    </row>
    <row r="463" spans="1:5">
      <c r="A463" t="s">
        <v>1116</v>
      </c>
      <c r="B463" s="334">
        <v>1</v>
      </c>
      <c r="C463" s="334"/>
      <c r="D463" s="334"/>
      <c r="E463" s="334"/>
    </row>
    <row r="464" spans="1:5">
      <c r="A464" t="s">
        <v>1117</v>
      </c>
      <c r="B464" s="334">
        <v>7</v>
      </c>
      <c r="C464" s="334"/>
      <c r="D464" s="334"/>
      <c r="E464" s="334"/>
    </row>
    <row r="465" spans="1:5">
      <c r="A465" t="s">
        <v>1118</v>
      </c>
      <c r="B465" s="334">
        <v>7</v>
      </c>
      <c r="C465" s="334"/>
      <c r="D465" s="334"/>
      <c r="E465" s="334"/>
    </row>
    <row r="466" spans="1:5">
      <c r="A466" t="s">
        <v>1119</v>
      </c>
      <c r="B466" s="334">
        <v>1</v>
      </c>
      <c r="C466" s="334"/>
      <c r="D466" s="334"/>
      <c r="E466" s="334"/>
    </row>
    <row r="467" spans="1:5">
      <c r="A467" t="s">
        <v>1120</v>
      </c>
      <c r="B467" s="334">
        <v>7</v>
      </c>
      <c r="C467" s="334"/>
      <c r="D467" s="334"/>
      <c r="E467" s="334"/>
    </row>
    <row r="468" spans="1:5">
      <c r="A468" t="s">
        <v>1121</v>
      </c>
      <c r="B468" s="334">
        <v>7</v>
      </c>
      <c r="C468" s="334"/>
      <c r="D468" s="334"/>
      <c r="E468" s="334"/>
    </row>
    <row r="469" spans="1:5">
      <c r="A469" t="s">
        <v>1122</v>
      </c>
      <c r="B469" s="334">
        <v>7</v>
      </c>
      <c r="C469" s="334"/>
      <c r="D469" s="334"/>
      <c r="E469" s="334"/>
    </row>
    <row r="470" spans="1:5">
      <c r="A470" t="s">
        <v>1123</v>
      </c>
      <c r="B470" s="334">
        <v>7</v>
      </c>
      <c r="C470" s="334"/>
      <c r="D470" s="334"/>
      <c r="E470" s="334"/>
    </row>
    <row r="471" spans="1:5">
      <c r="A471" t="s">
        <v>1124</v>
      </c>
      <c r="B471" s="334">
        <v>1</v>
      </c>
      <c r="C471" s="334"/>
      <c r="D471" s="334"/>
      <c r="E471" s="334"/>
    </row>
    <row r="472" spans="1:5">
      <c r="A472" t="s">
        <v>1125</v>
      </c>
      <c r="B472" s="334">
        <v>1</v>
      </c>
      <c r="C472" s="334"/>
      <c r="D472" s="334"/>
      <c r="E472" s="334"/>
    </row>
    <row r="473" spans="1:5">
      <c r="A473" t="s">
        <v>1126</v>
      </c>
      <c r="B473" s="334">
        <v>7</v>
      </c>
      <c r="C473" s="334"/>
      <c r="D473" s="334"/>
      <c r="E473" s="334"/>
    </row>
    <row r="474" spans="1:5">
      <c r="A474" t="s">
        <v>1127</v>
      </c>
      <c r="B474" s="334">
        <v>7</v>
      </c>
      <c r="C474" s="334"/>
      <c r="D474" s="334"/>
      <c r="E474" s="334"/>
    </row>
    <row r="475" spans="1:5">
      <c r="A475" t="s">
        <v>1128</v>
      </c>
      <c r="B475" s="334">
        <v>1</v>
      </c>
      <c r="C475" s="334"/>
      <c r="D475" s="334"/>
      <c r="E475" s="334"/>
    </row>
    <row r="476" spans="1:5">
      <c r="A476" t="s">
        <v>1129</v>
      </c>
      <c r="B476" s="334">
        <v>7</v>
      </c>
      <c r="C476" s="334"/>
      <c r="D476" s="334"/>
      <c r="E476" s="334"/>
    </row>
    <row r="477" spans="1:5">
      <c r="A477" t="s">
        <v>1130</v>
      </c>
      <c r="B477" s="334">
        <v>7</v>
      </c>
      <c r="C477" s="334"/>
      <c r="D477" s="334"/>
      <c r="E477" s="334"/>
    </row>
    <row r="478" spans="1:5">
      <c r="A478" t="s">
        <v>1131</v>
      </c>
      <c r="B478" s="334">
        <v>1</v>
      </c>
      <c r="C478" s="334"/>
      <c r="D478" s="334"/>
      <c r="E478" s="334"/>
    </row>
    <row r="479" spans="1:5">
      <c r="A479" t="s">
        <v>1132</v>
      </c>
      <c r="B479" s="334">
        <v>1</v>
      </c>
      <c r="C479" s="334"/>
      <c r="D479" s="334"/>
      <c r="E479" s="334"/>
    </row>
    <row r="480" spans="1:5">
      <c r="A480" t="s">
        <v>1133</v>
      </c>
      <c r="B480" s="334">
        <v>1</v>
      </c>
      <c r="C480" s="334"/>
      <c r="D480" s="334"/>
      <c r="E480" s="334"/>
    </row>
    <row r="481" spans="1:5">
      <c r="A481" t="s">
        <v>1134</v>
      </c>
      <c r="B481" s="334">
        <v>1</v>
      </c>
      <c r="C481" s="334"/>
      <c r="D481" s="334"/>
      <c r="E481" s="334"/>
    </row>
    <row r="482" spans="1:5">
      <c r="A482" t="s">
        <v>1135</v>
      </c>
      <c r="B482" s="334">
        <v>1</v>
      </c>
      <c r="C482" s="334"/>
      <c r="D482" s="334"/>
      <c r="E482" s="334"/>
    </row>
    <row r="483" spans="1:5">
      <c r="A483" t="s">
        <v>1136</v>
      </c>
      <c r="B483" s="334">
        <v>1</v>
      </c>
      <c r="C483" s="334"/>
      <c r="D483" s="334"/>
      <c r="E483" s="334"/>
    </row>
    <row r="484" spans="1:5">
      <c r="A484" t="s">
        <v>1137</v>
      </c>
      <c r="B484" s="334">
        <v>1</v>
      </c>
      <c r="C484" s="334"/>
      <c r="D484" s="334"/>
      <c r="E484" s="334"/>
    </row>
    <row r="485" spans="1:5">
      <c r="A485" t="s">
        <v>1138</v>
      </c>
      <c r="B485" s="334">
        <v>1</v>
      </c>
      <c r="C485" s="334"/>
      <c r="D485" s="334"/>
      <c r="E485" s="334"/>
    </row>
    <row r="486" spans="1:5">
      <c r="A486" t="s">
        <v>1139</v>
      </c>
      <c r="B486" s="334">
        <v>1</v>
      </c>
      <c r="C486" s="334"/>
      <c r="D486" s="334"/>
      <c r="E486" s="334"/>
    </row>
    <row r="487" spans="1:5">
      <c r="A487" t="s">
        <v>1140</v>
      </c>
      <c r="B487" s="334">
        <v>1</v>
      </c>
      <c r="C487" s="334"/>
      <c r="D487" s="334"/>
      <c r="E487" s="334"/>
    </row>
    <row r="488" spans="1:5">
      <c r="A488" t="s">
        <v>1141</v>
      </c>
      <c r="B488" s="334">
        <v>7</v>
      </c>
      <c r="C488" s="334"/>
      <c r="D488" s="334"/>
      <c r="E488" s="334"/>
    </row>
    <row r="489" spans="1:5">
      <c r="A489" t="s">
        <v>1142</v>
      </c>
      <c r="B489" s="334">
        <v>1</v>
      </c>
      <c r="C489" s="334"/>
      <c r="D489" s="334"/>
      <c r="E489" s="334"/>
    </row>
    <row r="490" spans="1:5">
      <c r="A490" t="s">
        <v>1143</v>
      </c>
      <c r="B490" s="334">
        <v>1</v>
      </c>
      <c r="C490" s="334"/>
      <c r="D490" s="334"/>
      <c r="E490" s="334"/>
    </row>
    <row r="491" spans="1:5">
      <c r="A491" t="s">
        <v>1144</v>
      </c>
      <c r="B491" s="334">
        <v>1</v>
      </c>
      <c r="C491" s="334"/>
      <c r="D491" s="334"/>
      <c r="E491" s="334"/>
    </row>
    <row r="492" spans="1:5">
      <c r="A492" t="s">
        <v>1145</v>
      </c>
      <c r="B492" s="334">
        <v>7</v>
      </c>
      <c r="C492" s="334"/>
      <c r="D492" s="334"/>
      <c r="E492" s="334"/>
    </row>
    <row r="493" spans="1:5">
      <c r="A493" t="s">
        <v>1146</v>
      </c>
      <c r="B493" s="334">
        <v>7</v>
      </c>
      <c r="C493" s="334"/>
      <c r="D493" s="334"/>
      <c r="E493" s="334"/>
    </row>
    <row r="494" spans="1:5">
      <c r="A494" t="s">
        <v>1147</v>
      </c>
      <c r="B494" s="334">
        <v>1</v>
      </c>
      <c r="C494" s="334"/>
      <c r="D494" s="334"/>
      <c r="E494" s="334"/>
    </row>
    <row r="495" spans="1:5">
      <c r="A495" t="s">
        <v>1148</v>
      </c>
      <c r="B495" s="334">
        <v>1</v>
      </c>
      <c r="C495" s="334"/>
      <c r="D495" s="334"/>
      <c r="E495" s="334"/>
    </row>
    <row r="496" spans="1:5">
      <c r="A496" t="s">
        <v>1149</v>
      </c>
      <c r="B496" s="334">
        <v>1</v>
      </c>
      <c r="C496" s="334"/>
      <c r="D496" s="334"/>
      <c r="E496" s="334"/>
    </row>
    <row r="497" spans="1:5">
      <c r="A497" t="s">
        <v>1150</v>
      </c>
      <c r="B497" s="334">
        <v>1</v>
      </c>
      <c r="C497" s="334"/>
      <c r="D497" s="334"/>
      <c r="E497" s="334"/>
    </row>
    <row r="498" spans="1:5">
      <c r="A498" t="s">
        <v>1151</v>
      </c>
      <c r="B498" s="334">
        <v>7</v>
      </c>
      <c r="C498" s="334"/>
      <c r="D498" s="334"/>
      <c r="E498" s="334"/>
    </row>
    <row r="499" spans="1:5">
      <c r="A499" t="s">
        <v>1152</v>
      </c>
      <c r="B499" s="334">
        <v>1</v>
      </c>
      <c r="C499" s="334"/>
      <c r="D499" s="334"/>
      <c r="E499" s="334"/>
    </row>
    <row r="500" spans="1:5">
      <c r="A500" t="s">
        <v>1153</v>
      </c>
      <c r="B500" s="334">
        <v>1</v>
      </c>
      <c r="C500" s="334"/>
      <c r="D500" s="334"/>
      <c r="E500" s="334"/>
    </row>
    <row r="501" spans="1:5">
      <c r="A501" t="s">
        <v>1154</v>
      </c>
      <c r="B501" s="334">
        <v>1</v>
      </c>
      <c r="C501" s="334"/>
      <c r="D501" s="334"/>
      <c r="E501" s="334"/>
    </row>
    <row r="502" spans="1:5">
      <c r="A502" t="s">
        <v>1155</v>
      </c>
      <c r="B502" s="334">
        <v>7</v>
      </c>
      <c r="C502" s="334"/>
      <c r="D502" s="334"/>
      <c r="E502" s="334"/>
    </row>
    <row r="503" spans="1:5">
      <c r="A503" t="s">
        <v>1156</v>
      </c>
      <c r="B503" s="334">
        <v>1</v>
      </c>
      <c r="C503" s="334"/>
      <c r="D503" s="334"/>
      <c r="E503" s="334"/>
    </row>
    <row r="504" spans="1:5">
      <c r="A504" t="s">
        <v>1157</v>
      </c>
      <c r="B504" s="334">
        <v>1</v>
      </c>
      <c r="C504" s="334"/>
      <c r="D504" s="334"/>
      <c r="E504" s="334"/>
    </row>
    <row r="505" spans="1:5">
      <c r="A505" t="s">
        <v>1158</v>
      </c>
      <c r="B505" s="334">
        <v>1</v>
      </c>
      <c r="C505" s="334"/>
      <c r="D505" s="334"/>
      <c r="E505" s="334"/>
    </row>
    <row r="506" spans="1:5">
      <c r="A506" t="s">
        <v>1159</v>
      </c>
      <c r="B506" s="334">
        <v>1</v>
      </c>
      <c r="C506" s="334"/>
      <c r="D506" s="334"/>
      <c r="E506" s="334"/>
    </row>
    <row r="507" spans="1:5">
      <c r="A507" t="s">
        <v>1160</v>
      </c>
      <c r="B507" s="334">
        <v>1</v>
      </c>
      <c r="C507" s="334"/>
      <c r="D507" s="334"/>
      <c r="E507" s="334"/>
    </row>
    <row r="508" spans="1:5">
      <c r="A508" t="s">
        <v>1161</v>
      </c>
      <c r="B508" s="334">
        <v>1</v>
      </c>
      <c r="C508" s="334"/>
      <c r="D508" s="334"/>
      <c r="E508" s="334"/>
    </row>
    <row r="509" spans="1:5">
      <c r="A509" t="s">
        <v>1162</v>
      </c>
      <c r="B509" s="334">
        <v>1</v>
      </c>
      <c r="C509" s="334"/>
      <c r="D509" s="334"/>
      <c r="E509" s="334"/>
    </row>
    <row r="510" spans="1:5">
      <c r="A510" t="s">
        <v>1163</v>
      </c>
      <c r="B510" s="334">
        <v>1</v>
      </c>
      <c r="C510" s="334"/>
      <c r="D510" s="334"/>
      <c r="E510" s="334"/>
    </row>
    <row r="511" spans="1:5">
      <c r="A511" t="s">
        <v>1164</v>
      </c>
      <c r="B511" s="334">
        <v>1</v>
      </c>
      <c r="C511" s="334"/>
      <c r="D511" s="334"/>
      <c r="E511" s="334"/>
    </row>
    <row r="512" spans="1:5">
      <c r="A512" t="s">
        <v>1165</v>
      </c>
      <c r="B512" s="334">
        <v>1</v>
      </c>
      <c r="C512" s="334"/>
      <c r="D512" s="334"/>
      <c r="E512" s="334"/>
    </row>
    <row r="513" spans="1:5">
      <c r="A513" t="s">
        <v>1166</v>
      </c>
      <c r="B513" s="334">
        <v>1</v>
      </c>
      <c r="C513" s="334"/>
      <c r="D513" s="334"/>
      <c r="E513" s="334"/>
    </row>
    <row r="514" spans="1:5">
      <c r="A514" t="s">
        <v>1167</v>
      </c>
      <c r="B514" s="334">
        <v>1</v>
      </c>
      <c r="C514" s="334"/>
      <c r="D514" s="334"/>
      <c r="E514" s="334"/>
    </row>
    <row r="515" spans="1:5">
      <c r="A515" t="s">
        <v>1168</v>
      </c>
      <c r="B515" s="334">
        <v>1</v>
      </c>
      <c r="C515" s="334"/>
      <c r="D515" s="334"/>
      <c r="E515" s="334"/>
    </row>
    <row r="516" spans="1:5">
      <c r="A516" t="s">
        <v>1169</v>
      </c>
      <c r="B516" s="334">
        <v>1</v>
      </c>
      <c r="C516" s="334"/>
      <c r="D516" s="334"/>
      <c r="E516" s="334"/>
    </row>
    <row r="517" spans="1:5">
      <c r="A517" t="s">
        <v>1170</v>
      </c>
      <c r="B517" s="334">
        <v>1</v>
      </c>
      <c r="C517" s="334"/>
      <c r="D517" s="334"/>
      <c r="E517" s="334"/>
    </row>
    <row r="518" spans="1:5">
      <c r="A518" t="s">
        <v>1171</v>
      </c>
      <c r="B518" s="334">
        <v>1</v>
      </c>
      <c r="C518" s="334"/>
      <c r="D518" s="334"/>
      <c r="E518" s="334"/>
    </row>
    <row r="519" spans="1:5">
      <c r="A519" t="s">
        <v>1172</v>
      </c>
      <c r="B519" s="334">
        <v>1</v>
      </c>
      <c r="C519" s="334"/>
      <c r="D519" s="334"/>
      <c r="E519" s="334"/>
    </row>
    <row r="520" spans="1:5">
      <c r="A520" t="s">
        <v>1173</v>
      </c>
      <c r="B520" s="334">
        <v>1</v>
      </c>
      <c r="C520" s="334"/>
      <c r="D520" s="334"/>
      <c r="E520" s="334"/>
    </row>
    <row r="521" spans="1:5">
      <c r="A521" t="s">
        <v>1940</v>
      </c>
      <c r="B521" s="334">
        <v>7</v>
      </c>
      <c r="C521" s="334"/>
      <c r="D521" s="334"/>
      <c r="E521" s="334"/>
    </row>
    <row r="522" spans="1:5">
      <c r="A522" t="s">
        <v>1174</v>
      </c>
      <c r="B522" s="334">
        <v>0</v>
      </c>
      <c r="C522" s="334"/>
      <c r="D522" s="334"/>
      <c r="E522" s="334"/>
    </row>
    <row r="523" spans="1:5">
      <c r="A523" t="s">
        <v>1175</v>
      </c>
      <c r="B523" s="334">
        <v>1</v>
      </c>
      <c r="C523" s="334"/>
      <c r="D523" s="334"/>
      <c r="E523" s="334"/>
    </row>
    <row r="524" spans="1:5">
      <c r="A524" t="s">
        <v>1176</v>
      </c>
      <c r="B524" s="334">
        <v>1</v>
      </c>
      <c r="C524" s="334"/>
      <c r="D524" s="334"/>
      <c r="E524" s="334"/>
    </row>
    <row r="525" spans="1:5">
      <c r="A525" t="s">
        <v>1177</v>
      </c>
      <c r="B525" s="334">
        <v>1</v>
      </c>
      <c r="C525" s="175">
        <v>45491</v>
      </c>
      <c r="D525" s="175">
        <v>45495</v>
      </c>
      <c r="E525" s="175">
        <v>45495</v>
      </c>
    </row>
    <row r="526" spans="1:5">
      <c r="A526" t="s">
        <v>1178</v>
      </c>
      <c r="B526" s="334">
        <v>1</v>
      </c>
      <c r="C526" s="334"/>
      <c r="D526" s="334"/>
      <c r="E526" s="334"/>
    </row>
    <row r="527" spans="1:5">
      <c r="A527" t="s">
        <v>1179</v>
      </c>
      <c r="B527" s="334">
        <v>1</v>
      </c>
      <c r="C527" s="334"/>
      <c r="D527" s="334"/>
      <c r="E527" s="334"/>
    </row>
    <row r="528" spans="1:5">
      <c r="A528" t="s">
        <v>1180</v>
      </c>
      <c r="B528" s="334">
        <v>1</v>
      </c>
      <c r="C528" s="175">
        <v>45491</v>
      </c>
      <c r="D528" s="175">
        <v>45495</v>
      </c>
      <c r="E528" s="175">
        <v>45495</v>
      </c>
    </row>
    <row r="529" spans="1:5">
      <c r="A529" t="s">
        <v>1181</v>
      </c>
      <c r="B529" s="334">
        <v>1</v>
      </c>
      <c r="C529" s="334"/>
      <c r="D529" s="334"/>
      <c r="E529" s="334"/>
    </row>
    <row r="530" spans="1:5">
      <c r="A530" t="s">
        <v>1182</v>
      </c>
      <c r="B530" s="334">
        <v>1</v>
      </c>
      <c r="C530" s="334"/>
      <c r="D530" s="334"/>
      <c r="E530" s="334"/>
    </row>
    <row r="531" spans="1:5">
      <c r="A531" t="s">
        <v>1183</v>
      </c>
      <c r="B531" s="334">
        <v>1</v>
      </c>
      <c r="C531" s="334"/>
      <c r="D531" s="334"/>
      <c r="E531" s="334"/>
    </row>
    <row r="532" spans="1:5">
      <c r="A532" t="s">
        <v>1184</v>
      </c>
      <c r="B532" s="334">
        <v>1</v>
      </c>
      <c r="C532" s="334"/>
      <c r="D532" s="334"/>
      <c r="E532" s="334"/>
    </row>
    <row r="533" spans="1:5">
      <c r="A533" t="s">
        <v>1185</v>
      </c>
      <c r="B533" s="334">
        <v>1</v>
      </c>
      <c r="C533" s="334"/>
      <c r="D533" s="334"/>
      <c r="E533" s="334"/>
    </row>
    <row r="534" spans="1:5">
      <c r="A534" t="s">
        <v>1186</v>
      </c>
      <c r="B534" s="334">
        <v>1</v>
      </c>
      <c r="C534" s="334"/>
      <c r="D534" s="334"/>
      <c r="E534" s="334"/>
    </row>
    <row r="535" spans="1:5">
      <c r="A535" t="s">
        <v>1187</v>
      </c>
      <c r="B535" s="334">
        <v>1</v>
      </c>
      <c r="C535" s="334"/>
      <c r="D535" s="334"/>
      <c r="E535" s="334"/>
    </row>
    <row r="536" spans="1:5">
      <c r="A536" t="s">
        <v>1188</v>
      </c>
      <c r="B536" s="334">
        <v>1</v>
      </c>
      <c r="C536" s="334"/>
      <c r="D536" s="334"/>
      <c r="E536" s="334"/>
    </row>
    <row r="537" spans="1:5">
      <c r="A537" t="s">
        <v>1189</v>
      </c>
      <c r="B537" s="334">
        <v>1</v>
      </c>
      <c r="C537" s="334"/>
      <c r="D537" s="334"/>
      <c r="E537" s="334"/>
    </row>
    <row r="538" spans="1:5">
      <c r="A538" t="s">
        <v>1190</v>
      </c>
      <c r="B538" s="334">
        <v>0</v>
      </c>
      <c r="C538" s="334"/>
      <c r="D538" s="334"/>
      <c r="E538" s="334"/>
    </row>
    <row r="539" spans="1:5">
      <c r="A539" t="s">
        <v>1191</v>
      </c>
      <c r="B539" s="334">
        <v>1</v>
      </c>
      <c r="C539" s="334"/>
      <c r="D539" s="334"/>
      <c r="E539" s="334"/>
    </row>
    <row r="540" spans="1:5">
      <c r="A540" t="s">
        <v>1192</v>
      </c>
      <c r="B540" s="334">
        <v>1</v>
      </c>
      <c r="C540" s="334"/>
      <c r="D540" s="334"/>
      <c r="E540" s="334"/>
    </row>
    <row r="541" spans="1:5">
      <c r="A541" t="s">
        <v>1193</v>
      </c>
      <c r="B541" s="334">
        <v>1</v>
      </c>
      <c r="C541" s="334"/>
      <c r="D541" s="334"/>
      <c r="E541" s="334"/>
    </row>
    <row r="542" spans="1:5">
      <c r="A542" t="s">
        <v>1194</v>
      </c>
      <c r="B542" s="334">
        <v>1</v>
      </c>
      <c r="C542" s="334"/>
      <c r="D542" s="334"/>
      <c r="E542" s="334"/>
    </row>
    <row r="543" spans="1:5">
      <c r="A543" t="s">
        <v>1195</v>
      </c>
      <c r="B543" s="334">
        <v>1</v>
      </c>
      <c r="C543" s="334"/>
      <c r="D543" s="334"/>
      <c r="E543" s="334"/>
    </row>
    <row r="544" spans="1:5">
      <c r="A544" t="s">
        <v>1196</v>
      </c>
      <c r="B544" s="334">
        <v>1</v>
      </c>
      <c r="C544" s="334"/>
      <c r="D544" s="334"/>
      <c r="E544" s="334"/>
    </row>
    <row r="545" spans="1:5">
      <c r="A545" t="s">
        <v>1197</v>
      </c>
      <c r="B545" s="334">
        <v>1</v>
      </c>
      <c r="C545" s="334"/>
      <c r="D545" s="334"/>
      <c r="E545" s="334"/>
    </row>
    <row r="546" spans="1:5">
      <c r="A546" t="s">
        <v>1198</v>
      </c>
      <c r="B546" s="334">
        <v>1</v>
      </c>
      <c r="C546" s="334"/>
      <c r="D546" s="334"/>
      <c r="E546" s="334"/>
    </row>
    <row r="547" spans="1:5">
      <c r="A547" t="s">
        <v>1199</v>
      </c>
      <c r="B547" s="334">
        <v>1</v>
      </c>
      <c r="C547" s="334"/>
      <c r="D547" s="334"/>
      <c r="E547" s="334"/>
    </row>
    <row r="548" spans="1:5">
      <c r="A548" t="s">
        <v>1200</v>
      </c>
      <c r="B548" s="334">
        <v>1</v>
      </c>
      <c r="C548" s="334"/>
      <c r="D548" s="334"/>
      <c r="E548" s="334"/>
    </row>
    <row r="549" spans="1:5">
      <c r="A549" t="s">
        <v>1201</v>
      </c>
      <c r="B549" s="334">
        <v>1</v>
      </c>
      <c r="C549" s="334"/>
      <c r="D549" s="334"/>
      <c r="E549" s="334"/>
    </row>
    <row r="550" spans="1:5">
      <c r="A550" t="s">
        <v>1202</v>
      </c>
      <c r="B550" s="334">
        <v>1</v>
      </c>
      <c r="C550" s="334"/>
      <c r="D550" s="334"/>
      <c r="E550" s="334"/>
    </row>
    <row r="551" spans="1:5">
      <c r="A551" t="s">
        <v>1203</v>
      </c>
      <c r="B551" s="334">
        <v>1</v>
      </c>
      <c r="C551" s="334"/>
      <c r="D551" s="334"/>
      <c r="E551" s="334"/>
    </row>
    <row r="552" spans="1:5">
      <c r="A552" t="s">
        <v>1204</v>
      </c>
      <c r="B552" s="334">
        <v>1</v>
      </c>
      <c r="C552" s="334"/>
      <c r="D552" s="334"/>
      <c r="E552" s="334"/>
    </row>
    <row r="553" spans="1:5">
      <c r="A553" t="s">
        <v>1205</v>
      </c>
      <c r="B553" s="334">
        <v>0</v>
      </c>
      <c r="C553" s="334"/>
      <c r="D553" s="334"/>
      <c r="E553" s="334"/>
    </row>
    <row r="554" spans="1:5">
      <c r="A554" t="s">
        <v>1206</v>
      </c>
      <c r="B554" s="334">
        <v>1</v>
      </c>
      <c r="C554" s="334"/>
      <c r="D554" s="334"/>
      <c r="E554" s="334"/>
    </row>
    <row r="555" spans="1:5">
      <c r="A555" t="s">
        <v>1207</v>
      </c>
      <c r="B555" s="334">
        <v>1</v>
      </c>
      <c r="C555" s="334"/>
      <c r="D555" s="334"/>
      <c r="E555" s="334"/>
    </row>
    <row r="556" spans="1:5">
      <c r="A556" t="s">
        <v>1208</v>
      </c>
      <c r="B556" s="334">
        <v>1</v>
      </c>
      <c r="C556" s="334"/>
      <c r="D556" s="334"/>
      <c r="E556" s="334"/>
    </row>
    <row r="557" spans="1:5">
      <c r="A557" t="s">
        <v>1209</v>
      </c>
      <c r="B557" s="334">
        <v>0</v>
      </c>
      <c r="C557" s="334"/>
      <c r="D557" s="334"/>
      <c r="E557" s="334"/>
    </row>
    <row r="558" spans="1:5">
      <c r="A558" t="s">
        <v>1210</v>
      </c>
      <c r="B558" s="334">
        <v>1</v>
      </c>
      <c r="C558" s="334"/>
      <c r="D558" s="334"/>
      <c r="E558" s="334"/>
    </row>
    <row r="559" spans="1:5">
      <c r="A559" t="s">
        <v>1211</v>
      </c>
      <c r="B559" s="334">
        <v>1</v>
      </c>
      <c r="C559" s="334"/>
      <c r="D559" s="334"/>
      <c r="E559" s="334"/>
    </row>
    <row r="560" spans="1:5">
      <c r="A560" t="s">
        <v>1212</v>
      </c>
      <c r="B560" s="334">
        <v>0</v>
      </c>
      <c r="C560" s="334"/>
      <c r="D560" s="334"/>
      <c r="E560" s="334"/>
    </row>
    <row r="561" spans="1:5">
      <c r="A561" t="s">
        <v>1213</v>
      </c>
      <c r="B561" s="334">
        <v>1</v>
      </c>
      <c r="C561" s="334"/>
      <c r="D561" s="334"/>
      <c r="E561" s="334"/>
    </row>
    <row r="562" spans="1:5">
      <c r="A562" t="s">
        <v>1214</v>
      </c>
      <c r="B562" s="334">
        <v>1</v>
      </c>
      <c r="C562" s="334"/>
      <c r="D562" s="334"/>
      <c r="E562" s="334"/>
    </row>
    <row r="563" spans="1:5">
      <c r="A563" t="s">
        <v>1215</v>
      </c>
      <c r="B563" s="334">
        <v>1</v>
      </c>
      <c r="C563" s="334"/>
      <c r="D563" s="334"/>
      <c r="E563" s="334"/>
    </row>
    <row r="564" spans="1:5">
      <c r="A564" t="s">
        <v>1216</v>
      </c>
      <c r="B564" s="334">
        <v>1</v>
      </c>
      <c r="C564" s="334"/>
      <c r="D564" s="334"/>
      <c r="E564" s="334"/>
    </row>
    <row r="565" spans="1:5">
      <c r="A565" t="s">
        <v>1217</v>
      </c>
      <c r="B565" s="334">
        <v>1</v>
      </c>
      <c r="C565" s="334"/>
      <c r="D565" s="334"/>
      <c r="E565" s="334"/>
    </row>
    <row r="566" spans="1:5">
      <c r="A566" t="s">
        <v>1218</v>
      </c>
      <c r="B566" s="334">
        <v>1</v>
      </c>
      <c r="C566" s="334"/>
      <c r="D566" s="334"/>
      <c r="E566" s="334"/>
    </row>
    <row r="567" spans="1:5">
      <c r="A567" t="s">
        <v>1219</v>
      </c>
      <c r="B567" s="334">
        <v>1</v>
      </c>
      <c r="C567" s="334"/>
      <c r="D567" s="334"/>
      <c r="E567" s="334"/>
    </row>
    <row r="568" spans="1:5">
      <c r="A568" t="s">
        <v>1220</v>
      </c>
      <c r="B568" s="334">
        <v>1</v>
      </c>
      <c r="C568" s="334"/>
      <c r="D568" s="334"/>
      <c r="E568" s="334"/>
    </row>
    <row r="569" spans="1:5">
      <c r="A569" t="s">
        <v>1221</v>
      </c>
      <c r="B569" s="334">
        <v>1</v>
      </c>
      <c r="C569" s="334"/>
      <c r="D569" s="334"/>
      <c r="E569" s="334"/>
    </row>
    <row r="570" spans="1:5">
      <c r="A570" t="s">
        <v>1222</v>
      </c>
      <c r="B570" s="334">
        <v>1</v>
      </c>
      <c r="C570" s="334"/>
      <c r="D570" s="334"/>
      <c r="E570" s="334"/>
    </row>
    <row r="571" spans="1:5">
      <c r="A571" t="s">
        <v>1223</v>
      </c>
      <c r="B571" s="334">
        <v>1</v>
      </c>
      <c r="C571" s="334"/>
      <c r="D571" s="334"/>
      <c r="E571" s="334"/>
    </row>
    <row r="572" spans="1:5">
      <c r="A572" t="s">
        <v>1224</v>
      </c>
      <c r="B572" s="33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topLeftCell="E1" zoomScale="130" zoomScaleNormal="130" workbookViewId="0">
      <selection activeCell="G14" sqref="G14"/>
    </sheetView>
  </sheetViews>
  <sheetFormatPr defaultRowHeight="13.8"/>
  <cols>
    <col min="1" max="1" width="3.69921875" customWidth="1"/>
    <col min="2" max="2" width="15.3984375" customWidth="1"/>
    <col min="3" max="3" width="16.09765625" customWidth="1"/>
    <col min="4" max="4" width="12.09765625" customWidth="1"/>
    <col min="5" max="5" width="12.19921875" customWidth="1"/>
    <col min="6" max="6" width="37.59765625" customWidth="1"/>
    <col min="7" max="7" width="14.59765625" customWidth="1"/>
    <col min="8" max="8" width="14.3984375" customWidth="1"/>
    <col min="9" max="9" width="36.5" customWidth="1"/>
    <col min="10" max="10" width="11.296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2052</v>
      </c>
    </row>
    <row r="3" spans="2:10" ht="17.399999999999999" customHeight="1">
      <c r="B3" s="384"/>
    </row>
    <row r="6" spans="2:10" ht="18" customHeight="1">
      <c r="B6" s="50" t="s">
        <v>8</v>
      </c>
      <c r="C6" t="s">
        <v>26</v>
      </c>
    </row>
    <row r="7" spans="2:10">
      <c r="B7" s="50" t="s">
        <v>10</v>
      </c>
      <c r="C7" t="s">
        <v>40</v>
      </c>
    </row>
    <row r="9" spans="2:10">
      <c r="B9" s="50" t="s">
        <v>1226</v>
      </c>
      <c r="C9" s="50" t="s">
        <v>1227</v>
      </c>
    </row>
    <row r="10" spans="2:10">
      <c r="B10" s="50" t="s">
        <v>1228</v>
      </c>
      <c r="C10" t="s">
        <v>612</v>
      </c>
      <c r="D10" t="s">
        <v>613</v>
      </c>
      <c r="E10" t="s">
        <v>1923</v>
      </c>
      <c r="F10" t="s">
        <v>614</v>
      </c>
      <c r="G10" t="s">
        <v>615</v>
      </c>
      <c r="H10" t="s">
        <v>616</v>
      </c>
      <c r="I10" t="s">
        <v>618</v>
      </c>
      <c r="J10" t="s">
        <v>1224</v>
      </c>
    </row>
    <row r="11" spans="2:10">
      <c r="B11" s="51" t="s">
        <v>27</v>
      </c>
      <c r="C11" s="334">
        <v>10</v>
      </c>
      <c r="D11" s="334">
        <v>124</v>
      </c>
      <c r="E11" s="334"/>
      <c r="F11" s="334"/>
      <c r="G11" s="334"/>
      <c r="H11" s="334"/>
      <c r="I11" s="334">
        <v>35</v>
      </c>
      <c r="J11" s="334">
        <v>169</v>
      </c>
    </row>
    <row r="12" spans="2:10">
      <c r="B12" s="51" t="s">
        <v>29</v>
      </c>
      <c r="C12" s="334">
        <v>14</v>
      </c>
      <c r="D12" s="334">
        <v>180</v>
      </c>
      <c r="E12" s="334">
        <v>30</v>
      </c>
      <c r="F12" s="334"/>
      <c r="G12" s="334">
        <v>1</v>
      </c>
      <c r="H12" s="334"/>
      <c r="I12" s="334">
        <v>20</v>
      </c>
      <c r="J12" s="334">
        <v>245</v>
      </c>
    </row>
    <row r="13" spans="2:10">
      <c r="B13" s="51" t="s">
        <v>26</v>
      </c>
      <c r="C13" s="334"/>
      <c r="D13" s="334">
        <v>85</v>
      </c>
      <c r="E13" s="334">
        <v>32</v>
      </c>
      <c r="F13" s="334">
        <v>6</v>
      </c>
      <c r="G13" s="334"/>
      <c r="H13" s="334">
        <v>3</v>
      </c>
      <c r="I13" s="334">
        <v>9</v>
      </c>
      <c r="J13" s="334">
        <v>135</v>
      </c>
    </row>
    <row r="14" spans="2:10">
      <c r="B14" s="51" t="s">
        <v>1224</v>
      </c>
      <c r="C14" s="334">
        <v>24</v>
      </c>
      <c r="D14" s="334">
        <v>389</v>
      </c>
      <c r="E14" s="334">
        <v>62</v>
      </c>
      <c r="F14" s="334">
        <v>6</v>
      </c>
      <c r="G14" s="334">
        <v>1</v>
      </c>
      <c r="H14" s="334">
        <v>3</v>
      </c>
      <c r="I14" s="334">
        <v>64</v>
      </c>
      <c r="J14" s="334">
        <v>549</v>
      </c>
    </row>
    <row r="18" spans="2:10">
      <c r="B18" s="51"/>
      <c r="C18" s="334"/>
      <c r="D18" s="334"/>
      <c r="E18" s="334"/>
      <c r="F18" s="334"/>
      <c r="G18" s="334"/>
      <c r="H18" s="334"/>
      <c r="I18" s="334"/>
      <c r="J18" s="334"/>
    </row>
    <row r="19" spans="2:10">
      <c r="B19" s="50" t="s">
        <v>8</v>
      </c>
      <c r="C19" t="s">
        <v>26</v>
      </c>
    </row>
    <row r="20" spans="2:10">
      <c r="B20" s="50" t="s">
        <v>2058</v>
      </c>
      <c r="C20" t="s">
        <v>2057</v>
      </c>
    </row>
    <row r="21" spans="2:10">
      <c r="B21" s="50" t="s">
        <v>10</v>
      </c>
      <c r="C21" t="s">
        <v>40</v>
      </c>
    </row>
    <row r="23" spans="2:10">
      <c r="B23" s="50" t="s">
        <v>1228</v>
      </c>
      <c r="C23" t="s">
        <v>1226</v>
      </c>
    </row>
    <row r="24" spans="2:10">
      <c r="B24" s="51" t="s">
        <v>612</v>
      </c>
      <c r="C24" s="334">
        <v>24</v>
      </c>
    </row>
    <row r="25" spans="2:10">
      <c r="B25" s="51" t="s">
        <v>613</v>
      </c>
      <c r="C25" s="334">
        <v>389</v>
      </c>
    </row>
    <row r="26" spans="2:10">
      <c r="B26" s="51" t="s">
        <v>1923</v>
      </c>
      <c r="C26" s="334">
        <v>62</v>
      </c>
    </row>
    <row r="27" spans="2:10">
      <c r="B27" s="51" t="s">
        <v>614</v>
      </c>
      <c r="C27" s="334">
        <v>6</v>
      </c>
    </row>
    <row r="28" spans="2:10">
      <c r="B28" s="51" t="s">
        <v>615</v>
      </c>
      <c r="C28" s="334">
        <v>1</v>
      </c>
    </row>
    <row r="29" spans="2:10">
      <c r="B29" s="51" t="s">
        <v>616</v>
      </c>
      <c r="C29" s="334">
        <v>3</v>
      </c>
    </row>
    <row r="30" spans="2:10">
      <c r="B30" s="51" t="s">
        <v>618</v>
      </c>
      <c r="C30" s="334">
        <v>64</v>
      </c>
    </row>
    <row r="31" spans="2:10">
      <c r="B31" s="51" t="s">
        <v>1224</v>
      </c>
      <c r="C31" s="334">
        <v>549</v>
      </c>
    </row>
    <row r="40" spans="2:12">
      <c r="B40" s="383"/>
      <c r="C40" s="383"/>
      <c r="D40" s="383"/>
    </row>
    <row r="41" spans="2:12">
      <c r="B41" s="383"/>
      <c r="C41" s="383"/>
      <c r="D41" s="383"/>
    </row>
    <row r="42" spans="2:12" ht="22.2">
      <c r="B42" s="127" t="s">
        <v>2053</v>
      </c>
      <c r="C42" s="11"/>
      <c r="D42" s="11"/>
      <c r="E42" s="11"/>
      <c r="F42" s="11"/>
      <c r="G42" s="11"/>
      <c r="H42" s="11"/>
      <c r="I42" s="11"/>
      <c r="J42" s="11"/>
      <c r="K42" s="11"/>
      <c r="L42" s="11"/>
    </row>
    <row r="45" spans="2:12">
      <c r="B45" s="50" t="s">
        <v>8</v>
      </c>
      <c r="C45" t="s" vm="1">
        <v>26</v>
      </c>
    </row>
    <row r="46" spans="2:12">
      <c r="B46" s="50" t="s">
        <v>9</v>
      </c>
      <c r="C46" t="s" vm="2">
        <v>1225</v>
      </c>
    </row>
    <row r="47" spans="2:12">
      <c r="B47" s="50" t="s">
        <v>10</v>
      </c>
      <c r="C47" t="s" vm="3">
        <v>40</v>
      </c>
    </row>
    <row r="49" spans="2:6">
      <c r="B49" s="50" t="s">
        <v>1226</v>
      </c>
      <c r="C49" s="50" t="s">
        <v>1227</v>
      </c>
    </row>
    <row r="50" spans="2:6">
      <c r="B50" s="50" t="s">
        <v>1228</v>
      </c>
      <c r="C50" t="s">
        <v>612</v>
      </c>
      <c r="D50" t="s">
        <v>613</v>
      </c>
      <c r="E50" t="s">
        <v>618</v>
      </c>
      <c r="F50" t="s">
        <v>1224</v>
      </c>
    </row>
    <row r="51" spans="2:6">
      <c r="B51" s="51" t="s">
        <v>74</v>
      </c>
      <c r="C51" s="334">
        <v>3</v>
      </c>
      <c r="D51" s="334">
        <v>17</v>
      </c>
      <c r="E51" s="334"/>
      <c r="F51" s="334">
        <v>20</v>
      </c>
    </row>
    <row r="52" spans="2:6">
      <c r="B52" s="51" t="s">
        <v>123</v>
      </c>
      <c r="C52" s="334"/>
      <c r="D52" s="334">
        <v>50</v>
      </c>
      <c r="E52" s="334">
        <v>22</v>
      </c>
      <c r="F52" s="334">
        <v>72</v>
      </c>
    </row>
    <row r="53" spans="2:6">
      <c r="B53" s="51" t="s">
        <v>94</v>
      </c>
      <c r="C53" s="334">
        <v>2</v>
      </c>
      <c r="D53" s="334">
        <v>30</v>
      </c>
      <c r="E53" s="334">
        <v>1</v>
      </c>
      <c r="F53" s="334">
        <v>33</v>
      </c>
    </row>
    <row r="54" spans="2:6">
      <c r="B54" s="51" t="s">
        <v>88</v>
      </c>
      <c r="C54" s="334">
        <v>1</v>
      </c>
      <c r="D54" s="334">
        <v>14</v>
      </c>
      <c r="E54" s="334"/>
      <c r="F54" s="334">
        <v>15</v>
      </c>
    </row>
    <row r="55" spans="2:6">
      <c r="B55" s="51" t="s">
        <v>55</v>
      </c>
      <c r="C55" s="334">
        <v>4</v>
      </c>
      <c r="D55" s="334">
        <v>13</v>
      </c>
      <c r="E55" s="334"/>
      <c r="F55" s="334">
        <v>17</v>
      </c>
    </row>
    <row r="56" spans="2:6">
      <c r="B56" s="51" t="s">
        <v>37</v>
      </c>
      <c r="C56" s="334"/>
      <c r="D56" s="334"/>
      <c r="E56" s="334">
        <v>12</v>
      </c>
      <c r="F56" s="334">
        <v>12</v>
      </c>
    </row>
    <row r="57" spans="2:6">
      <c r="B57" s="51" t="s">
        <v>1224</v>
      </c>
      <c r="C57" s="334">
        <v>10</v>
      </c>
      <c r="D57" s="334">
        <v>124</v>
      </c>
      <c r="E57" s="334">
        <v>35</v>
      </c>
      <c r="F57" s="334">
        <v>169</v>
      </c>
    </row>
    <row r="62" spans="2:6">
      <c r="B62" s="50" t="s">
        <v>8</v>
      </c>
      <c r="C62" t="s" vm="1">
        <v>26</v>
      </c>
    </row>
    <row r="63" spans="2:6">
      <c r="B63" s="50" t="s">
        <v>9</v>
      </c>
      <c r="C63" t="s" vm="2">
        <v>1225</v>
      </c>
    </row>
    <row r="64" spans="2:6">
      <c r="B64" s="50" t="s">
        <v>10</v>
      </c>
      <c r="C64" t="s" vm="3">
        <v>40</v>
      </c>
    </row>
    <row r="66" spans="2:3">
      <c r="B66" s="50" t="s">
        <v>1228</v>
      </c>
      <c r="C66" t="s">
        <v>1226</v>
      </c>
    </row>
    <row r="67" spans="2:3">
      <c r="B67" s="51" t="s">
        <v>612</v>
      </c>
      <c r="C67" s="334">
        <v>10</v>
      </c>
    </row>
    <row r="68" spans="2:3">
      <c r="B68" s="51" t="s">
        <v>613</v>
      </c>
      <c r="C68" s="334">
        <v>124</v>
      </c>
    </row>
    <row r="69" spans="2:3">
      <c r="B69" s="51" t="s">
        <v>618</v>
      </c>
      <c r="C69" s="334">
        <v>35</v>
      </c>
    </row>
    <row r="70" spans="2:3">
      <c r="B70" s="51" t="s">
        <v>1224</v>
      </c>
      <c r="C70" s="334">
        <v>169</v>
      </c>
    </row>
    <row r="81" spans="2:16" ht="22.2">
      <c r="B81" s="127" t="s">
        <v>2054</v>
      </c>
      <c r="C81" s="11"/>
      <c r="D81" s="11"/>
      <c r="E81" s="11"/>
      <c r="F81" s="11"/>
      <c r="G81" s="11"/>
      <c r="H81" s="11"/>
      <c r="I81" s="11"/>
      <c r="J81" s="11"/>
      <c r="K81" s="11"/>
      <c r="L81" s="11"/>
      <c r="M81" s="11"/>
      <c r="N81" s="11"/>
      <c r="O81" s="11"/>
      <c r="P81" s="11"/>
    </row>
    <row r="83" spans="2:16">
      <c r="B83" s="50" t="s">
        <v>8</v>
      </c>
      <c r="C83" t="s" vm="1">
        <v>26</v>
      </c>
    </row>
    <row r="84" spans="2:16">
      <c r="B84" s="50" t="s">
        <v>9</v>
      </c>
      <c r="C84" t="s" vm="4">
        <v>1225</v>
      </c>
    </row>
    <row r="85" spans="2:16">
      <c r="B85" s="50" t="s">
        <v>10</v>
      </c>
      <c r="C85" t="s" vm="3">
        <v>40</v>
      </c>
    </row>
    <row r="87" spans="2:16">
      <c r="B87" s="50" t="s">
        <v>1226</v>
      </c>
      <c r="C87" s="50" t="s">
        <v>1227</v>
      </c>
    </row>
    <row r="88" spans="2:16">
      <c r="B88" s="50" t="s">
        <v>1228</v>
      </c>
      <c r="C88" t="s">
        <v>612</v>
      </c>
      <c r="D88" t="s">
        <v>613</v>
      </c>
      <c r="E88" t="s">
        <v>1923</v>
      </c>
      <c r="F88" t="s">
        <v>615</v>
      </c>
      <c r="G88" t="s">
        <v>618</v>
      </c>
      <c r="H88" t="s">
        <v>1224</v>
      </c>
    </row>
    <row r="89" spans="2:16">
      <c r="B89" s="51" t="s">
        <v>182</v>
      </c>
      <c r="C89" s="334">
        <v>2</v>
      </c>
      <c r="D89" s="334">
        <v>27</v>
      </c>
      <c r="E89" s="334"/>
      <c r="F89" s="334">
        <v>1</v>
      </c>
      <c r="G89" s="334"/>
      <c r="H89" s="334">
        <v>30</v>
      </c>
    </row>
    <row r="90" spans="2:16">
      <c r="B90" s="51" t="s">
        <v>334</v>
      </c>
      <c r="C90" s="334">
        <v>1</v>
      </c>
      <c r="D90" s="334">
        <v>1</v>
      </c>
      <c r="E90" s="334"/>
      <c r="F90" s="334"/>
      <c r="G90" s="334">
        <v>12</v>
      </c>
      <c r="H90" s="334">
        <v>14</v>
      </c>
    </row>
    <row r="91" spans="2:16">
      <c r="B91" s="51" t="s">
        <v>332</v>
      </c>
      <c r="C91" s="334"/>
      <c r="D91" s="334">
        <v>11</v>
      </c>
      <c r="E91" s="334">
        <v>4</v>
      </c>
      <c r="F91" s="334"/>
      <c r="G91" s="334"/>
      <c r="H91" s="334">
        <v>15</v>
      </c>
    </row>
    <row r="92" spans="2:16">
      <c r="B92" s="51" t="s">
        <v>326</v>
      </c>
      <c r="C92" s="334"/>
      <c r="D92" s="334">
        <v>2</v>
      </c>
      <c r="E92" s="334">
        <v>26</v>
      </c>
      <c r="F92" s="334"/>
      <c r="G92" s="334">
        <v>4</v>
      </c>
      <c r="H92" s="334">
        <v>32</v>
      </c>
    </row>
    <row r="93" spans="2:16">
      <c r="B93" s="51" t="s">
        <v>312</v>
      </c>
      <c r="C93" s="334"/>
      <c r="D93" s="334">
        <v>14</v>
      </c>
      <c r="E93" s="334"/>
      <c r="F93" s="334"/>
      <c r="G93" s="334">
        <v>4</v>
      </c>
      <c r="H93" s="334">
        <v>18</v>
      </c>
    </row>
    <row r="94" spans="2:16">
      <c r="B94" s="51" t="s">
        <v>217</v>
      </c>
      <c r="C94" s="334"/>
      <c r="D94" s="334">
        <v>6</v>
      </c>
      <c r="E94" s="334"/>
      <c r="F94" s="334"/>
      <c r="G94" s="334"/>
      <c r="H94" s="334">
        <v>6</v>
      </c>
    </row>
    <row r="95" spans="2:16">
      <c r="B95" s="51" t="s">
        <v>216</v>
      </c>
      <c r="C95" s="334"/>
      <c r="D95" s="334">
        <v>41</v>
      </c>
      <c r="E95" s="334"/>
      <c r="F95" s="334"/>
      <c r="G95" s="334"/>
      <c r="H95" s="334">
        <v>41</v>
      </c>
    </row>
    <row r="96" spans="2:16">
      <c r="B96" s="51" t="s">
        <v>214</v>
      </c>
      <c r="C96" s="334">
        <v>3</v>
      </c>
      <c r="D96" s="334">
        <v>6</v>
      </c>
      <c r="E96" s="334"/>
      <c r="F96" s="334"/>
      <c r="G96" s="334"/>
      <c r="H96" s="334">
        <v>9</v>
      </c>
    </row>
    <row r="97" spans="2:8">
      <c r="B97" s="51" t="s">
        <v>213</v>
      </c>
      <c r="C97" s="334"/>
      <c r="D97" s="334">
        <v>17</v>
      </c>
      <c r="E97" s="334"/>
      <c r="F97" s="334"/>
      <c r="G97" s="334"/>
      <c r="H97" s="334">
        <v>17</v>
      </c>
    </row>
    <row r="98" spans="2:8">
      <c r="B98" s="51" t="s">
        <v>218</v>
      </c>
      <c r="C98" s="334"/>
      <c r="D98" s="334">
        <v>17</v>
      </c>
      <c r="E98" s="334"/>
      <c r="F98" s="334"/>
      <c r="G98" s="334"/>
      <c r="H98" s="334">
        <v>17</v>
      </c>
    </row>
    <row r="99" spans="2:8">
      <c r="B99" s="51" t="s">
        <v>219</v>
      </c>
      <c r="C99" s="334">
        <v>7</v>
      </c>
      <c r="D99" s="334">
        <v>14</v>
      </c>
      <c r="E99" s="334"/>
      <c r="F99" s="334"/>
      <c r="G99" s="334"/>
      <c r="H99" s="334">
        <v>21</v>
      </c>
    </row>
    <row r="100" spans="2:8">
      <c r="B100" s="51" t="s">
        <v>220</v>
      </c>
      <c r="C100" s="334">
        <v>1</v>
      </c>
      <c r="D100" s="334">
        <v>17</v>
      </c>
      <c r="E100" s="334"/>
      <c r="F100" s="334"/>
      <c r="G100" s="334"/>
      <c r="H100" s="334">
        <v>18</v>
      </c>
    </row>
    <row r="101" spans="2:8">
      <c r="B101" s="51" t="s">
        <v>215</v>
      </c>
      <c r="C101" s="334"/>
      <c r="D101" s="334">
        <v>7</v>
      </c>
      <c r="E101" s="334"/>
      <c r="F101" s="334"/>
      <c r="G101" s="334"/>
      <c r="H101" s="334">
        <v>7</v>
      </c>
    </row>
    <row r="102" spans="2:8">
      <c r="B102" s="51" t="s">
        <v>1224</v>
      </c>
      <c r="C102" s="334">
        <v>14</v>
      </c>
      <c r="D102" s="334">
        <v>180</v>
      </c>
      <c r="E102" s="334">
        <v>30</v>
      </c>
      <c r="F102" s="334">
        <v>1</v>
      </c>
      <c r="G102" s="334">
        <v>20</v>
      </c>
      <c r="H102" s="334">
        <v>245</v>
      </c>
    </row>
    <row r="107" spans="2:8">
      <c r="B107" s="50" t="s">
        <v>8</v>
      </c>
      <c r="C107" t="s" vm="1">
        <v>26</v>
      </c>
    </row>
    <row r="108" spans="2:8">
      <c r="B108" s="50" t="s">
        <v>9</v>
      </c>
      <c r="C108" t="s" vm="4">
        <v>1225</v>
      </c>
    </row>
    <row r="109" spans="2:8">
      <c r="B109" s="50" t="s">
        <v>10</v>
      </c>
      <c r="C109" t="s" vm="3">
        <v>40</v>
      </c>
    </row>
    <row r="111" spans="2:8">
      <c r="B111" s="50" t="s">
        <v>1228</v>
      </c>
      <c r="C111" t="s">
        <v>1226</v>
      </c>
    </row>
    <row r="112" spans="2:8">
      <c r="B112" s="51" t="s">
        <v>612</v>
      </c>
      <c r="C112" s="334">
        <v>14</v>
      </c>
    </row>
    <row r="113" spans="2:16">
      <c r="B113" s="51" t="s">
        <v>613</v>
      </c>
      <c r="C113" s="334">
        <v>180</v>
      </c>
    </row>
    <row r="114" spans="2:16">
      <c r="B114" s="51" t="s">
        <v>1923</v>
      </c>
      <c r="C114" s="334">
        <v>30</v>
      </c>
    </row>
    <row r="115" spans="2:16">
      <c r="B115" s="51" t="s">
        <v>615</v>
      </c>
      <c r="C115" s="334">
        <v>1</v>
      </c>
    </row>
    <row r="116" spans="2:16">
      <c r="B116" s="51" t="s">
        <v>618</v>
      </c>
      <c r="C116" s="334">
        <v>20</v>
      </c>
    </row>
    <row r="117" spans="2:16">
      <c r="B117" s="51" t="s">
        <v>1224</v>
      </c>
      <c r="C117" s="334">
        <v>245</v>
      </c>
    </row>
    <row r="126" spans="2:16" ht="22.2">
      <c r="B126" s="127" t="s">
        <v>2055</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1226</v>
      </c>
      <c r="C133" s="50" t="s">
        <v>1227</v>
      </c>
    </row>
    <row r="134" spans="2:8">
      <c r="B134" s="50" t="s">
        <v>1228</v>
      </c>
      <c r="C134" t="s">
        <v>613</v>
      </c>
      <c r="D134" t="s">
        <v>1923</v>
      </c>
      <c r="E134" t="s">
        <v>614</v>
      </c>
      <c r="F134" t="s">
        <v>616</v>
      </c>
      <c r="G134" t="s">
        <v>618</v>
      </c>
      <c r="H134" t="s">
        <v>1224</v>
      </c>
    </row>
    <row r="135" spans="2:8">
      <c r="B135" s="51" t="s">
        <v>380</v>
      </c>
      <c r="C135" s="334">
        <v>23</v>
      </c>
      <c r="D135" s="334">
        <v>1</v>
      </c>
      <c r="E135" s="334"/>
      <c r="F135" s="334">
        <v>3</v>
      </c>
      <c r="G135" s="334">
        <v>3</v>
      </c>
      <c r="H135" s="334">
        <v>30</v>
      </c>
    </row>
    <row r="136" spans="2:8">
      <c r="B136" s="51" t="s">
        <v>336</v>
      </c>
      <c r="C136" s="334">
        <v>26</v>
      </c>
      <c r="D136" s="334">
        <v>15</v>
      </c>
      <c r="E136" s="334">
        <v>2</v>
      </c>
      <c r="F136" s="334"/>
      <c r="G136" s="334"/>
      <c r="H136" s="334">
        <v>43</v>
      </c>
    </row>
    <row r="137" spans="2:8">
      <c r="B137" s="51" t="s">
        <v>369</v>
      </c>
      <c r="C137" s="334">
        <v>2</v>
      </c>
      <c r="D137" s="334">
        <v>12</v>
      </c>
      <c r="E137" s="334">
        <v>4</v>
      </c>
      <c r="F137" s="334"/>
      <c r="G137" s="334">
        <v>6</v>
      </c>
      <c r="H137" s="334">
        <v>24</v>
      </c>
    </row>
    <row r="138" spans="2:8">
      <c r="B138" s="51" t="s">
        <v>440</v>
      </c>
      <c r="C138" s="334">
        <v>5</v>
      </c>
      <c r="D138" s="334"/>
      <c r="E138" s="334"/>
      <c r="F138" s="334"/>
      <c r="G138" s="334"/>
      <c r="H138" s="334">
        <v>5</v>
      </c>
    </row>
    <row r="139" spans="2:8">
      <c r="B139" s="51" t="s">
        <v>442</v>
      </c>
      <c r="C139" s="334">
        <v>5</v>
      </c>
      <c r="D139" s="334"/>
      <c r="E139" s="334"/>
      <c r="F139" s="334"/>
      <c r="G139" s="334"/>
      <c r="H139" s="334">
        <v>5</v>
      </c>
    </row>
    <row r="140" spans="2:8">
      <c r="B140" s="51" t="s">
        <v>1951</v>
      </c>
      <c r="C140" s="334"/>
      <c r="D140" s="334">
        <v>4</v>
      </c>
      <c r="E140" s="334"/>
      <c r="F140" s="334"/>
      <c r="G140" s="334"/>
      <c r="H140" s="334">
        <v>4</v>
      </c>
    </row>
    <row r="141" spans="2:8">
      <c r="B141" s="51" t="s">
        <v>393</v>
      </c>
      <c r="C141" s="334">
        <v>9</v>
      </c>
      <c r="D141" s="334"/>
      <c r="E141" s="334"/>
      <c r="F141" s="334"/>
      <c r="G141" s="334"/>
      <c r="H141" s="334">
        <v>9</v>
      </c>
    </row>
    <row r="142" spans="2:8">
      <c r="B142" s="51" t="s">
        <v>1952</v>
      </c>
      <c r="C142" s="334">
        <v>15</v>
      </c>
      <c r="D142" s="334"/>
      <c r="E142" s="334"/>
      <c r="F142" s="334"/>
      <c r="G142" s="334"/>
      <c r="H142" s="334">
        <v>15</v>
      </c>
    </row>
    <row r="143" spans="2:8">
      <c r="B143" s="51" t="s">
        <v>1224</v>
      </c>
      <c r="C143" s="334">
        <v>85</v>
      </c>
      <c r="D143" s="334">
        <v>32</v>
      </c>
      <c r="E143" s="334">
        <v>6</v>
      </c>
      <c r="F143" s="334">
        <v>3</v>
      </c>
      <c r="G143" s="334">
        <v>9</v>
      </c>
      <c r="H143" s="334">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1228</v>
      </c>
      <c r="C154" t="s">
        <v>1226</v>
      </c>
    </row>
    <row r="155" spans="2:3">
      <c r="B155" s="51" t="s">
        <v>613</v>
      </c>
      <c r="C155" s="334">
        <v>85</v>
      </c>
    </row>
    <row r="156" spans="2:3">
      <c r="B156" s="51" t="s">
        <v>618</v>
      </c>
      <c r="C156" s="334">
        <v>9</v>
      </c>
    </row>
    <row r="157" spans="2:3">
      <c r="B157" s="51" t="s">
        <v>614</v>
      </c>
      <c r="C157" s="334">
        <v>6</v>
      </c>
    </row>
    <row r="158" spans="2:3">
      <c r="B158" s="51" t="s">
        <v>1923</v>
      </c>
      <c r="C158" s="334">
        <v>32</v>
      </c>
    </row>
    <row r="159" spans="2:3">
      <c r="B159" s="51" t="s">
        <v>616</v>
      </c>
      <c r="C159" s="334">
        <v>3</v>
      </c>
    </row>
    <row r="160" spans="2:3">
      <c r="B160" s="51" t="s">
        <v>1224</v>
      </c>
      <c r="C160" s="334">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E1331" sqref="E133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1229</v>
      </c>
      <c r="R7" t="s">
        <v>1230</v>
      </c>
    </row>
    <row r="8" spans="1:45" ht="15" customHeight="1">
      <c r="B8" s="201" t="s">
        <v>8</v>
      </c>
      <c r="C8" s="201" t="s">
        <v>9</v>
      </c>
      <c r="D8" s="200" t="s">
        <v>119</v>
      </c>
      <c r="E8" s="200" t="s">
        <v>1231</v>
      </c>
      <c r="F8" s="204" t="s">
        <v>11</v>
      </c>
      <c r="G8" s="200" t="s">
        <v>12</v>
      </c>
      <c r="H8" s="202" t="s">
        <v>671</v>
      </c>
      <c r="I8" s="203" t="s">
        <v>13</v>
      </c>
      <c r="J8" s="203" t="s">
        <v>14</v>
      </c>
      <c r="K8" s="200" t="s">
        <v>1232</v>
      </c>
      <c r="L8" s="200" t="s">
        <v>1233</v>
      </c>
      <c r="M8" s="200" t="s">
        <v>1234</v>
      </c>
      <c r="N8" s="200" t="s">
        <v>1235</v>
      </c>
      <c r="O8" s="200" t="s">
        <v>1236</v>
      </c>
      <c r="P8" s="200" t="s">
        <v>1237</v>
      </c>
      <c r="Q8" s="200" t="s">
        <v>1238</v>
      </c>
      <c r="R8" s="200" t="s">
        <v>1239</v>
      </c>
      <c r="S8" s="200" t="s">
        <v>1240</v>
      </c>
      <c r="T8" s="200" t="s">
        <v>1241</v>
      </c>
      <c r="U8" s="200" t="s">
        <v>1242</v>
      </c>
      <c r="V8" s="200" t="s">
        <v>1243</v>
      </c>
      <c r="W8" s="200" t="s">
        <v>17</v>
      </c>
      <c r="X8" s="200" t="s">
        <v>1244</v>
      </c>
    </row>
    <row r="9" spans="1:45" ht="17.7" hidden="1" customHeight="1">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618</v>
      </c>
      <c r="J143" s="43">
        <f>VLOOKUP(Table1[[#This Row],[Status]],Auxiliar!$B$16:$C$24,2,0)</f>
        <v>7</v>
      </c>
      <c r="K143" s="2" t="s">
        <v>1248</v>
      </c>
      <c r="L143" s="29" t="s">
        <v>1246</v>
      </c>
      <c r="M143" s="21" t="s">
        <v>1255</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618</v>
      </c>
      <c r="J144" s="43">
        <f>VLOOKUP(Table1[[#This Row],[Status]],Auxiliar!$B$16:$C$24,2,0)</f>
        <v>7</v>
      </c>
      <c r="K144" s="2" t="s">
        <v>1249</v>
      </c>
      <c r="L144" s="29" t="s">
        <v>1246</v>
      </c>
      <c r="M144" s="21" t="s">
        <v>1255</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618</v>
      </c>
      <c r="J145" s="43">
        <f>VLOOKUP(Table1[[#This Row],[Status]],Auxiliar!$B$16:$C$24,2,0)</f>
        <v>7</v>
      </c>
      <c r="K145" s="2" t="s">
        <v>1251</v>
      </c>
      <c r="L145" s="29" t="s">
        <v>1246</v>
      </c>
      <c r="M145" s="21" t="s">
        <v>1255</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618</v>
      </c>
      <c r="J146" s="43">
        <f>VLOOKUP(Table1[[#This Row],[Status]],Auxiliar!$B$16:$C$24,2,0)</f>
        <v>7</v>
      </c>
      <c r="K146" s="2" t="s">
        <v>1248</v>
      </c>
      <c r="L146" s="29" t="s">
        <v>1246</v>
      </c>
      <c r="M146" s="21" t="s">
        <v>1255</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618</v>
      </c>
      <c r="J147" s="43">
        <f>VLOOKUP(Table1[[#This Row],[Status]],Auxiliar!$B$16:$C$24,2,0)</f>
        <v>7</v>
      </c>
      <c r="K147" s="2" t="s">
        <v>1249</v>
      </c>
      <c r="L147" s="29" t="s">
        <v>1246</v>
      </c>
      <c r="M147" s="21" t="s">
        <v>1255</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618</v>
      </c>
      <c r="J148" s="43">
        <f>VLOOKUP(Table1[[#This Row],[Status]],Auxiliar!$B$16:$C$24,2,0)</f>
        <v>7</v>
      </c>
      <c r="K148" s="2" t="s">
        <v>1251</v>
      </c>
      <c r="L148" s="29" t="s">
        <v>1246</v>
      </c>
      <c r="M148" s="21" t="s">
        <v>1255</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618</v>
      </c>
      <c r="J149" s="43">
        <f>VLOOKUP(Table1[[#This Row],[Status]],Auxiliar!$B$16:$C$24,2,0)</f>
        <v>7</v>
      </c>
      <c r="K149" s="2" t="s">
        <v>1248</v>
      </c>
      <c r="L149" s="29" t="s">
        <v>1246</v>
      </c>
      <c r="M149" s="21" t="s">
        <v>1255</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618</v>
      </c>
      <c r="J150" s="43">
        <f>VLOOKUP(Table1[[#This Row],[Status]],Auxiliar!$B$16:$C$24,2,0)</f>
        <v>7</v>
      </c>
      <c r="K150" s="2" t="s">
        <v>1249</v>
      </c>
      <c r="L150" s="29" t="s">
        <v>1246</v>
      </c>
      <c r="M150" s="21" t="s">
        <v>1255</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618</v>
      </c>
      <c r="J151" s="43">
        <f>VLOOKUP(Table1[[#This Row],[Status]],Auxiliar!$B$16:$C$24,2,0)</f>
        <v>7</v>
      </c>
      <c r="K151" s="2" t="s">
        <v>1251</v>
      </c>
      <c r="L151" s="29" t="s">
        <v>1246</v>
      </c>
      <c r="M151" s="21" t="s">
        <v>1255</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618</v>
      </c>
      <c r="J152" s="43">
        <f>VLOOKUP(Table1[[#This Row],[Status]],Auxiliar!$B$16:$C$24,2,0)</f>
        <v>7</v>
      </c>
      <c r="K152" s="2" t="s">
        <v>1248</v>
      </c>
      <c r="L152" s="29" t="s">
        <v>1246</v>
      </c>
      <c r="M152" s="21" t="s">
        <v>1255</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618</v>
      </c>
      <c r="J153" s="43">
        <f>VLOOKUP(Table1[[#This Row],[Status]],Auxiliar!$B$16:$C$24,2,0)</f>
        <v>7</v>
      </c>
      <c r="K153" s="2" t="s">
        <v>1249</v>
      </c>
      <c r="L153" s="29" t="s">
        <v>1246</v>
      </c>
      <c r="M153" s="21" t="s">
        <v>1255</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618</v>
      </c>
      <c r="J154" s="43">
        <f>VLOOKUP(Table1[[#This Row],[Status]],Auxiliar!$B$16:$C$24,2,0)</f>
        <v>7</v>
      </c>
      <c r="K154" s="2" t="s">
        <v>1251</v>
      </c>
      <c r="L154" s="29" t="s">
        <v>1246</v>
      </c>
      <c r="M154" s="21" t="s">
        <v>1255</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618</v>
      </c>
      <c r="J155" s="43">
        <f>VLOOKUP(Table1[[#This Row],[Status]],Auxiliar!$B$16:$C$24,2,0)</f>
        <v>7</v>
      </c>
      <c r="K155" s="2" t="s">
        <v>1248</v>
      </c>
      <c r="L155" s="29" t="s">
        <v>1246</v>
      </c>
      <c r="M155" s="21" t="s">
        <v>1255</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618</v>
      </c>
      <c r="J156" s="43">
        <f>VLOOKUP(Table1[[#This Row],[Status]],Auxiliar!$B$16:$C$24,2,0)</f>
        <v>7</v>
      </c>
      <c r="K156" s="2" t="s">
        <v>1249</v>
      </c>
      <c r="L156" s="29" t="s">
        <v>1246</v>
      </c>
      <c r="M156" s="21" t="s">
        <v>1255</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618</v>
      </c>
      <c r="J157" s="43">
        <f>VLOOKUP(Table1[[#This Row],[Status]],Auxiliar!$B$16:$C$24,2,0)</f>
        <v>7</v>
      </c>
      <c r="K157" s="2" t="s">
        <v>1251</v>
      </c>
      <c r="L157" s="29" t="s">
        <v>1246</v>
      </c>
      <c r="M157" s="21" t="s">
        <v>1255</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618</v>
      </c>
      <c r="J158" s="43">
        <f>VLOOKUP(Table1[[#This Row],[Status]],Auxiliar!$B$16:$C$24,2,0)</f>
        <v>7</v>
      </c>
      <c r="K158" s="2" t="s">
        <v>1248</v>
      </c>
      <c r="L158" s="29" t="s">
        <v>1246</v>
      </c>
      <c r="M158" s="21" t="s">
        <v>1255</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618</v>
      </c>
      <c r="J159" s="43">
        <f>VLOOKUP(Table1[[#This Row],[Status]],Auxiliar!$B$16:$C$24,2,0)</f>
        <v>7</v>
      </c>
      <c r="K159" s="2" t="s">
        <v>1249</v>
      </c>
      <c r="L159" s="29" t="s">
        <v>1246</v>
      </c>
      <c r="M159" s="21" t="s">
        <v>1255</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618</v>
      </c>
      <c r="J160" s="43">
        <f>VLOOKUP(Table1[[#This Row],[Status]],Auxiliar!$B$16:$C$24,2,0)</f>
        <v>7</v>
      </c>
      <c r="K160" s="2" t="s">
        <v>1251</v>
      </c>
      <c r="L160" s="29" t="s">
        <v>1246</v>
      </c>
      <c r="M160" s="21" t="s">
        <v>1255</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618</v>
      </c>
      <c r="J167" s="43">
        <f>VLOOKUP(Table1[[#This Row],[Status]],Auxiliar!$B$16:$C$24,2,0)</f>
        <v>7</v>
      </c>
      <c r="K167" s="2" t="s">
        <v>1248</v>
      </c>
      <c r="L167" s="29" t="s">
        <v>1246</v>
      </c>
      <c r="M167" s="21" t="s">
        <v>1255</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618</v>
      </c>
      <c r="J168" s="43">
        <f>VLOOKUP(Table1[[#This Row],[Status]],Auxiliar!$B$16:$C$24,2,0)</f>
        <v>7</v>
      </c>
      <c r="K168" s="2" t="s">
        <v>1249</v>
      </c>
      <c r="L168" s="29" t="s">
        <v>1246</v>
      </c>
      <c r="M168" s="21" t="s">
        <v>1255</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618</v>
      </c>
      <c r="J169" s="43">
        <f>VLOOKUP(Table1[[#This Row],[Status]],Auxiliar!$B$16:$C$24,2,0)</f>
        <v>7</v>
      </c>
      <c r="K169" s="2" t="s">
        <v>1251</v>
      </c>
      <c r="L169" s="29" t="s">
        <v>1246</v>
      </c>
      <c r="M169" s="21" t="s">
        <v>1255</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618</v>
      </c>
      <c r="J173" s="43">
        <f>VLOOKUP(Table1[[#This Row],[Status]],Auxiliar!$B$16:$C$24,2,0)</f>
        <v>7</v>
      </c>
      <c r="K173" s="2" t="s">
        <v>1248</v>
      </c>
      <c r="L173" s="29" t="s">
        <v>1246</v>
      </c>
      <c r="M173" s="21" t="s">
        <v>1255</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618</v>
      </c>
      <c r="J174" s="43">
        <f>VLOOKUP(Table1[[#This Row],[Status]],Auxiliar!$B$16:$C$24,2,0)</f>
        <v>7</v>
      </c>
      <c r="K174" s="2" t="s">
        <v>1249</v>
      </c>
      <c r="L174" s="29" t="s">
        <v>1246</v>
      </c>
      <c r="M174" s="21" t="s">
        <v>1255</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618</v>
      </c>
      <c r="J175" s="43">
        <f>VLOOKUP(Table1[[#This Row],[Status]],Auxiliar!$B$16:$C$24,2,0)</f>
        <v>7</v>
      </c>
      <c r="K175" s="2" t="s">
        <v>1251</v>
      </c>
      <c r="L175" s="29" t="s">
        <v>1246</v>
      </c>
      <c r="M175" s="21" t="s">
        <v>1255</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618</v>
      </c>
      <c r="J176" s="43">
        <f>VLOOKUP(Table1[[#This Row],[Status]],Auxiliar!$B$16:$C$24,2,0)</f>
        <v>7</v>
      </c>
      <c r="K176" s="2" t="s">
        <v>1248</v>
      </c>
      <c r="L176" s="29" t="s">
        <v>1246</v>
      </c>
      <c r="M176" s="21" t="s">
        <v>1255</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618</v>
      </c>
      <c r="J177" s="43">
        <f>VLOOKUP(Table1[[#This Row],[Status]],Auxiliar!$B$16:$C$24,2,0)</f>
        <v>7</v>
      </c>
      <c r="K177" s="2" t="s">
        <v>1249</v>
      </c>
      <c r="L177" s="29" t="s">
        <v>1246</v>
      </c>
      <c r="M177" s="21" t="s">
        <v>1255</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618</v>
      </c>
      <c r="J178" s="43">
        <f>VLOOKUP(Table1[[#This Row],[Status]],Auxiliar!$B$16:$C$24,2,0)</f>
        <v>7</v>
      </c>
      <c r="K178" s="2" t="s">
        <v>1251</v>
      </c>
      <c r="L178" s="29" t="s">
        <v>1246</v>
      </c>
      <c r="M178" s="21" t="s">
        <v>1255</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618</v>
      </c>
      <c r="J182" s="43">
        <f>VLOOKUP(Table1[[#This Row],[Status]],Auxiliar!$B$16:$C$24,2,0)</f>
        <v>7</v>
      </c>
      <c r="K182" s="2" t="s">
        <v>1248</v>
      </c>
      <c r="L182" s="29" t="s">
        <v>1246</v>
      </c>
      <c r="M182" s="21" t="s">
        <v>1255</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618</v>
      </c>
      <c r="J183" s="43">
        <f>VLOOKUP(Table1[[#This Row],[Status]],Auxiliar!$B$16:$C$24,2,0)</f>
        <v>7</v>
      </c>
      <c r="K183" s="2" t="s">
        <v>1249</v>
      </c>
      <c r="L183" s="29" t="s">
        <v>1246</v>
      </c>
      <c r="M183" s="21" t="s">
        <v>1255</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618</v>
      </c>
      <c r="J184" s="43">
        <f>VLOOKUP(Table1[[#This Row],[Status]],Auxiliar!$B$16:$C$24,2,0)</f>
        <v>7</v>
      </c>
      <c r="K184" s="2" t="s">
        <v>1251</v>
      </c>
      <c r="L184" s="29" t="s">
        <v>1246</v>
      </c>
      <c r="M184" s="21" t="s">
        <v>1255</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618</v>
      </c>
      <c r="J188" s="43">
        <f>VLOOKUP(Table1[[#This Row],[Status]],Auxiliar!$B$16:$C$24,2,0)</f>
        <v>7</v>
      </c>
      <c r="K188" s="2" t="s">
        <v>1248</v>
      </c>
      <c r="L188" s="29" t="s">
        <v>1246</v>
      </c>
      <c r="M188" s="21" t="s">
        <v>1255</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618</v>
      </c>
      <c r="J189" s="43">
        <f>VLOOKUP(Table1[[#This Row],[Status]],Auxiliar!$B$16:$C$24,2,0)</f>
        <v>7</v>
      </c>
      <c r="K189" s="2" t="s">
        <v>1249</v>
      </c>
      <c r="L189" s="29" t="s">
        <v>1246</v>
      </c>
      <c r="M189" s="21" t="s">
        <v>1255</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618</v>
      </c>
      <c r="J190" s="43">
        <f>VLOOKUP(Table1[[#This Row],[Status]],Auxiliar!$B$16:$C$24,2,0)</f>
        <v>7</v>
      </c>
      <c r="K190" s="2" t="s">
        <v>1251</v>
      </c>
      <c r="L190" s="29" t="s">
        <v>1246</v>
      </c>
      <c r="M190" s="21" t="s">
        <v>1255</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618</v>
      </c>
      <c r="J224" s="43">
        <f>VLOOKUP(Table1[[#This Row],[Status]],Auxiliar!$B$16:$C$24,2,0)</f>
        <v>7</v>
      </c>
      <c r="K224" s="2" t="s">
        <v>1248</v>
      </c>
      <c r="L224" s="29" t="s">
        <v>1246</v>
      </c>
      <c r="M224" s="21" t="s">
        <v>1255</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618</v>
      </c>
      <c r="J225" s="43">
        <f>VLOOKUP(Table1[[#This Row],[Status]],Auxiliar!$B$16:$C$24,2,0)</f>
        <v>7</v>
      </c>
      <c r="K225" s="2" t="s">
        <v>1249</v>
      </c>
      <c r="L225" s="29" t="s">
        <v>1246</v>
      </c>
      <c r="M225" s="21" t="s">
        <v>1255</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618</v>
      </c>
      <c r="J226" s="43">
        <f>VLOOKUP(Table1[[#This Row],[Status]],Auxiliar!$B$16:$C$24,2,0)</f>
        <v>7</v>
      </c>
      <c r="K226" s="2" t="s">
        <v>1251</v>
      </c>
      <c r="L226" s="29" t="s">
        <v>1246</v>
      </c>
      <c r="M226" s="21" t="s">
        <v>1255</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618</v>
      </c>
      <c r="J251" s="43">
        <f>VLOOKUP(Table1[[#This Row],[Status]],Auxiliar!$B$16:$C$24,2,0)</f>
        <v>7</v>
      </c>
      <c r="K251" s="2" t="s">
        <v>1248</v>
      </c>
      <c r="L251" s="29" t="s">
        <v>1246</v>
      </c>
      <c r="M251" s="21" t="s">
        <v>1255</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618</v>
      </c>
      <c r="J252" s="43">
        <f>VLOOKUP(Table1[[#This Row],[Status]],Auxiliar!$B$16:$C$24,2,0)</f>
        <v>7</v>
      </c>
      <c r="K252" s="2" t="s">
        <v>1249</v>
      </c>
      <c r="L252" s="29" t="s">
        <v>1246</v>
      </c>
      <c r="M252" s="21" t="s">
        <v>1255</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618</v>
      </c>
      <c r="J253" s="43">
        <f>VLOOKUP(Table1[[#This Row],[Status]],Auxiliar!$B$16:$C$24,2,0)</f>
        <v>7</v>
      </c>
      <c r="K253" s="2" t="s">
        <v>1251</v>
      </c>
      <c r="L253" s="29" t="s">
        <v>1246</v>
      </c>
      <c r="M253" s="21" t="s">
        <v>1255</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618</v>
      </c>
      <c r="J266" s="43">
        <f>VLOOKUP(Table1[[#This Row],[Status]],Auxiliar!$B$16:$C$24,2,0)</f>
        <v>7</v>
      </c>
      <c r="K266" s="2" t="s">
        <v>1248</v>
      </c>
      <c r="L266" s="29" t="s">
        <v>1246</v>
      </c>
      <c r="M266" s="21" t="s">
        <v>1255</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618</v>
      </c>
      <c r="J267" s="43">
        <f>VLOOKUP(Table1[[#This Row],[Status]],Auxiliar!$B$16:$C$24,2,0)</f>
        <v>7</v>
      </c>
      <c r="K267" s="2" t="s">
        <v>1249</v>
      </c>
      <c r="L267" s="29" t="s">
        <v>1246</v>
      </c>
      <c r="M267" s="21" t="s">
        <v>1255</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618</v>
      </c>
      <c r="J268" s="43">
        <f>VLOOKUP(Table1[[#This Row],[Status]],Auxiliar!$B$16:$C$24,2,0)</f>
        <v>7</v>
      </c>
      <c r="K268" s="2" t="s">
        <v>1251</v>
      </c>
      <c r="L268" s="29" t="s">
        <v>1246</v>
      </c>
      <c r="M268" s="21" t="s">
        <v>1255</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618</v>
      </c>
      <c r="J278" s="43">
        <f>VLOOKUP(Table1[[#This Row],[Status]],Auxiliar!$B$16:$C$24,2,0)</f>
        <v>7</v>
      </c>
      <c r="K278" s="2" t="s">
        <v>1248</v>
      </c>
      <c r="L278" s="29" t="s">
        <v>1246</v>
      </c>
      <c r="M278" s="21" t="s">
        <v>1255</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618</v>
      </c>
      <c r="J279" s="43">
        <f>VLOOKUP(Table1[[#This Row],[Status]],Auxiliar!$B$16:$C$24,2,0)</f>
        <v>7</v>
      </c>
      <c r="K279" s="2" t="s">
        <v>1249</v>
      </c>
      <c r="L279" s="29" t="s">
        <v>1246</v>
      </c>
      <c r="M279" s="21" t="s">
        <v>1255</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618</v>
      </c>
      <c r="J280" s="43">
        <f>VLOOKUP(Table1[[#This Row],[Status]],Auxiliar!$B$16:$C$24,2,0)</f>
        <v>7</v>
      </c>
      <c r="K280" s="2" t="s">
        <v>1251</v>
      </c>
      <c r="L280" s="29" t="s">
        <v>1246</v>
      </c>
      <c r="M280" s="21" t="s">
        <v>1255</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618</v>
      </c>
      <c r="J326" s="43">
        <f>VLOOKUP(Table1[[#This Row],[Status]],Auxiliar!$B$16:$C$24,2,0)</f>
        <v>7</v>
      </c>
      <c r="K326" s="2" t="s">
        <v>1248</v>
      </c>
      <c r="L326" s="29" t="s">
        <v>1246</v>
      </c>
      <c r="M326" s="21" t="s">
        <v>1255</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618</v>
      </c>
      <c r="J327" s="43">
        <f>VLOOKUP(Table1[[#This Row],[Status]],Auxiliar!$B$16:$C$24,2,0)</f>
        <v>7</v>
      </c>
      <c r="K327" s="2" t="s">
        <v>1249</v>
      </c>
      <c r="L327" s="29" t="s">
        <v>1246</v>
      </c>
      <c r="M327" s="21" t="s">
        <v>1255</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618</v>
      </c>
      <c r="J328" s="43">
        <f>VLOOKUP(Table1[[#This Row],[Status]],Auxiliar!$B$16:$C$24,2,0)</f>
        <v>7</v>
      </c>
      <c r="K328" s="2" t="s">
        <v>1251</v>
      </c>
      <c r="L328" s="29" t="s">
        <v>1246</v>
      </c>
      <c r="M328" s="21" t="s">
        <v>1255</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618</v>
      </c>
      <c r="J329" s="43">
        <f>VLOOKUP(Table1[[#This Row],[Status]],Auxiliar!$B$16:$C$24,2,0)</f>
        <v>7</v>
      </c>
      <c r="K329" s="2" t="s">
        <v>1248</v>
      </c>
      <c r="L329" s="29" t="s">
        <v>1246</v>
      </c>
      <c r="M329" s="21" t="s">
        <v>1255</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618</v>
      </c>
      <c r="J330" s="43">
        <f>VLOOKUP(Table1[[#This Row],[Status]],Auxiliar!$B$16:$C$24,2,0)</f>
        <v>7</v>
      </c>
      <c r="K330" s="2" t="s">
        <v>1249</v>
      </c>
      <c r="L330" s="29" t="s">
        <v>1246</v>
      </c>
      <c r="M330" s="21" t="s">
        <v>1255</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618</v>
      </c>
      <c r="J331" s="43">
        <f>VLOOKUP(Table1[[#This Row],[Status]],Auxiliar!$B$16:$C$24,2,0)</f>
        <v>7</v>
      </c>
      <c r="K331" s="2" t="s">
        <v>1251</v>
      </c>
      <c r="L331" s="29" t="s">
        <v>1246</v>
      </c>
      <c r="M331" s="21" t="s">
        <v>1255</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618</v>
      </c>
      <c r="J332" s="43">
        <f>VLOOKUP(Table1[[#This Row],[Status]],Auxiliar!$B$16:$C$24,2,0)</f>
        <v>7</v>
      </c>
      <c r="K332" s="2" t="s">
        <v>1248</v>
      </c>
      <c r="L332" s="29" t="s">
        <v>1246</v>
      </c>
      <c r="M332" s="21" t="s">
        <v>1255</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618</v>
      </c>
      <c r="J333" s="43">
        <f>VLOOKUP(Table1[[#This Row],[Status]],Auxiliar!$B$16:$C$24,2,0)</f>
        <v>7</v>
      </c>
      <c r="K333" s="2" t="s">
        <v>1249</v>
      </c>
      <c r="L333" s="29" t="s">
        <v>1246</v>
      </c>
      <c r="M333" s="21" t="s">
        <v>1255</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618</v>
      </c>
      <c r="J334" s="43">
        <f>VLOOKUP(Table1[[#This Row],[Status]],Auxiliar!$B$16:$C$24,2,0)</f>
        <v>7</v>
      </c>
      <c r="K334" s="2" t="s">
        <v>1251</v>
      </c>
      <c r="L334" s="29" t="s">
        <v>1246</v>
      </c>
      <c r="M334" s="21" t="s">
        <v>1255</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618</v>
      </c>
      <c r="J335" s="43">
        <f>VLOOKUP(Table1[[#This Row],[Status]],Auxiliar!$B$16:$C$24,2,0)</f>
        <v>7</v>
      </c>
      <c r="K335" s="2" t="s">
        <v>1248</v>
      </c>
      <c r="L335" s="29" t="s">
        <v>1246</v>
      </c>
      <c r="M335" s="21" t="s">
        <v>1255</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618</v>
      </c>
      <c r="J336" s="43">
        <f>VLOOKUP(Table1[[#This Row],[Status]],Auxiliar!$B$16:$C$24,2,0)</f>
        <v>7</v>
      </c>
      <c r="K336" s="2" t="s">
        <v>1249</v>
      </c>
      <c r="L336" s="29" t="s">
        <v>1246</v>
      </c>
      <c r="M336" s="21" t="s">
        <v>1255</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618</v>
      </c>
      <c r="J337" s="43">
        <f>VLOOKUP(Table1[[#This Row],[Status]],Auxiliar!$B$16:$C$24,2,0)</f>
        <v>7</v>
      </c>
      <c r="K337" s="2" t="s">
        <v>1251</v>
      </c>
      <c r="L337" s="29" t="s">
        <v>1246</v>
      </c>
      <c r="M337" s="21" t="s">
        <v>1255</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618</v>
      </c>
      <c r="J338" s="43">
        <f>VLOOKUP(Table1[[#This Row],[Status]],Auxiliar!$B$16:$C$24,2,0)</f>
        <v>7</v>
      </c>
      <c r="K338" s="2" t="s">
        <v>1248</v>
      </c>
      <c r="L338" s="29" t="s">
        <v>1246</v>
      </c>
      <c r="M338" s="21" t="s">
        <v>1255</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618</v>
      </c>
      <c r="J339" s="43">
        <f>VLOOKUP(Table1[[#This Row],[Status]],Auxiliar!$B$16:$C$24,2,0)</f>
        <v>7</v>
      </c>
      <c r="K339" s="2" t="s">
        <v>1249</v>
      </c>
      <c r="L339" s="29" t="s">
        <v>1246</v>
      </c>
      <c r="M339" s="21" t="s">
        <v>1255</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618</v>
      </c>
      <c r="J340" s="43">
        <f>VLOOKUP(Table1[[#This Row],[Status]],Auxiliar!$B$16:$C$24,2,0)</f>
        <v>7</v>
      </c>
      <c r="K340" s="2" t="s">
        <v>1251</v>
      </c>
      <c r="L340" s="29" t="s">
        <v>1246</v>
      </c>
      <c r="M340" s="21" t="s">
        <v>1255</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618</v>
      </c>
      <c r="J341" s="43">
        <f>VLOOKUP(Table1[[#This Row],[Status]],Auxiliar!$B$16:$C$24,2,0)</f>
        <v>7</v>
      </c>
      <c r="K341" s="2" t="s">
        <v>1248</v>
      </c>
      <c r="L341" s="29" t="s">
        <v>1246</v>
      </c>
      <c r="M341" s="21" t="s">
        <v>1255</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618</v>
      </c>
      <c r="J342" s="43">
        <f>VLOOKUP(Table1[[#This Row],[Status]],Auxiliar!$B$16:$C$24,2,0)</f>
        <v>7</v>
      </c>
      <c r="K342" s="2" t="s">
        <v>1249</v>
      </c>
      <c r="L342" s="29" t="s">
        <v>1246</v>
      </c>
      <c r="M342" s="21" t="s">
        <v>1255</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618</v>
      </c>
      <c r="J343" s="43">
        <f>VLOOKUP(Table1[[#This Row],[Status]],Auxiliar!$B$16:$C$24,2,0)</f>
        <v>7</v>
      </c>
      <c r="K343" s="2" t="s">
        <v>1251</v>
      </c>
      <c r="L343" s="29" t="s">
        <v>1246</v>
      </c>
      <c r="M343" s="21" t="s">
        <v>1255</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618</v>
      </c>
      <c r="J344" s="43">
        <f>VLOOKUP(Table1[[#This Row],[Status]],Auxiliar!$B$16:$C$24,2,0)</f>
        <v>7</v>
      </c>
      <c r="K344" s="2" t="s">
        <v>1248</v>
      </c>
      <c r="L344" s="29" t="s">
        <v>1246</v>
      </c>
      <c r="M344" s="21" t="s">
        <v>1255</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618</v>
      </c>
      <c r="J345" s="43">
        <f>VLOOKUP(Table1[[#This Row],[Status]],Auxiliar!$B$16:$C$24,2,0)</f>
        <v>7</v>
      </c>
      <c r="K345" s="2" t="s">
        <v>1249</v>
      </c>
      <c r="L345" s="29" t="s">
        <v>1246</v>
      </c>
      <c r="M345" s="21" t="s">
        <v>1255</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618</v>
      </c>
      <c r="J346" s="43">
        <f>VLOOKUP(Table1[[#This Row],[Status]],Auxiliar!$B$16:$C$24,2,0)</f>
        <v>7</v>
      </c>
      <c r="K346" s="2" t="s">
        <v>1251</v>
      </c>
      <c r="L346" s="29" t="s">
        <v>1246</v>
      </c>
      <c r="M346" s="21" t="s">
        <v>1255</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618</v>
      </c>
      <c r="J505" s="43">
        <f>VLOOKUP(Table1[[#This Row],[Status]],Auxiliar!$B$16:$C$24,2,0)</f>
        <v>7</v>
      </c>
      <c r="K505" s="2" t="s">
        <v>1248</v>
      </c>
      <c r="L505" s="29" t="s">
        <v>1254</v>
      </c>
      <c r="M505" s="21" t="s">
        <v>1247</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618</v>
      </c>
      <c r="J506" s="43">
        <f>VLOOKUP(Table1[[#This Row],[Status]],Auxiliar!$B$16:$C$24,2,0)</f>
        <v>7</v>
      </c>
      <c r="K506" s="2" t="s">
        <v>1249</v>
      </c>
      <c r="L506" s="29" t="s">
        <v>1254</v>
      </c>
      <c r="M506" s="21" t="s">
        <v>1247</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618</v>
      </c>
      <c r="J507" s="43">
        <f>VLOOKUP(Table1[[#This Row],[Status]],Auxiliar!$B$16:$C$24,2,0)</f>
        <v>7</v>
      </c>
      <c r="K507" s="2" t="s">
        <v>1251</v>
      </c>
      <c r="L507" s="29" t="s">
        <v>1254</v>
      </c>
      <c r="M507" s="21" t="s">
        <v>1247</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618</v>
      </c>
      <c r="J508" s="43">
        <f>VLOOKUP(Table1[[#This Row],[Status]],Auxiliar!$B$16:$C$24,2,0)</f>
        <v>7</v>
      </c>
      <c r="K508" s="2" t="s">
        <v>1248</v>
      </c>
      <c r="L508" s="29" t="s">
        <v>1254</v>
      </c>
      <c r="M508" s="21" t="s">
        <v>1247</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618</v>
      </c>
      <c r="J509" s="43">
        <f>VLOOKUP(Table1[[#This Row],[Status]],Auxiliar!$B$16:$C$24,2,0)</f>
        <v>7</v>
      </c>
      <c r="K509" s="2" t="s">
        <v>1249</v>
      </c>
      <c r="L509" s="29" t="s">
        <v>1254</v>
      </c>
      <c r="M509" s="21" t="s">
        <v>1247</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618</v>
      </c>
      <c r="J510" s="43">
        <f>VLOOKUP(Table1[[#This Row],[Status]],Auxiliar!$B$16:$C$24,2,0)</f>
        <v>7</v>
      </c>
      <c r="K510" s="2" t="s">
        <v>1251</v>
      </c>
      <c r="L510" s="29" t="s">
        <v>1254</v>
      </c>
      <c r="M510" s="21" t="s">
        <v>1247</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618</v>
      </c>
      <c r="J511" s="43">
        <f>VLOOKUP(Table1[[#This Row],[Status]],Auxiliar!$B$16:$C$24,2,0)</f>
        <v>7</v>
      </c>
      <c r="K511" s="2" t="s">
        <v>1248</v>
      </c>
      <c r="L511" s="29" t="s">
        <v>1246</v>
      </c>
      <c r="M511" s="21" t="s">
        <v>1255</v>
      </c>
      <c r="N511" s="48">
        <v>45569</v>
      </c>
      <c r="O511" s="21">
        <f>INDEX(Auxiliar!$D$5:$F$13,MATCH(Table1[[#This Row],[Tipologia_Testes]],Auxiliar!$B$5:$B$13,0),MATCH(Table1[[#This Row],[Complexidade]],Auxiliar!$D$4:$F$4,0))</f>
        <v>2</v>
      </c>
      <c r="P511" s="23" t="s">
        <v>1278</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618</v>
      </c>
      <c r="J512" s="43">
        <f>VLOOKUP(Table1[[#This Row],[Status]],Auxiliar!$B$16:$C$24,2,0)</f>
        <v>7</v>
      </c>
      <c r="K512" s="2" t="s">
        <v>1249</v>
      </c>
      <c r="L512" s="29" t="s">
        <v>1246</v>
      </c>
      <c r="M512" s="21" t="s">
        <v>1255</v>
      </c>
      <c r="N512" s="48">
        <v>45569</v>
      </c>
      <c r="O512" s="21">
        <f>INDEX(Auxiliar!$D$5:$F$13,MATCH(Table1[[#This Row],[Tipologia_Testes]],Auxiliar!$B$5:$B$13,0),MATCH(Table1[[#This Row],[Complexidade]],Auxiliar!$D$4:$F$4,0))</f>
        <v>2</v>
      </c>
      <c r="P512" s="23" t="s">
        <v>1278</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618</v>
      </c>
      <c r="J513" s="43">
        <f>VLOOKUP(Table1[[#This Row],[Status]],Auxiliar!$B$16:$C$24,2,0)</f>
        <v>7</v>
      </c>
      <c r="K513" s="2" t="s">
        <v>1251</v>
      </c>
      <c r="L513" s="29" t="s">
        <v>1246</v>
      </c>
      <c r="M513" s="21" t="s">
        <v>1255</v>
      </c>
      <c r="N513" s="48">
        <v>45569</v>
      </c>
      <c r="O513" s="21">
        <f>INDEX(Auxiliar!$D$5:$F$13,MATCH(Table1[[#This Row],[Tipologia_Testes]],Auxiliar!$B$5:$B$13,0),MATCH(Table1[[#This Row],[Complexidade]],Auxiliar!$D$4:$F$4,0))</f>
        <v>0.1</v>
      </c>
      <c r="P513" s="23" t="s">
        <v>1278</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618</v>
      </c>
      <c r="J514" s="43">
        <f>VLOOKUP(Table1[[#This Row],[Status]],Auxiliar!$B$16:$C$24,2,0)</f>
        <v>7</v>
      </c>
      <c r="K514" s="2" t="s">
        <v>1248</v>
      </c>
      <c r="L514" s="29" t="s">
        <v>1246</v>
      </c>
      <c r="M514" s="21" t="s">
        <v>1255</v>
      </c>
      <c r="N514" s="48">
        <v>45569</v>
      </c>
      <c r="O514" s="21">
        <f>INDEX(Auxiliar!$D$5:$F$13,MATCH(Table1[[#This Row],[Tipologia_Testes]],Auxiliar!$B$5:$B$13,0),MATCH(Table1[[#This Row],[Complexidade]],Auxiliar!$D$4:$F$4,0))</f>
        <v>2</v>
      </c>
      <c r="P514" s="23" t="s">
        <v>1278</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618</v>
      </c>
      <c r="J515" s="43">
        <f>VLOOKUP(Table1[[#This Row],[Status]],Auxiliar!$B$16:$C$24,2,0)</f>
        <v>7</v>
      </c>
      <c r="K515" s="2" t="s">
        <v>1249</v>
      </c>
      <c r="L515" s="29" t="s">
        <v>1246</v>
      </c>
      <c r="M515" s="21" t="s">
        <v>1255</v>
      </c>
      <c r="N515" s="48">
        <v>45569</v>
      </c>
      <c r="O515" s="21">
        <f>INDEX(Auxiliar!$D$5:$F$13,MATCH(Table1[[#This Row],[Tipologia_Testes]],Auxiliar!$B$5:$B$13,0),MATCH(Table1[[#This Row],[Complexidade]],Auxiliar!$D$4:$F$4,0))</f>
        <v>2</v>
      </c>
      <c r="P515" s="23" t="s">
        <v>1278</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618</v>
      </c>
      <c r="J516" s="43">
        <f>VLOOKUP(Table1[[#This Row],[Status]],Auxiliar!$B$16:$C$24,2,0)</f>
        <v>7</v>
      </c>
      <c r="K516" s="2" t="s">
        <v>1251</v>
      </c>
      <c r="L516" s="29" t="s">
        <v>1246</v>
      </c>
      <c r="M516" s="21" t="s">
        <v>1255</v>
      </c>
      <c r="N516" s="48">
        <v>45569</v>
      </c>
      <c r="O516" s="21">
        <f>INDEX(Auxiliar!$D$5:$F$13,MATCH(Table1[[#This Row],[Tipologia_Testes]],Auxiliar!$B$5:$B$13,0),MATCH(Table1[[#This Row],[Complexidade]],Auxiliar!$D$4:$F$4,0))</f>
        <v>0.1</v>
      </c>
      <c r="P516" s="23" t="s">
        <v>1278</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1923</v>
      </c>
      <c r="J548" s="43">
        <f>VLOOKUP(Table1[[#This Row],[Status]],Auxiliar!$B$16:$C$24,2,0)</f>
        <v>2</v>
      </c>
      <c r="K548" s="2" t="s">
        <v>1248</v>
      </c>
      <c r="L548" s="29" t="s">
        <v>1254</v>
      </c>
      <c r="M548" s="21" t="s">
        <v>1247</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1923</v>
      </c>
      <c r="J549" s="43">
        <f>VLOOKUP(Table1[[#This Row],[Status]],Auxiliar!$B$16:$C$24,2,0)</f>
        <v>2</v>
      </c>
      <c r="K549" s="2" t="s">
        <v>1249</v>
      </c>
      <c r="L549" s="29" t="s">
        <v>1254</v>
      </c>
      <c r="M549" s="21" t="s">
        <v>1247</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1923</v>
      </c>
      <c r="J550" s="43">
        <f>VLOOKUP(Table1[[#This Row],[Status]],Auxiliar!$B$16:$C$24,2,0)</f>
        <v>2</v>
      </c>
      <c r="K550" s="2" t="s">
        <v>1251</v>
      </c>
      <c r="L550" s="29" t="s">
        <v>1254</v>
      </c>
      <c r="M550" s="21" t="s">
        <v>1247</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1923</v>
      </c>
      <c r="J551" s="43">
        <f>VLOOKUP(Table1[[#This Row],[Status]],Auxiliar!$B$16:$C$24,2,0)</f>
        <v>2</v>
      </c>
      <c r="K551" s="2" t="s">
        <v>1248</v>
      </c>
      <c r="L551" s="29" t="s">
        <v>1254</v>
      </c>
      <c r="M551" s="21" t="s">
        <v>1247</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1923</v>
      </c>
      <c r="J552" s="43">
        <f>VLOOKUP(Table1[[#This Row],[Status]],Auxiliar!$B$16:$C$24,2,0)</f>
        <v>2</v>
      </c>
      <c r="K552" s="2" t="s">
        <v>1249</v>
      </c>
      <c r="L552" s="29" t="s">
        <v>1254</v>
      </c>
      <c r="M552" s="21" t="s">
        <v>1247</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1923</v>
      </c>
      <c r="J553" s="43">
        <f>VLOOKUP(Table1[[#This Row],[Status]],Auxiliar!$B$16:$C$24,2,0)</f>
        <v>2</v>
      </c>
      <c r="K553" s="2" t="s">
        <v>1251</v>
      </c>
      <c r="L553" s="29" t="s">
        <v>1254</v>
      </c>
      <c r="M553" s="21" t="s">
        <v>1247</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1923</v>
      </c>
      <c r="J554" s="43">
        <f>VLOOKUP(Table1[[#This Row],[Status]],Auxiliar!$B$16:$C$24,2,0)</f>
        <v>2</v>
      </c>
      <c r="K554" s="2" t="s">
        <v>1248</v>
      </c>
      <c r="L554" s="29" t="s">
        <v>1254</v>
      </c>
      <c r="M554" s="21" t="s">
        <v>1247</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1923</v>
      </c>
      <c r="J555" s="43">
        <f>VLOOKUP(Table1[[#This Row],[Status]],Auxiliar!$B$16:$C$24,2,0)</f>
        <v>2</v>
      </c>
      <c r="K555" s="2" t="s">
        <v>1249</v>
      </c>
      <c r="L555" s="29" t="s">
        <v>1254</v>
      </c>
      <c r="M555" s="21" t="s">
        <v>1247</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1923</v>
      </c>
      <c r="J556" s="43">
        <f>VLOOKUP(Table1[[#This Row],[Status]],Auxiliar!$B$16:$C$24,2,0)</f>
        <v>2</v>
      </c>
      <c r="K556" s="2" t="s">
        <v>1251</v>
      </c>
      <c r="L556" s="29" t="s">
        <v>1254</v>
      </c>
      <c r="M556" s="21" t="s">
        <v>1247</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1923</v>
      </c>
      <c r="J557" s="43">
        <f>VLOOKUP(Table1[[#This Row],[Status]],Auxiliar!$B$16:$C$24,2,0)</f>
        <v>2</v>
      </c>
      <c r="K557" s="2" t="s">
        <v>1248</v>
      </c>
      <c r="L557" s="29" t="s">
        <v>1254</v>
      </c>
      <c r="M557" s="21" t="s">
        <v>1247</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1923</v>
      </c>
      <c r="J558" s="43">
        <f>VLOOKUP(Table1[[#This Row],[Status]],Auxiliar!$B$16:$C$24,2,0)</f>
        <v>2</v>
      </c>
      <c r="K558" s="2" t="s">
        <v>1249</v>
      </c>
      <c r="L558" s="29" t="s">
        <v>1254</v>
      </c>
      <c r="M558" s="21" t="s">
        <v>1247</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1923</v>
      </c>
      <c r="J559" s="43">
        <f>VLOOKUP(Table1[[#This Row],[Status]],Auxiliar!$B$16:$C$24,2,0)</f>
        <v>2</v>
      </c>
      <c r="K559" s="2" t="s">
        <v>1251</v>
      </c>
      <c r="L559" s="29" t="s">
        <v>1254</v>
      </c>
      <c r="M559" s="21" t="s">
        <v>1247</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1923</v>
      </c>
      <c r="J560" s="43">
        <f>VLOOKUP(Table1[[#This Row],[Status]],Auxiliar!$B$16:$C$24,2,0)</f>
        <v>2</v>
      </c>
      <c r="K560" s="2" t="s">
        <v>1248</v>
      </c>
      <c r="L560" s="29" t="s">
        <v>1254</v>
      </c>
      <c r="M560" s="21" t="s">
        <v>1247</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1923</v>
      </c>
      <c r="J561" s="43">
        <f>VLOOKUP(Table1[[#This Row],[Status]],Auxiliar!$B$16:$C$24,2,0)</f>
        <v>2</v>
      </c>
      <c r="K561" s="2" t="s">
        <v>1249</v>
      </c>
      <c r="L561" s="29" t="s">
        <v>1254</v>
      </c>
      <c r="M561" s="21" t="s">
        <v>1247</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1923</v>
      </c>
      <c r="J562" s="43">
        <f>VLOOKUP(Table1[[#This Row],[Status]],Auxiliar!$B$16:$C$24,2,0)</f>
        <v>2</v>
      </c>
      <c r="K562" s="2" t="s">
        <v>1251</v>
      </c>
      <c r="L562" s="29" t="s">
        <v>1254</v>
      </c>
      <c r="M562" s="21" t="s">
        <v>1247</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1923</v>
      </c>
      <c r="J563" s="43">
        <f>VLOOKUP(Table1[[#This Row],[Status]],Auxiliar!$B$16:$C$24,2,0)</f>
        <v>2</v>
      </c>
      <c r="K563" s="2" t="s">
        <v>1248</v>
      </c>
      <c r="L563" s="29" t="s">
        <v>1254</v>
      </c>
      <c r="M563" s="21" t="s">
        <v>1247</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1923</v>
      </c>
      <c r="J564" s="43">
        <f>VLOOKUP(Table1[[#This Row],[Status]],Auxiliar!$B$16:$C$24,2,0)</f>
        <v>2</v>
      </c>
      <c r="K564" s="2" t="s">
        <v>1249</v>
      </c>
      <c r="L564" s="29" t="s">
        <v>1254</v>
      </c>
      <c r="M564" s="21" t="s">
        <v>1247</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1923</v>
      </c>
      <c r="J565" s="43">
        <f>VLOOKUP(Table1[[#This Row],[Status]],Auxiliar!$B$16:$C$24,2,0)</f>
        <v>2</v>
      </c>
      <c r="K565" s="2" t="s">
        <v>1251</v>
      </c>
      <c r="L565" s="29" t="s">
        <v>1254</v>
      </c>
      <c r="M565" s="21" t="s">
        <v>1247</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1923</v>
      </c>
      <c r="J566" s="43">
        <f>VLOOKUP(Table1[[#This Row],[Status]],Auxiliar!$B$16:$C$24,2,0)</f>
        <v>2</v>
      </c>
      <c r="K566" s="2" t="s">
        <v>1248</v>
      </c>
      <c r="L566" s="29" t="s">
        <v>1254</v>
      </c>
      <c r="M566" s="21" t="s">
        <v>1247</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1923</v>
      </c>
      <c r="J567" s="43">
        <f>VLOOKUP(Table1[[#This Row],[Status]],Auxiliar!$B$16:$C$24,2,0)</f>
        <v>2</v>
      </c>
      <c r="K567" s="2" t="s">
        <v>1249</v>
      </c>
      <c r="L567" s="29" t="s">
        <v>1254</v>
      </c>
      <c r="M567" s="21" t="s">
        <v>1247</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1923</v>
      </c>
      <c r="J568" s="43">
        <f>VLOOKUP(Table1[[#This Row],[Status]],Auxiliar!$B$16:$C$24,2,0)</f>
        <v>2</v>
      </c>
      <c r="K568" s="2" t="s">
        <v>1251</v>
      </c>
      <c r="L568" s="29" t="s">
        <v>1254</v>
      </c>
      <c r="M568" s="21" t="s">
        <v>1247</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1923</v>
      </c>
      <c r="J569" s="43">
        <f>VLOOKUP(Table1[[#This Row],[Status]],Auxiliar!$B$16:$C$24,2,0)</f>
        <v>2</v>
      </c>
      <c r="K569" s="2" t="s">
        <v>1248</v>
      </c>
      <c r="L569" s="29" t="s">
        <v>1254</v>
      </c>
      <c r="M569" s="21" t="s">
        <v>1247</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1923</v>
      </c>
      <c r="J570" s="43">
        <f>VLOOKUP(Table1[[#This Row],[Status]],Auxiliar!$B$16:$C$24,2,0)</f>
        <v>2</v>
      </c>
      <c r="K570" s="2" t="s">
        <v>1249</v>
      </c>
      <c r="L570" s="29" t="s">
        <v>1254</v>
      </c>
      <c r="M570" s="21" t="s">
        <v>1247</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1923</v>
      </c>
      <c r="J571" s="43">
        <f>VLOOKUP(Table1[[#This Row],[Status]],Auxiliar!$B$16:$C$24,2,0)</f>
        <v>2</v>
      </c>
      <c r="K571" s="2" t="s">
        <v>1251</v>
      </c>
      <c r="L571" s="29" t="s">
        <v>1254</v>
      </c>
      <c r="M571" s="21" t="s">
        <v>1247</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1923</v>
      </c>
      <c r="J572" s="43">
        <f>VLOOKUP(Table1[[#This Row],[Status]],Auxiliar!$B$16:$C$24,2,0)</f>
        <v>2</v>
      </c>
      <c r="K572" s="2" t="s">
        <v>1248</v>
      </c>
      <c r="L572" s="29" t="s">
        <v>1254</v>
      </c>
      <c r="M572" s="21" t="s">
        <v>1247</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1923</v>
      </c>
      <c r="J573" s="43">
        <f>VLOOKUP(Table1[[#This Row],[Status]],Auxiliar!$B$16:$C$24,2,0)</f>
        <v>2</v>
      </c>
      <c r="K573" s="2" t="s">
        <v>1249</v>
      </c>
      <c r="L573" s="29" t="s">
        <v>1254</v>
      </c>
      <c r="M573" s="21" t="s">
        <v>1247</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1923</v>
      </c>
      <c r="J574" s="43">
        <f>VLOOKUP(Table1[[#This Row],[Status]],Auxiliar!$B$16:$C$24,2,0)</f>
        <v>2</v>
      </c>
      <c r="K574" s="2" t="s">
        <v>1251</v>
      </c>
      <c r="L574" s="29" t="s">
        <v>1254</v>
      </c>
      <c r="M574" s="21" t="s">
        <v>1247</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1923</v>
      </c>
      <c r="J575" s="43">
        <f>VLOOKUP(Table1[[#This Row],[Status]],Auxiliar!$B$16:$C$24,2,0)</f>
        <v>2</v>
      </c>
      <c r="K575" s="2" t="s">
        <v>1248</v>
      </c>
      <c r="L575" s="29" t="s">
        <v>1254</v>
      </c>
      <c r="M575" s="21" t="s">
        <v>1247</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1923</v>
      </c>
      <c r="J576" s="43">
        <f>VLOOKUP(Table1[[#This Row],[Status]],Auxiliar!$B$16:$C$24,2,0)</f>
        <v>2</v>
      </c>
      <c r="K576" s="2" t="s">
        <v>1249</v>
      </c>
      <c r="L576" s="29" t="s">
        <v>1254</v>
      </c>
      <c r="M576" s="21" t="s">
        <v>1247</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1923</v>
      </c>
      <c r="J577" s="43">
        <f>VLOOKUP(Table1[[#This Row],[Status]],Auxiliar!$B$16:$C$24,2,0)</f>
        <v>2</v>
      </c>
      <c r="K577" s="2" t="s">
        <v>1251</v>
      </c>
      <c r="L577" s="29" t="s">
        <v>1254</v>
      </c>
      <c r="M577" s="21" t="s">
        <v>1247</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1923</v>
      </c>
      <c r="J578" s="43">
        <f>VLOOKUP(Table1[[#This Row],[Status]],Auxiliar!$B$16:$C$24,2,0)</f>
        <v>2</v>
      </c>
      <c r="K578" s="2" t="s">
        <v>1248</v>
      </c>
      <c r="L578" s="29" t="s">
        <v>1254</v>
      </c>
      <c r="M578" s="21" t="s">
        <v>1247</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1923</v>
      </c>
      <c r="J579" s="43">
        <f>VLOOKUP(Table1[[#This Row],[Status]],Auxiliar!$B$16:$C$24,2,0)</f>
        <v>2</v>
      </c>
      <c r="K579" s="2" t="s">
        <v>1249</v>
      </c>
      <c r="L579" s="29" t="s">
        <v>1254</v>
      </c>
      <c r="M579" s="21" t="s">
        <v>1247</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1923</v>
      </c>
      <c r="J580" s="43">
        <f>VLOOKUP(Table1[[#This Row],[Status]],Auxiliar!$B$16:$C$24,2,0)</f>
        <v>2</v>
      </c>
      <c r="K580" s="2" t="s">
        <v>1251</v>
      </c>
      <c r="L580" s="29" t="s">
        <v>1254</v>
      </c>
      <c r="M580" s="21" t="s">
        <v>1247</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1923</v>
      </c>
      <c r="J581" s="43">
        <f>VLOOKUP(Table1[[#This Row],[Status]],Auxiliar!$B$16:$C$24,2,0)</f>
        <v>2</v>
      </c>
      <c r="K581" s="2" t="s">
        <v>1248</v>
      </c>
      <c r="L581" s="29" t="s">
        <v>1254</v>
      </c>
      <c r="M581" s="21" t="s">
        <v>1247</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1923</v>
      </c>
      <c r="J582" s="43">
        <f>VLOOKUP(Table1[[#This Row],[Status]],Auxiliar!$B$16:$C$24,2,0)</f>
        <v>2</v>
      </c>
      <c r="K582" s="2" t="s">
        <v>1249</v>
      </c>
      <c r="L582" s="29" t="s">
        <v>1254</v>
      </c>
      <c r="M582" s="21" t="s">
        <v>1247</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1923</v>
      </c>
      <c r="J583" s="43">
        <f>VLOOKUP(Table1[[#This Row],[Status]],Auxiliar!$B$16:$C$24,2,0)</f>
        <v>2</v>
      </c>
      <c r="K583" s="2" t="s">
        <v>1251</v>
      </c>
      <c r="L583" s="29" t="s">
        <v>1254</v>
      </c>
      <c r="M583" s="21" t="s">
        <v>1247</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1923</v>
      </c>
      <c r="J584" s="43">
        <f>VLOOKUP(Table1[[#This Row],[Status]],Auxiliar!$B$16:$C$24,2,0)</f>
        <v>2</v>
      </c>
      <c r="K584" s="2" t="s">
        <v>1248</v>
      </c>
      <c r="L584" s="29" t="s">
        <v>1254</v>
      </c>
      <c r="M584" s="21" t="s">
        <v>1247</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1923</v>
      </c>
      <c r="J585" s="43">
        <f>VLOOKUP(Table1[[#This Row],[Status]],Auxiliar!$B$16:$C$24,2,0)</f>
        <v>2</v>
      </c>
      <c r="K585" s="2" t="s">
        <v>1249</v>
      </c>
      <c r="L585" s="29" t="s">
        <v>1254</v>
      </c>
      <c r="M585" s="21" t="s">
        <v>1247</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1923</v>
      </c>
      <c r="J586" s="43">
        <f>VLOOKUP(Table1[[#This Row],[Status]],Auxiliar!$B$16:$C$24,2,0)</f>
        <v>2</v>
      </c>
      <c r="K586" s="2" t="s">
        <v>1251</v>
      </c>
      <c r="L586" s="29" t="s">
        <v>1254</v>
      </c>
      <c r="M586" s="21" t="s">
        <v>1247</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1923</v>
      </c>
      <c r="J587" s="43">
        <f>VLOOKUP(Table1[[#This Row],[Status]],Auxiliar!$B$16:$C$24,2,0)</f>
        <v>2</v>
      </c>
      <c r="K587" s="2" t="s">
        <v>1248</v>
      </c>
      <c r="L587" s="29" t="s">
        <v>1254</v>
      </c>
      <c r="M587" s="21" t="s">
        <v>1247</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1923</v>
      </c>
      <c r="J588" s="43">
        <f>VLOOKUP(Table1[[#This Row],[Status]],Auxiliar!$B$16:$C$24,2,0)</f>
        <v>2</v>
      </c>
      <c r="K588" s="2" t="s">
        <v>1249</v>
      </c>
      <c r="L588" s="29" t="s">
        <v>1254</v>
      </c>
      <c r="M588" s="21" t="s">
        <v>1247</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1923</v>
      </c>
      <c r="J589" s="43">
        <f>VLOOKUP(Table1[[#This Row],[Status]],Auxiliar!$B$16:$C$24,2,0)</f>
        <v>2</v>
      </c>
      <c r="K589" s="2" t="s">
        <v>1251</v>
      </c>
      <c r="L589" s="29" t="s">
        <v>1254</v>
      </c>
      <c r="M589" s="21" t="s">
        <v>1247</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6" t="s">
        <v>1280</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6" t="s">
        <v>1280</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6" t="s">
        <v>1280</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6" t="s">
        <v>1280</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6" t="s">
        <v>1280</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6" t="s">
        <v>1280</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618</v>
      </c>
      <c r="J599" s="43">
        <f>VLOOKUP(Table1[[#This Row],[Status]],Auxiliar!$B$16:$C$24,2,0)</f>
        <v>7</v>
      </c>
      <c r="K599" s="2" t="s">
        <v>1248</v>
      </c>
      <c r="L599" s="29" t="s">
        <v>1246</v>
      </c>
      <c r="M599" s="21" t="s">
        <v>1247</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618</v>
      </c>
      <c r="J600" s="43">
        <f>VLOOKUP(Table1[[#This Row],[Status]],Auxiliar!$B$16:$C$24,2,0)</f>
        <v>7</v>
      </c>
      <c r="K600" s="2" t="s">
        <v>1249</v>
      </c>
      <c r="L600" s="29" t="s">
        <v>1246</v>
      </c>
      <c r="M600" s="21" t="s">
        <v>1247</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618</v>
      </c>
      <c r="J601" s="43">
        <f>VLOOKUP(Table1[[#This Row],[Status]],Auxiliar!$B$16:$C$24,2,0)</f>
        <v>7</v>
      </c>
      <c r="K601" s="2" t="s">
        <v>1251</v>
      </c>
      <c r="L601" s="29" t="s">
        <v>1246</v>
      </c>
      <c r="M601" s="21" t="s">
        <v>1247</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618</v>
      </c>
      <c r="J602" s="43">
        <f>VLOOKUP(Table1[[#This Row],[Status]],Auxiliar!$B$16:$C$24,2,0)</f>
        <v>7</v>
      </c>
      <c r="K602" s="2" t="s">
        <v>1248</v>
      </c>
      <c r="L602" s="29" t="s">
        <v>1246</v>
      </c>
      <c r="M602" s="21" t="s">
        <v>1247</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618</v>
      </c>
      <c r="J603" s="43">
        <f>VLOOKUP(Table1[[#This Row],[Status]],Auxiliar!$B$16:$C$24,2,0)</f>
        <v>7</v>
      </c>
      <c r="K603" s="2" t="s">
        <v>1249</v>
      </c>
      <c r="L603" s="29" t="s">
        <v>1246</v>
      </c>
      <c r="M603" s="21" t="s">
        <v>1247</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618</v>
      </c>
      <c r="J604" s="43">
        <f>VLOOKUP(Table1[[#This Row],[Status]],Auxiliar!$B$16:$C$24,2,0)</f>
        <v>7</v>
      </c>
      <c r="K604" s="2" t="s">
        <v>1251</v>
      </c>
      <c r="L604" s="29" t="s">
        <v>1246</v>
      </c>
      <c r="M604" s="21" t="s">
        <v>1247</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6" t="s">
        <v>1280</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6" t="s">
        <v>1280</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6" t="s">
        <v>1280</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6" t="s">
        <v>1280</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6" t="s">
        <v>1280</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6" t="s">
        <v>1280</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618</v>
      </c>
      <c r="J614" s="43">
        <f>VLOOKUP(Table1[[#This Row],[Status]],Auxiliar!$B$16:$C$24,2,0)</f>
        <v>7</v>
      </c>
      <c r="K614" s="2" t="s">
        <v>1248</v>
      </c>
      <c r="L614" s="29" t="s">
        <v>1254</v>
      </c>
      <c r="M614" s="21" t="s">
        <v>1255</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618</v>
      </c>
      <c r="J615" s="43">
        <f>VLOOKUP(Table1[[#This Row],[Status]],Auxiliar!$B$16:$C$24,2,0)</f>
        <v>7</v>
      </c>
      <c r="K615" s="2" t="s">
        <v>1249</v>
      </c>
      <c r="L615" s="29" t="s">
        <v>1254</v>
      </c>
      <c r="M615" s="21" t="s">
        <v>1255</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618</v>
      </c>
      <c r="J616" s="43">
        <f>VLOOKUP(Table1[[#This Row],[Status]],Auxiliar!$B$16:$C$24,2,0)</f>
        <v>7</v>
      </c>
      <c r="K616" s="2" t="s">
        <v>1251</v>
      </c>
      <c r="L616" s="29" t="s">
        <v>1254</v>
      </c>
      <c r="M616" s="21" t="s">
        <v>1255</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618</v>
      </c>
      <c r="J617" s="43">
        <f>VLOOKUP(Table1[[#This Row],[Status]],Auxiliar!$B$16:$C$24,2,0)</f>
        <v>7</v>
      </c>
      <c r="K617" s="2" t="s">
        <v>1248</v>
      </c>
      <c r="L617" s="29" t="s">
        <v>1254</v>
      </c>
      <c r="M617" s="21" t="s">
        <v>1255</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618</v>
      </c>
      <c r="J618" s="43">
        <f>VLOOKUP(Table1[[#This Row],[Status]],Auxiliar!$B$16:$C$24,2,0)</f>
        <v>7</v>
      </c>
      <c r="K618" s="2" t="s">
        <v>1249</v>
      </c>
      <c r="L618" s="29" t="s">
        <v>1254</v>
      </c>
      <c r="M618" s="21" t="s">
        <v>1255</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618</v>
      </c>
      <c r="J619" s="43">
        <f>VLOOKUP(Table1[[#This Row],[Status]],Auxiliar!$B$16:$C$24,2,0)</f>
        <v>7</v>
      </c>
      <c r="K619" s="2" t="s">
        <v>1251</v>
      </c>
      <c r="L619" s="29" t="s">
        <v>1254</v>
      </c>
      <c r="M619" s="21" t="s">
        <v>1255</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1923</v>
      </c>
      <c r="J644" s="43">
        <f>VLOOKUP(Table1[[#This Row],[Status]],Auxiliar!$B$16:$C$24,2,0)</f>
        <v>2</v>
      </c>
      <c r="K644" s="2" t="s">
        <v>1245</v>
      </c>
      <c r="L644" s="29" t="s">
        <v>1254</v>
      </c>
      <c r="M644" s="21" t="s">
        <v>1255</v>
      </c>
      <c r="N644" s="48">
        <v>45611</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1923</v>
      </c>
      <c r="J660" s="43">
        <f>VLOOKUP(Table1[[#This Row],[Status]],Auxiliar!$B$16:$C$24,2,0)</f>
        <v>2</v>
      </c>
      <c r="K660" s="2" t="s">
        <v>1248</v>
      </c>
      <c r="L660" s="29" t="s">
        <v>1246</v>
      </c>
      <c r="M660" s="21" t="s">
        <v>1256</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1923</v>
      </c>
      <c r="J661" s="43">
        <f>VLOOKUP(Table1[[#This Row],[Status]],Auxiliar!$B$16:$C$24,2,0)</f>
        <v>2</v>
      </c>
      <c r="K661" s="2" t="s">
        <v>1249</v>
      </c>
      <c r="L661" s="29" t="s">
        <v>1246</v>
      </c>
      <c r="M661" s="21" t="s">
        <v>1256</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1923</v>
      </c>
      <c r="J662" s="43">
        <f>VLOOKUP(Table1[[#This Row],[Status]],Auxiliar!$B$16:$C$24,2,0)</f>
        <v>2</v>
      </c>
      <c r="K662" s="2" t="s">
        <v>1251</v>
      </c>
      <c r="L662" s="29" t="s">
        <v>1246</v>
      </c>
      <c r="M662" s="21" t="s">
        <v>1256</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1923</v>
      </c>
      <c r="J663" s="43">
        <f>VLOOKUP(Table1[[#This Row],[Status]],Auxiliar!$B$16:$C$24,2,0)</f>
        <v>2</v>
      </c>
      <c r="K663" s="2" t="s">
        <v>1248</v>
      </c>
      <c r="L663" s="29" t="s">
        <v>1246</v>
      </c>
      <c r="M663" s="21" t="s">
        <v>1256</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1923</v>
      </c>
      <c r="J664" s="43">
        <f>VLOOKUP(Table1[[#This Row],[Status]],Auxiliar!$B$16:$C$24,2,0)</f>
        <v>2</v>
      </c>
      <c r="K664" s="2" t="s">
        <v>1249</v>
      </c>
      <c r="L664" s="29" t="s">
        <v>1246</v>
      </c>
      <c r="M664" s="21" t="s">
        <v>1256</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1923</v>
      </c>
      <c r="J665" s="43">
        <f>VLOOKUP(Table1[[#This Row],[Status]],Auxiliar!$B$16:$C$24,2,0)</f>
        <v>2</v>
      </c>
      <c r="K665" s="2" t="s">
        <v>1251</v>
      </c>
      <c r="L665" s="29" t="s">
        <v>1246</v>
      </c>
      <c r="M665" s="21" t="s">
        <v>1256</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1923</v>
      </c>
      <c r="J672" s="43">
        <f>VLOOKUP(Table1[[#This Row],[Status]],Auxiliar!$B$16:$C$24,2,0)</f>
        <v>2</v>
      </c>
      <c r="K672" s="2" t="s">
        <v>1248</v>
      </c>
      <c r="L672" s="29" t="s">
        <v>1246</v>
      </c>
      <c r="M672" s="21" t="s">
        <v>1247</v>
      </c>
      <c r="N672" s="48">
        <v>45618</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1923</v>
      </c>
      <c r="J673" s="43">
        <f>VLOOKUP(Table1[[#This Row],[Status]],Auxiliar!$B$16:$C$24,2,0)</f>
        <v>2</v>
      </c>
      <c r="K673" s="2" t="s">
        <v>1249</v>
      </c>
      <c r="L673" s="29" t="s">
        <v>1246</v>
      </c>
      <c r="M673" s="21" t="s">
        <v>1247</v>
      </c>
      <c r="N673" s="48">
        <v>45618</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1923</v>
      </c>
      <c r="J674" s="43">
        <f>VLOOKUP(Table1[[#This Row],[Status]],Auxiliar!$B$16:$C$24,2,0)</f>
        <v>2</v>
      </c>
      <c r="K674" s="2" t="s">
        <v>1251</v>
      </c>
      <c r="L674" s="29" t="s">
        <v>1246</v>
      </c>
      <c r="M674" s="21" t="s">
        <v>1247</v>
      </c>
      <c r="N674" s="48">
        <v>45618</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1923</v>
      </c>
      <c r="J675" s="43">
        <f>VLOOKUP(Table1[[#This Row],[Status]],Auxiliar!$B$16:$C$24,2,0)</f>
        <v>2</v>
      </c>
      <c r="K675" s="2" t="s">
        <v>1248</v>
      </c>
      <c r="L675" s="29" t="s">
        <v>1246</v>
      </c>
      <c r="M675" s="21" t="s">
        <v>1247</v>
      </c>
      <c r="N675" s="48">
        <v>45618</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1923</v>
      </c>
      <c r="J676" s="43">
        <f>VLOOKUP(Table1[[#This Row],[Status]],Auxiliar!$B$16:$C$24,2,0)</f>
        <v>2</v>
      </c>
      <c r="K676" s="2" t="s">
        <v>1249</v>
      </c>
      <c r="L676" s="29" t="s">
        <v>1246</v>
      </c>
      <c r="M676" s="21" t="s">
        <v>1247</v>
      </c>
      <c r="N676" s="48">
        <v>45618</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1923</v>
      </c>
      <c r="J677" s="43">
        <f>VLOOKUP(Table1[[#This Row],[Status]],Auxiliar!$B$16:$C$24,2,0)</f>
        <v>2</v>
      </c>
      <c r="K677" s="2" t="s">
        <v>1251</v>
      </c>
      <c r="L677" s="29" t="s">
        <v>1246</v>
      </c>
      <c r="M677" s="21" t="s">
        <v>1247</v>
      </c>
      <c r="N677" s="48">
        <v>45618</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618</v>
      </c>
      <c r="J690" s="43">
        <f>VLOOKUP(Table1[[#This Row],[Status]],Auxiliar!$B$16:$C$24,2,0)</f>
        <v>7</v>
      </c>
      <c r="K690" s="2" t="s">
        <v>1245</v>
      </c>
      <c r="L690" s="29" t="s">
        <v>1246</v>
      </c>
      <c r="M690" s="21" t="s">
        <v>1247</v>
      </c>
      <c r="N690" s="48">
        <v>45546</v>
      </c>
      <c r="O690" s="21">
        <f>INDEX(Auxiliar!$D$5:$F$13,MATCH(Table1[[#This Row],[Tipologia_Testes]],Auxiliar!$B$5:$B$13,0),MATCH(Table1[[#This Row],[Complexidade]],Auxiliar!$D$4:$F$4,0))</f>
        <v>8</v>
      </c>
      <c r="P690" s="23" t="s">
        <v>1285</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618</v>
      </c>
      <c r="J691" s="43">
        <f>VLOOKUP(Table1[[#This Row],[Status]],Auxiliar!$B$16:$C$24,2,0)</f>
        <v>7</v>
      </c>
      <c r="K691" s="2" t="s">
        <v>1248</v>
      </c>
      <c r="L691" s="29" t="s">
        <v>1254</v>
      </c>
      <c r="M691" s="21" t="s">
        <v>1255</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618</v>
      </c>
      <c r="J692" s="43">
        <f>VLOOKUP(Table1[[#This Row],[Status]],Auxiliar!$B$16:$C$24,2,0)</f>
        <v>7</v>
      </c>
      <c r="K692" s="2" t="s">
        <v>1249</v>
      </c>
      <c r="L692" s="29" t="s">
        <v>1254</v>
      </c>
      <c r="M692" s="21" t="s">
        <v>1255</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618</v>
      </c>
      <c r="J693" s="43">
        <f>VLOOKUP(Table1[[#This Row],[Status]],Auxiliar!$B$16:$C$24,2,0)</f>
        <v>7</v>
      </c>
      <c r="K693" s="2" t="s">
        <v>1251</v>
      </c>
      <c r="L693" s="29" t="s">
        <v>1254</v>
      </c>
      <c r="M693" s="21" t="s">
        <v>1255</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618</v>
      </c>
      <c r="J694" s="43">
        <f>VLOOKUP(Table1[[#This Row],[Status]],Auxiliar!$B$16:$C$24,2,0)</f>
        <v>7</v>
      </c>
      <c r="K694" s="2" t="s">
        <v>1248</v>
      </c>
      <c r="L694" s="29" t="s">
        <v>1254</v>
      </c>
      <c r="M694" s="21" t="s">
        <v>1255</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618</v>
      </c>
      <c r="J695" s="43">
        <f>VLOOKUP(Table1[[#This Row],[Status]],Auxiliar!$B$16:$C$24,2,0)</f>
        <v>7</v>
      </c>
      <c r="K695" s="2" t="s">
        <v>1249</v>
      </c>
      <c r="L695" s="29" t="s">
        <v>1254</v>
      </c>
      <c r="M695" s="21" t="s">
        <v>1255</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618</v>
      </c>
      <c r="J696" s="43">
        <f>VLOOKUP(Table1[[#This Row],[Status]],Auxiliar!$B$16:$C$24,2,0)</f>
        <v>7</v>
      </c>
      <c r="K696" s="2" t="s">
        <v>1251</v>
      </c>
      <c r="L696" s="29" t="s">
        <v>1254</v>
      </c>
      <c r="M696" s="21" t="s">
        <v>1255</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618</v>
      </c>
      <c r="J697" s="43">
        <f>VLOOKUP(Table1[[#This Row],[Status]],Auxiliar!$B$16:$C$24,2,0)</f>
        <v>7</v>
      </c>
      <c r="K697" s="2" t="s">
        <v>1248</v>
      </c>
      <c r="L697" s="29" t="s">
        <v>1254</v>
      </c>
      <c r="M697" s="21" t="s">
        <v>1255</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618</v>
      </c>
      <c r="J698" s="43">
        <f>VLOOKUP(Table1[[#This Row],[Status]],Auxiliar!$B$16:$C$24,2,0)</f>
        <v>7</v>
      </c>
      <c r="K698" s="2" t="s">
        <v>1249</v>
      </c>
      <c r="L698" s="29" t="s">
        <v>1254</v>
      </c>
      <c r="M698" s="21" t="s">
        <v>1255</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618</v>
      </c>
      <c r="J699" s="43">
        <f>VLOOKUP(Table1[[#This Row],[Status]],Auxiliar!$B$16:$C$24,2,0)</f>
        <v>7</v>
      </c>
      <c r="K699" s="2" t="s">
        <v>1251</v>
      </c>
      <c r="L699" s="29" t="s">
        <v>1254</v>
      </c>
      <c r="M699" s="21" t="s">
        <v>1255</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618</v>
      </c>
      <c r="J700" s="43">
        <f>VLOOKUP(Table1[[#This Row],[Status]],Auxiliar!$B$16:$C$24,2,0)</f>
        <v>7</v>
      </c>
      <c r="K700" s="2" t="s">
        <v>1248</v>
      </c>
      <c r="L700" s="29" t="s">
        <v>1246</v>
      </c>
      <c r="M700" s="21" t="s">
        <v>1255</v>
      </c>
      <c r="N700" s="48">
        <v>45546</v>
      </c>
      <c r="O700" s="21">
        <f>INDEX(Auxiliar!$D$5:$F$13,MATCH(Table1[[#This Row],[Tipologia_Testes]],Auxiliar!$B$5:$B$13,0),MATCH(Table1[[#This Row],[Complexidade]],Auxiliar!$D$4:$F$4,0))</f>
        <v>2</v>
      </c>
      <c r="P700" s="2" t="s">
        <v>1286</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618</v>
      </c>
      <c r="J701" s="43">
        <f>VLOOKUP(Table1[[#This Row],[Status]],Auxiliar!$B$16:$C$24,2,0)</f>
        <v>7</v>
      </c>
      <c r="K701" s="2" t="s">
        <v>1249</v>
      </c>
      <c r="L701" s="29" t="s">
        <v>1246</v>
      </c>
      <c r="M701" s="21" t="s">
        <v>1255</v>
      </c>
      <c r="N701" s="48">
        <v>45546</v>
      </c>
      <c r="O701" s="21">
        <f>INDEX(Auxiliar!$D$5:$F$13,MATCH(Table1[[#This Row],[Tipologia_Testes]],Auxiliar!$B$5:$B$13,0),MATCH(Table1[[#This Row],[Complexidade]],Auxiliar!$D$4:$F$4,0))</f>
        <v>2</v>
      </c>
      <c r="P701" s="2" t="s">
        <v>1286</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618</v>
      </c>
      <c r="J702" s="43">
        <f>VLOOKUP(Table1[[#This Row],[Status]],Auxiliar!$B$16:$C$24,2,0)</f>
        <v>7</v>
      </c>
      <c r="K702" s="2" t="s">
        <v>1251</v>
      </c>
      <c r="L702" s="29" t="s">
        <v>1246</v>
      </c>
      <c r="M702" s="21" t="s">
        <v>1255</v>
      </c>
      <c r="N702" s="48">
        <v>45546</v>
      </c>
      <c r="O702" s="21">
        <f>INDEX(Auxiliar!$D$5:$F$13,MATCH(Table1[[#This Row],[Tipologia_Testes]],Auxiliar!$B$5:$B$13,0),MATCH(Table1[[#This Row],[Complexidade]],Auxiliar!$D$4:$F$4,0))</f>
        <v>0.1</v>
      </c>
      <c r="P702" s="2" t="s">
        <v>1286</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618</v>
      </c>
      <c r="J706" s="43">
        <f>VLOOKUP(Table1[[#This Row],[Status]],Auxiliar!$B$16:$C$24,2,0)</f>
        <v>7</v>
      </c>
      <c r="K706" s="2" t="s">
        <v>1248</v>
      </c>
      <c r="L706" s="29" t="s">
        <v>1246</v>
      </c>
      <c r="M706" s="21" t="s">
        <v>1247</v>
      </c>
      <c r="N706" s="48">
        <v>45546</v>
      </c>
      <c r="O706" s="21">
        <f>INDEX(Auxiliar!$D$5:$F$13,MATCH(Table1[[#This Row],[Tipologia_Testes]],Auxiliar!$B$5:$B$13,0),MATCH(Table1[[#This Row],[Complexidade]],Auxiliar!$D$4:$F$4,0))</f>
        <v>8</v>
      </c>
      <c r="P706" s="23" t="s">
        <v>1288</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618</v>
      </c>
      <c r="J707" s="43">
        <f>VLOOKUP(Table1[[#This Row],[Status]],Auxiliar!$B$16:$C$24,2,0)</f>
        <v>7</v>
      </c>
      <c r="K707" s="2" t="s">
        <v>1249</v>
      </c>
      <c r="L707" s="29" t="s">
        <v>1246</v>
      </c>
      <c r="M707" s="21" t="s">
        <v>1247</v>
      </c>
      <c r="N707" s="48">
        <v>45546</v>
      </c>
      <c r="O707" s="21">
        <f>INDEX(Auxiliar!$D$5:$F$13,MATCH(Table1[[#This Row],[Tipologia_Testes]],Auxiliar!$B$5:$B$13,0),MATCH(Table1[[#This Row],[Complexidade]],Auxiliar!$D$4:$F$4,0))</f>
        <v>8</v>
      </c>
      <c r="P707" s="23" t="s">
        <v>1288</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618</v>
      </c>
      <c r="J708" s="43">
        <f>VLOOKUP(Table1[[#This Row],[Status]],Auxiliar!$B$16:$C$24,2,0)</f>
        <v>7</v>
      </c>
      <c r="K708" s="2" t="s">
        <v>1251</v>
      </c>
      <c r="L708" s="29" t="s">
        <v>1246</v>
      </c>
      <c r="M708" s="21" t="s">
        <v>1247</v>
      </c>
      <c r="N708" s="48">
        <v>45546</v>
      </c>
      <c r="O708" s="21">
        <f>INDEX(Auxiliar!$D$5:$F$13,MATCH(Table1[[#This Row],[Tipologia_Testes]],Auxiliar!$B$5:$B$13,0),MATCH(Table1[[#This Row],[Complexidade]],Auxiliar!$D$4:$F$4,0))</f>
        <v>0.1</v>
      </c>
      <c r="P708" s="23" t="s">
        <v>1288</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618</v>
      </c>
      <c r="J709" s="43">
        <f>VLOOKUP(Table1[[#This Row],[Status]],Auxiliar!$B$16:$C$24,2,0)</f>
        <v>7</v>
      </c>
      <c r="K709" s="2" t="s">
        <v>1248</v>
      </c>
      <c r="L709" s="29" t="s">
        <v>1246</v>
      </c>
      <c r="M709" s="21" t="s">
        <v>1247</v>
      </c>
      <c r="N709" s="48">
        <v>45546</v>
      </c>
      <c r="O709" s="21">
        <f>INDEX(Auxiliar!$D$5:$F$13,MATCH(Table1[[#This Row],[Tipologia_Testes]],Auxiliar!$B$5:$B$13,0),MATCH(Table1[[#This Row],[Complexidade]],Auxiliar!$D$4:$F$4,0))</f>
        <v>8</v>
      </c>
      <c r="P709" s="23" t="s">
        <v>1289</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618</v>
      </c>
      <c r="J710" s="43">
        <f>VLOOKUP(Table1[[#This Row],[Status]],Auxiliar!$B$16:$C$24,2,0)</f>
        <v>7</v>
      </c>
      <c r="K710" s="2" t="s">
        <v>1249</v>
      </c>
      <c r="L710" s="29" t="s">
        <v>1246</v>
      </c>
      <c r="M710" s="21" t="s">
        <v>1247</v>
      </c>
      <c r="N710" s="48">
        <v>45546</v>
      </c>
      <c r="O710" s="21">
        <f>INDEX(Auxiliar!$D$5:$F$13,MATCH(Table1[[#This Row],[Tipologia_Testes]],Auxiliar!$B$5:$B$13,0),MATCH(Table1[[#This Row],[Complexidade]],Auxiliar!$D$4:$F$4,0))</f>
        <v>8</v>
      </c>
      <c r="P710" s="23" t="s">
        <v>1289</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618</v>
      </c>
      <c r="J711" s="43">
        <f>VLOOKUP(Table1[[#This Row],[Status]],Auxiliar!$B$16:$C$24,2,0)</f>
        <v>7</v>
      </c>
      <c r="K711" s="2" t="s">
        <v>1251</v>
      </c>
      <c r="L711" s="29" t="s">
        <v>1246</v>
      </c>
      <c r="M711" s="21" t="s">
        <v>1247</v>
      </c>
      <c r="N711" s="48">
        <v>45546</v>
      </c>
      <c r="O711" s="21">
        <f>INDEX(Auxiliar!$D$5:$F$13,MATCH(Table1[[#This Row],[Tipologia_Testes]],Auxiliar!$B$5:$B$13,0),MATCH(Table1[[#This Row],[Complexidade]],Auxiliar!$D$4:$F$4,0))</f>
        <v>0.1</v>
      </c>
      <c r="P711" s="23" t="s">
        <v>1289</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618</v>
      </c>
      <c r="J712" s="43">
        <f>VLOOKUP(Table1[[#This Row],[Status]],Auxiliar!$B$16:$C$24,2,0)</f>
        <v>7</v>
      </c>
      <c r="K712" s="2" t="s">
        <v>1248</v>
      </c>
      <c r="L712" s="29" t="s">
        <v>1246</v>
      </c>
      <c r="M712" s="21" t="s">
        <v>1256</v>
      </c>
      <c r="N712" s="48">
        <v>45546</v>
      </c>
      <c r="O712" s="21">
        <f>INDEX(Auxiliar!$D$5:$F$13,MATCH(Table1[[#This Row],[Tipologia_Testes]],Auxiliar!$B$5:$B$13,0),MATCH(Table1[[#This Row],[Complexidade]],Auxiliar!$D$4:$F$4,0))</f>
        <v>4</v>
      </c>
      <c r="P712" s="2" t="s">
        <v>1290</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618</v>
      </c>
      <c r="J713" s="43">
        <f>VLOOKUP(Table1[[#This Row],[Status]],Auxiliar!$B$16:$C$24,2,0)</f>
        <v>7</v>
      </c>
      <c r="K713" s="2" t="s">
        <v>1249</v>
      </c>
      <c r="L713" s="29" t="s">
        <v>1246</v>
      </c>
      <c r="M713" s="21" t="s">
        <v>1256</v>
      </c>
      <c r="N713" s="48">
        <v>45546</v>
      </c>
      <c r="O713" s="21">
        <f>INDEX(Auxiliar!$D$5:$F$13,MATCH(Table1[[#This Row],[Tipologia_Testes]],Auxiliar!$B$5:$B$13,0),MATCH(Table1[[#This Row],[Complexidade]],Auxiliar!$D$4:$F$4,0))</f>
        <v>4</v>
      </c>
      <c r="P713" s="2" t="s">
        <v>1290</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618</v>
      </c>
      <c r="J714" s="43">
        <f>VLOOKUP(Table1[[#This Row],[Status]],Auxiliar!$B$16:$C$24,2,0)</f>
        <v>7</v>
      </c>
      <c r="K714" s="2" t="s">
        <v>1251</v>
      </c>
      <c r="L714" s="29" t="s">
        <v>1246</v>
      </c>
      <c r="M714" s="21" t="s">
        <v>1256</v>
      </c>
      <c r="N714" s="48">
        <v>45546</v>
      </c>
      <c r="O714" s="21">
        <f>INDEX(Auxiliar!$D$5:$F$13,MATCH(Table1[[#This Row],[Tipologia_Testes]],Auxiliar!$B$5:$B$13,0),MATCH(Table1[[#This Row],[Complexidade]],Auxiliar!$D$4:$F$4,0))</f>
        <v>0.1</v>
      </c>
      <c r="P714" s="2" t="s">
        <v>1290</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618</v>
      </c>
      <c r="J715" s="43">
        <f>VLOOKUP(Table1[[#This Row],[Status]],Auxiliar!$B$16:$C$24,2,0)</f>
        <v>7</v>
      </c>
      <c r="K715" s="2" t="s">
        <v>1248</v>
      </c>
      <c r="L715" s="29" t="s">
        <v>1254</v>
      </c>
      <c r="M715" s="21" t="s">
        <v>1256</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618</v>
      </c>
      <c r="J716" s="43">
        <f>VLOOKUP(Table1[[#This Row],[Status]],Auxiliar!$B$16:$C$24,2,0)</f>
        <v>7</v>
      </c>
      <c r="K716" s="2" t="s">
        <v>1249</v>
      </c>
      <c r="L716" s="29" t="s">
        <v>1254</v>
      </c>
      <c r="M716" s="21" t="s">
        <v>1256</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618</v>
      </c>
      <c r="J717" s="43">
        <f>VLOOKUP(Table1[[#This Row],[Status]],Auxiliar!$B$16:$C$24,2,0)</f>
        <v>7</v>
      </c>
      <c r="K717" s="2" t="s">
        <v>1251</v>
      </c>
      <c r="L717" s="29" t="s">
        <v>1254</v>
      </c>
      <c r="M717" s="21" t="s">
        <v>1256</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618</v>
      </c>
      <c r="J718" s="43">
        <f>VLOOKUP(Table1[[#This Row],[Status]],Auxiliar!$B$16:$C$24,2,0)</f>
        <v>7</v>
      </c>
      <c r="K718" s="2" t="s">
        <v>1248</v>
      </c>
      <c r="L718" s="29" t="s">
        <v>1246</v>
      </c>
      <c r="M718" s="21" t="s">
        <v>1256</v>
      </c>
      <c r="N718" s="48">
        <v>45546</v>
      </c>
      <c r="O718" s="21">
        <f>INDEX(Auxiliar!$D$5:$F$13,MATCH(Table1[[#This Row],[Tipologia_Testes]],Auxiliar!$B$5:$B$13,0),MATCH(Table1[[#This Row],[Complexidade]],Auxiliar!$D$4:$F$4,0))</f>
        <v>4</v>
      </c>
      <c r="P718" s="2" t="s">
        <v>1290</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618</v>
      </c>
      <c r="J719" s="43">
        <f>VLOOKUP(Table1[[#This Row],[Status]],Auxiliar!$B$16:$C$24,2,0)</f>
        <v>7</v>
      </c>
      <c r="K719" s="2" t="s">
        <v>1249</v>
      </c>
      <c r="L719" s="29" t="s">
        <v>1246</v>
      </c>
      <c r="M719" s="21" t="s">
        <v>1256</v>
      </c>
      <c r="N719" s="48">
        <v>45546</v>
      </c>
      <c r="O719" s="21">
        <f>INDEX(Auxiliar!$D$5:$F$13,MATCH(Table1[[#This Row],[Tipologia_Testes]],Auxiliar!$B$5:$B$13,0),MATCH(Table1[[#This Row],[Complexidade]],Auxiliar!$D$4:$F$4,0))</f>
        <v>4</v>
      </c>
      <c r="P719" s="2" t="s">
        <v>1290</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618</v>
      </c>
      <c r="J720" s="43">
        <f>VLOOKUP(Table1[[#This Row],[Status]],Auxiliar!$B$16:$C$24,2,0)</f>
        <v>7</v>
      </c>
      <c r="K720" s="2" t="s">
        <v>1251</v>
      </c>
      <c r="L720" s="29" t="s">
        <v>1246</v>
      </c>
      <c r="M720" s="21" t="s">
        <v>1256</v>
      </c>
      <c r="N720" s="48">
        <v>45546</v>
      </c>
      <c r="O720" s="21">
        <f>INDEX(Auxiliar!$D$5:$F$13,MATCH(Table1[[#This Row],[Tipologia_Testes]],Auxiliar!$B$5:$B$13,0),MATCH(Table1[[#This Row],[Complexidade]],Auxiliar!$D$4:$F$4,0))</f>
        <v>0.1</v>
      </c>
      <c r="P720" s="2" t="s">
        <v>1290</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618</v>
      </c>
      <c r="J721" s="43">
        <f>VLOOKUP(Table1[[#This Row],[Status]],Auxiliar!$B$16:$C$24,2,0)</f>
        <v>7</v>
      </c>
      <c r="K721" s="2" t="s">
        <v>1248</v>
      </c>
      <c r="L721" s="29" t="s">
        <v>1246</v>
      </c>
      <c r="M721" s="21" t="s">
        <v>1256</v>
      </c>
      <c r="N721" s="48">
        <v>45546</v>
      </c>
      <c r="O721" s="21">
        <f>INDEX(Auxiliar!$D$5:$F$13,MATCH(Table1[[#This Row],[Tipologia_Testes]],Auxiliar!$B$5:$B$13,0),MATCH(Table1[[#This Row],[Complexidade]],Auxiliar!$D$4:$F$4,0))</f>
        <v>4</v>
      </c>
      <c r="P721" s="2" t="s">
        <v>1290</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618</v>
      </c>
      <c r="J722" s="43">
        <f>VLOOKUP(Table1[[#This Row],[Status]],Auxiliar!$B$16:$C$24,2,0)</f>
        <v>7</v>
      </c>
      <c r="K722" s="2" t="s">
        <v>1249</v>
      </c>
      <c r="L722" s="29" t="s">
        <v>1246</v>
      </c>
      <c r="M722" s="21" t="s">
        <v>1256</v>
      </c>
      <c r="N722" s="48">
        <v>45546</v>
      </c>
      <c r="O722" s="21">
        <f>INDEX(Auxiliar!$D$5:$F$13,MATCH(Table1[[#This Row],[Tipologia_Testes]],Auxiliar!$B$5:$B$13,0),MATCH(Table1[[#This Row],[Complexidade]],Auxiliar!$D$4:$F$4,0))</f>
        <v>4</v>
      </c>
      <c r="P722" s="2" t="s">
        <v>1290</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618</v>
      </c>
      <c r="J723" s="43">
        <f>VLOOKUP(Table1[[#This Row],[Status]],Auxiliar!$B$16:$C$24,2,0)</f>
        <v>7</v>
      </c>
      <c r="K723" s="2" t="s">
        <v>1251</v>
      </c>
      <c r="L723" s="29" t="s">
        <v>1246</v>
      </c>
      <c r="M723" s="21" t="s">
        <v>1256</v>
      </c>
      <c r="N723" s="48">
        <v>45546</v>
      </c>
      <c r="O723" s="21">
        <f>INDEX(Auxiliar!$D$5:$F$13,MATCH(Table1[[#This Row],[Tipologia_Testes]],Auxiliar!$B$5:$B$13,0),MATCH(Table1[[#This Row],[Complexidade]],Auxiliar!$D$4:$F$4,0))</f>
        <v>0.1</v>
      </c>
      <c r="P723" s="2" t="s">
        <v>1290</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618</v>
      </c>
      <c r="J727" s="43">
        <f>VLOOKUP(Table1[[#This Row],[Status]],Auxiliar!$B$16:$C$24,2,0)</f>
        <v>7</v>
      </c>
      <c r="K727" s="2" t="s">
        <v>1248</v>
      </c>
      <c r="L727" s="29" t="s">
        <v>1254</v>
      </c>
      <c r="M727" s="21" t="s">
        <v>1255</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618</v>
      </c>
      <c r="J728" s="43">
        <f>VLOOKUP(Table1[[#This Row],[Status]],Auxiliar!$B$16:$C$24,2,0)</f>
        <v>7</v>
      </c>
      <c r="K728" s="2" t="s">
        <v>1249</v>
      </c>
      <c r="L728" s="29" t="s">
        <v>1254</v>
      </c>
      <c r="M728" s="21" t="s">
        <v>1255</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618</v>
      </c>
      <c r="J729" s="43">
        <f>VLOOKUP(Table1[[#This Row],[Status]],Auxiliar!$B$16:$C$24,2,0)</f>
        <v>7</v>
      </c>
      <c r="K729" s="2" t="s">
        <v>1251</v>
      </c>
      <c r="L729" s="29" t="s">
        <v>1254</v>
      </c>
      <c r="M729" s="21" t="s">
        <v>1255</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618</v>
      </c>
      <c r="J730" s="43">
        <f>VLOOKUP(Table1[[#This Row],[Status]],Auxiliar!$B$16:$C$24,2,0)</f>
        <v>7</v>
      </c>
      <c r="K730" s="2" t="s">
        <v>1248</v>
      </c>
      <c r="L730" s="29" t="s">
        <v>1254</v>
      </c>
      <c r="M730" s="21" t="s">
        <v>1256</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618</v>
      </c>
      <c r="J731" s="43">
        <f>VLOOKUP(Table1[[#This Row],[Status]],Auxiliar!$B$16:$C$24,2,0)</f>
        <v>7</v>
      </c>
      <c r="K731" s="2" t="s">
        <v>1249</v>
      </c>
      <c r="L731" s="29" t="s">
        <v>1254</v>
      </c>
      <c r="M731" s="21" t="s">
        <v>1256</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618</v>
      </c>
      <c r="J732" s="43">
        <f>VLOOKUP(Table1[[#This Row],[Status]],Auxiliar!$B$16:$C$24,2,0)</f>
        <v>7</v>
      </c>
      <c r="K732" s="2" t="s">
        <v>1251</v>
      </c>
      <c r="L732" s="29" t="s">
        <v>1254</v>
      </c>
      <c r="M732" s="21" t="s">
        <v>1256</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4"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4"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 hidden="1" customHeight="1">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 hidden="1" customHeight="1">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 hidden="1" customHeight="1">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 hidden="1" customHeight="1">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 hidden="1" customHeight="1">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 hidden="1" customHeight="1">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 hidden="1" customHeight="1">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 hidden="1" customHeight="1">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 hidden="1" customHeight="1">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 hidden="1" customHeight="1">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 hidden="1" customHeight="1">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 hidden="1" customHeight="1">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 hidden="1" customHeight="1">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 hidden="1" customHeight="1">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 hidden="1" customHeight="1">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 hidden="1" customHeight="1">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 hidden="1" customHeight="1">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 hidden="1" customHeight="1">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 hidden="1" customHeight="1">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 hidden="1" customHeight="1">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1333</v>
      </c>
      <c r="F1014" s="40" t="s">
        <v>336</v>
      </c>
      <c r="G1014" s="38" t="s">
        <v>337</v>
      </c>
      <c r="H1014" s="60" t="str">
        <f>Table1[[#This Row],[Tabela]]&amp;Table1[[#This Row],[Campo]]</f>
        <v>lt003_entitynace_esg</v>
      </c>
      <c r="I1014" s="2" t="s">
        <v>1923</v>
      </c>
      <c r="J1014" s="45">
        <f>VLOOKUP(Table1[[#This Row],[Status]],Auxiliar!$B$16:$C$24,2,0)</f>
        <v>2</v>
      </c>
      <c r="K1014" s="45" t="s">
        <v>1248</v>
      </c>
      <c r="L1014" s="46" t="s">
        <v>1254</v>
      </c>
      <c r="M1014" s="21" t="s">
        <v>1255</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1333</v>
      </c>
      <c r="F1015" s="40" t="s">
        <v>336</v>
      </c>
      <c r="G1015" s="38" t="s">
        <v>337</v>
      </c>
      <c r="H1015" s="60" t="str">
        <f>Table1[[#This Row],[Tabela]]&amp;Table1[[#This Row],[Campo]]</f>
        <v>lt003_entitynace_esg</v>
      </c>
      <c r="I1015" s="2" t="s">
        <v>1923</v>
      </c>
      <c r="J1015" s="45">
        <f>VLOOKUP(Table1[[#This Row],[Status]],Auxiliar!$B$16:$C$24,2,0)</f>
        <v>2</v>
      </c>
      <c r="K1015" s="45" t="s">
        <v>1249</v>
      </c>
      <c r="L1015" s="46" t="s">
        <v>1254</v>
      </c>
      <c r="M1015" s="21" t="s">
        <v>1255</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1333</v>
      </c>
      <c r="F1016" s="40" t="s">
        <v>336</v>
      </c>
      <c r="G1016" s="38" t="s">
        <v>337</v>
      </c>
      <c r="H1016" s="60" t="str">
        <f>Table1[[#This Row],[Tabela]]&amp;Table1[[#This Row],[Campo]]</f>
        <v>lt003_entitynace_esg</v>
      </c>
      <c r="I1016" s="2" t="s">
        <v>1923</v>
      </c>
      <c r="J1016" s="45">
        <f>VLOOKUP(Table1[[#This Row],[Status]],Auxiliar!$B$16:$C$24,2,0)</f>
        <v>2</v>
      </c>
      <c r="K1016" s="45" t="s">
        <v>1251</v>
      </c>
      <c r="L1016" s="46" t="s">
        <v>1254</v>
      </c>
      <c r="M1016" s="21" t="s">
        <v>1255</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1923</v>
      </c>
      <c r="J1041" s="45">
        <f>VLOOKUP(Table1[[#This Row],[Status]],Auxiliar!$B$16:$C$24,2,0)</f>
        <v>2</v>
      </c>
      <c r="K1041" s="45" t="s">
        <v>1248</v>
      </c>
      <c r="L1041" s="46" t="s">
        <v>1254</v>
      </c>
      <c r="M1041" s="21" t="s">
        <v>1255</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1923</v>
      </c>
      <c r="J1042" s="45">
        <f>VLOOKUP(Table1[[#This Row],[Status]],Auxiliar!$B$16:$C$24,2,0)</f>
        <v>2</v>
      </c>
      <c r="K1042" s="45" t="s">
        <v>1249</v>
      </c>
      <c r="L1042" s="46" t="s">
        <v>1254</v>
      </c>
      <c r="M1042" s="21" t="s">
        <v>1255</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1923</v>
      </c>
      <c r="J1043" s="45">
        <f>VLOOKUP(Table1[[#This Row],[Status]],Auxiliar!$B$16:$C$24,2,0)</f>
        <v>2</v>
      </c>
      <c r="K1043" s="45" t="s">
        <v>1251</v>
      </c>
      <c r="L1043" s="46" t="s">
        <v>1254</v>
      </c>
      <c r="M1043" s="21" t="s">
        <v>1255</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1333</v>
      </c>
      <c r="F1059" s="40" t="s">
        <v>336</v>
      </c>
      <c r="G1059" s="38" t="s">
        <v>353</v>
      </c>
      <c r="H1059" s="60" t="str">
        <f>Table1[[#This Row],[Tabela]]&amp;Table1[[#This Row],[Campo]]</f>
        <v>lt003_entityflg_nfrd_applcblty</v>
      </c>
      <c r="I1059" s="2" t="s">
        <v>1923</v>
      </c>
      <c r="J1059" s="45">
        <f>VLOOKUP(Table1[[#This Row],[Status]],Auxiliar!$B$16:$C$24,2,0)</f>
        <v>2</v>
      </c>
      <c r="K1059" s="45" t="s">
        <v>1248</v>
      </c>
      <c r="L1059" s="46" t="s">
        <v>1254</v>
      </c>
      <c r="M1059" s="21" t="s">
        <v>1255</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1333</v>
      </c>
      <c r="F1060" s="39" t="s">
        <v>336</v>
      </c>
      <c r="G1060" s="39" t="s">
        <v>353</v>
      </c>
      <c r="H1060" s="59" t="str">
        <f>Table1[[#This Row],[Tabela]]&amp;Table1[[#This Row],[Campo]]</f>
        <v>lt003_entityflg_nfrd_applcblty</v>
      </c>
      <c r="I1060" s="2" t="s">
        <v>1923</v>
      </c>
      <c r="J1060" s="45">
        <f>VLOOKUP(Table1[[#This Row],[Status]],Auxiliar!$B$16:$C$24,2,0)</f>
        <v>2</v>
      </c>
      <c r="K1060" s="45" t="s">
        <v>1249</v>
      </c>
      <c r="L1060" s="46" t="s">
        <v>1254</v>
      </c>
      <c r="M1060" s="21" t="s">
        <v>1255</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1333</v>
      </c>
      <c r="F1061" s="39" t="s">
        <v>336</v>
      </c>
      <c r="G1061" s="39" t="s">
        <v>353</v>
      </c>
      <c r="H1061" s="59" t="str">
        <f>Table1[[#This Row],[Tabela]]&amp;Table1[[#This Row],[Campo]]</f>
        <v>lt003_entityflg_nfrd_applcblty</v>
      </c>
      <c r="I1061" s="2" t="s">
        <v>1923</v>
      </c>
      <c r="J1061" s="45">
        <f>VLOOKUP(Table1[[#This Row],[Status]],Auxiliar!$B$16:$C$24,2,0)</f>
        <v>2</v>
      </c>
      <c r="K1061" s="45" t="s">
        <v>1251</v>
      </c>
      <c r="L1061" s="46" t="s">
        <v>1254</v>
      </c>
      <c r="M1061" s="21" t="s">
        <v>1255</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1923</v>
      </c>
      <c r="J1062" s="45">
        <f>VLOOKUP(Table1[[#This Row],[Status]],Auxiliar!$B$16:$C$24,2,0)</f>
        <v>2</v>
      </c>
      <c r="K1062" s="45" t="s">
        <v>1248</v>
      </c>
      <c r="L1062" s="46" t="s">
        <v>1254</v>
      </c>
      <c r="M1062" s="21" t="s">
        <v>1255</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1923</v>
      </c>
      <c r="J1063" s="45">
        <f>VLOOKUP(Table1[[#This Row],[Status]],Auxiliar!$B$16:$C$24,2,0)</f>
        <v>2</v>
      </c>
      <c r="K1063" s="45" t="s">
        <v>1249</v>
      </c>
      <c r="L1063" s="46" t="s">
        <v>1254</v>
      </c>
      <c r="M1063" s="21" t="s">
        <v>1255</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1923</v>
      </c>
      <c r="J1064" s="45">
        <f>VLOOKUP(Table1[[#This Row],[Status]],Auxiliar!$B$16:$C$24,2,0)</f>
        <v>2</v>
      </c>
      <c r="K1064" s="45" t="s">
        <v>1251</v>
      </c>
      <c r="L1064" s="46" t="s">
        <v>1254</v>
      </c>
      <c r="M1064" s="21" t="s">
        <v>1255</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1923</v>
      </c>
      <c r="J1065" s="45">
        <f>VLOOKUP(Table1[[#This Row],[Status]],Auxiliar!$B$16:$C$24,2,0)</f>
        <v>2</v>
      </c>
      <c r="K1065" s="45" t="s">
        <v>1248</v>
      </c>
      <c r="L1065" s="46" t="s">
        <v>1254</v>
      </c>
      <c r="M1065" s="21" t="s">
        <v>1255</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1923</v>
      </c>
      <c r="J1066" s="45">
        <f>VLOOKUP(Table1[[#This Row],[Status]],Auxiliar!$B$16:$C$24,2,0)</f>
        <v>2</v>
      </c>
      <c r="K1066" s="45" t="s">
        <v>1249</v>
      </c>
      <c r="L1066" s="46" t="s">
        <v>1254</v>
      </c>
      <c r="M1066" s="21" t="s">
        <v>1255</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1923</v>
      </c>
      <c r="J1067" s="45">
        <f>VLOOKUP(Table1[[#This Row],[Status]],Auxiliar!$B$16:$C$24,2,0)</f>
        <v>2</v>
      </c>
      <c r="K1067" s="45" t="s">
        <v>1251</v>
      </c>
      <c r="L1067" s="46" t="s">
        <v>1254</v>
      </c>
      <c r="M1067" s="21" t="s">
        <v>1255</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1923</v>
      </c>
      <c r="J1068" s="45">
        <f>VLOOKUP(Table1[[#This Row],[Status]],Auxiliar!$B$16:$C$24,2,0)</f>
        <v>2</v>
      </c>
      <c r="K1068" s="45" t="s">
        <v>1248</v>
      </c>
      <c r="L1068" s="46" t="s">
        <v>1254</v>
      </c>
      <c r="M1068" s="21" t="s">
        <v>1255</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1923</v>
      </c>
      <c r="J1069" s="45">
        <f>VLOOKUP(Table1[[#This Row],[Status]],Auxiliar!$B$16:$C$24,2,0)</f>
        <v>2</v>
      </c>
      <c r="K1069" s="45" t="s">
        <v>1249</v>
      </c>
      <c r="L1069" s="46" t="s">
        <v>1254</v>
      </c>
      <c r="M1069" s="21" t="s">
        <v>1255</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1923</v>
      </c>
      <c r="J1070" s="45">
        <f>VLOOKUP(Table1[[#This Row],[Status]],Auxiliar!$B$16:$C$24,2,0)</f>
        <v>2</v>
      </c>
      <c r="K1070" s="45" t="s">
        <v>1251</v>
      </c>
      <c r="L1070" s="46" t="s">
        <v>1254</v>
      </c>
      <c r="M1070" s="21" t="s">
        <v>1255</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1333</v>
      </c>
      <c r="F1074" s="40" t="s">
        <v>336</v>
      </c>
      <c r="G1074" s="38" t="s">
        <v>358</v>
      </c>
      <c r="H1074" s="60" t="str">
        <f>Table1[[#This Row],[Tabela]]&amp;Table1[[#This Row],[Campo]]</f>
        <v>lt003_entityflg_act_physcl_rsk</v>
      </c>
      <c r="I1074" s="2" t="s">
        <v>614</v>
      </c>
      <c r="J1074" s="45">
        <f>VLOOKUP(Table1[[#This Row],[Status]],Auxiliar!$B$16:$C$24,2,0)</f>
        <v>4</v>
      </c>
      <c r="K1074" s="45" t="s">
        <v>1248</v>
      </c>
      <c r="L1074" s="46" t="s">
        <v>1254</v>
      </c>
      <c r="M1074" s="21" t="s">
        <v>1255</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1333</v>
      </c>
      <c r="F1075" s="39" t="s">
        <v>336</v>
      </c>
      <c r="G1075" s="39" t="s">
        <v>358</v>
      </c>
      <c r="H1075" s="59" t="str">
        <f>Table1[[#This Row],[Tabela]]&amp;Table1[[#This Row],[Campo]]</f>
        <v>lt003_entityflg_act_physcl_rsk</v>
      </c>
      <c r="I1075" s="2" t="s">
        <v>614</v>
      </c>
      <c r="J1075" s="45">
        <f>VLOOKUP(Table1[[#This Row],[Status]],Auxiliar!$B$16:$C$24,2,0)</f>
        <v>4</v>
      </c>
      <c r="K1075" s="45" t="s">
        <v>1249</v>
      </c>
      <c r="L1075" s="46" t="s">
        <v>1254</v>
      </c>
      <c r="M1075" s="21" t="s">
        <v>1255</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1333</v>
      </c>
      <c r="F1076" s="39" t="s">
        <v>336</v>
      </c>
      <c r="G1076" s="39" t="s">
        <v>358</v>
      </c>
      <c r="H1076" s="59" t="str">
        <f>Table1[[#This Row],[Tabela]]&amp;Table1[[#This Row],[Campo]]</f>
        <v>lt003_entityflg_act_physcl_rsk</v>
      </c>
      <c r="I1076" s="2" t="s">
        <v>614</v>
      </c>
      <c r="J1076" s="45">
        <f>VLOOKUP(Table1[[#This Row],[Status]],Auxiliar!$B$16:$C$24,2,0)</f>
        <v>4</v>
      </c>
      <c r="K1076" s="45" t="s">
        <v>1251</v>
      </c>
      <c r="L1076" s="46" t="s">
        <v>1254</v>
      </c>
      <c r="M1076" s="21" t="s">
        <v>1255</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1333</v>
      </c>
      <c r="F1077" s="40" t="s">
        <v>336</v>
      </c>
      <c r="G1077" s="38" t="s">
        <v>359</v>
      </c>
      <c r="H1077" s="60" t="str">
        <f>Table1[[#This Row],[Tabela]]&amp;Table1[[#This Row],[Campo]]</f>
        <v>lt003_entityflg_chrnc_physcl_rsk</v>
      </c>
      <c r="I1077" s="2" t="s">
        <v>614</v>
      </c>
      <c r="J1077" s="45">
        <f>VLOOKUP(Table1[[#This Row],[Status]],Auxiliar!$B$16:$C$24,2,0)</f>
        <v>4</v>
      </c>
      <c r="K1077" s="45" t="s">
        <v>1248</v>
      </c>
      <c r="L1077" s="46" t="s">
        <v>1254</v>
      </c>
      <c r="M1077" s="21" t="s">
        <v>1255</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1333</v>
      </c>
      <c r="F1078" s="39" t="s">
        <v>336</v>
      </c>
      <c r="G1078" s="39" t="s">
        <v>359</v>
      </c>
      <c r="H1078" s="59" t="str">
        <f>Table1[[#This Row],[Tabela]]&amp;Table1[[#This Row],[Campo]]</f>
        <v>lt003_entityflg_chrnc_physcl_rsk</v>
      </c>
      <c r="I1078" s="2" t="s">
        <v>614</v>
      </c>
      <c r="J1078" s="45">
        <f>VLOOKUP(Table1[[#This Row],[Status]],Auxiliar!$B$16:$C$24,2,0)</f>
        <v>4</v>
      </c>
      <c r="K1078" s="45" t="s">
        <v>1249</v>
      </c>
      <c r="L1078" s="46" t="s">
        <v>1254</v>
      </c>
      <c r="M1078" s="21" t="s">
        <v>1255</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1333</v>
      </c>
      <c r="F1079" s="39" t="s">
        <v>336</v>
      </c>
      <c r="G1079" s="39" t="s">
        <v>359</v>
      </c>
      <c r="H1079" s="59" t="str">
        <f>Table1[[#This Row],[Tabela]]&amp;Table1[[#This Row],[Campo]]</f>
        <v>lt003_entityflg_chrnc_physcl_rsk</v>
      </c>
      <c r="I1079" s="2" t="s">
        <v>614</v>
      </c>
      <c r="J1079" s="45">
        <f>VLOOKUP(Table1[[#This Row],[Status]],Auxiliar!$B$16:$C$24,2,0)</f>
        <v>4</v>
      </c>
      <c r="K1079" s="45" t="s">
        <v>1251</v>
      </c>
      <c r="L1079" s="46" t="s">
        <v>1254</v>
      </c>
      <c r="M1079" s="21" t="s">
        <v>1255</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1923</v>
      </c>
      <c r="J1083" s="45">
        <f>VLOOKUP(Table1[[#This Row],[Status]],Auxiliar!$B$16:$C$24,2,0)</f>
        <v>2</v>
      </c>
      <c r="K1083" s="45" t="s">
        <v>1248</v>
      </c>
      <c r="L1083" s="46" t="s">
        <v>1254</v>
      </c>
      <c r="M1083" s="21" t="s">
        <v>1255</v>
      </c>
      <c r="N1083" s="48">
        <v>45611</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1923</v>
      </c>
      <c r="J1084" s="45">
        <f>VLOOKUP(Table1[[#This Row],[Status]],Auxiliar!$B$16:$C$24,2,0)</f>
        <v>2</v>
      </c>
      <c r="K1084" s="45" t="s">
        <v>1249</v>
      </c>
      <c r="L1084" s="46" t="s">
        <v>1254</v>
      </c>
      <c r="M1084" s="21" t="s">
        <v>1255</v>
      </c>
      <c r="N1084" s="48">
        <v>45611</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1923</v>
      </c>
      <c r="J1085" s="45">
        <f>VLOOKUP(Table1[[#This Row],[Status]],Auxiliar!$B$16:$C$24,2,0)</f>
        <v>2</v>
      </c>
      <c r="K1085" s="45" t="s">
        <v>1251</v>
      </c>
      <c r="L1085" s="46" t="s">
        <v>1254</v>
      </c>
      <c r="M1085" s="21" t="s">
        <v>1255</v>
      </c>
      <c r="N1085" s="48">
        <v>45611</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1338</v>
      </c>
      <c r="E1086" s="111" t="s">
        <v>1339</v>
      </c>
      <c r="F1086" s="40" t="s">
        <v>336</v>
      </c>
      <c r="G1086" s="38" t="s">
        <v>362</v>
      </c>
      <c r="H1086" s="60" t="str">
        <f>Table1[[#This Row],[Tabela]]&amp;Table1[[#This Row],[Campo]]</f>
        <v>lt003_entityttl_lblty</v>
      </c>
      <c r="I1086" s="2" t="s">
        <v>1923</v>
      </c>
      <c r="J1086" s="45">
        <f>VLOOKUP(Table1[[#This Row],[Status]],Auxiliar!$B$16:$C$24,2,0)</f>
        <v>2</v>
      </c>
      <c r="K1086" s="45" t="s">
        <v>1248</v>
      </c>
      <c r="L1086" s="46" t="s">
        <v>1254</v>
      </c>
      <c r="M1086" s="21" t="s">
        <v>1255</v>
      </c>
      <c r="N1086" s="48">
        <v>45625</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1338</v>
      </c>
      <c r="E1087" s="39" t="s">
        <v>1339</v>
      </c>
      <c r="F1087" s="39" t="s">
        <v>336</v>
      </c>
      <c r="G1087" s="39" t="s">
        <v>362</v>
      </c>
      <c r="H1087" s="59" t="str">
        <f>Table1[[#This Row],[Tabela]]&amp;Table1[[#This Row],[Campo]]</f>
        <v>lt003_entityttl_lblty</v>
      </c>
      <c r="I1087" s="2" t="s">
        <v>1923</v>
      </c>
      <c r="J1087" s="45">
        <f>VLOOKUP(Table1[[#This Row],[Status]],Auxiliar!$B$16:$C$24,2,0)</f>
        <v>2</v>
      </c>
      <c r="K1087" s="45" t="s">
        <v>1249</v>
      </c>
      <c r="L1087" s="46" t="s">
        <v>1254</v>
      </c>
      <c r="M1087" s="21" t="s">
        <v>1255</v>
      </c>
      <c r="N1087" s="48">
        <v>45625</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1338</v>
      </c>
      <c r="E1088" s="39" t="s">
        <v>1339</v>
      </c>
      <c r="F1088" s="39" t="s">
        <v>336</v>
      </c>
      <c r="G1088" s="39" t="s">
        <v>362</v>
      </c>
      <c r="H1088" s="59" t="str">
        <f>Table1[[#This Row],[Tabela]]&amp;Table1[[#This Row],[Campo]]</f>
        <v>lt003_entityttl_lblty</v>
      </c>
      <c r="I1088" s="2" t="s">
        <v>1923</v>
      </c>
      <c r="J1088" s="45">
        <f>VLOOKUP(Table1[[#This Row],[Status]],Auxiliar!$B$16:$C$24,2,0)</f>
        <v>2</v>
      </c>
      <c r="K1088" s="45" t="s">
        <v>1251</v>
      </c>
      <c r="L1088" s="46" t="s">
        <v>1254</v>
      </c>
      <c r="M1088" s="21" t="s">
        <v>1255</v>
      </c>
      <c r="N1088" s="48">
        <v>45625</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1341</v>
      </c>
      <c r="E1089" s="111" t="s">
        <v>1342</v>
      </c>
      <c r="F1089" s="40" t="s">
        <v>336</v>
      </c>
      <c r="G1089" s="38" t="s">
        <v>239</v>
      </c>
      <c r="H1089" s="60" t="str">
        <f>Table1[[#This Row],[Tabela]]&amp;Table1[[#This Row],[Campo]]</f>
        <v>lt003_entityisin</v>
      </c>
      <c r="I1089" s="2" t="s">
        <v>1923</v>
      </c>
      <c r="J1089" s="45">
        <f>VLOOKUP(Table1[[#This Row],[Status]],Auxiliar!$B$16:$C$24,2,0)</f>
        <v>2</v>
      </c>
      <c r="K1089" s="45" t="s">
        <v>1248</v>
      </c>
      <c r="L1089" s="46" t="s">
        <v>1254</v>
      </c>
      <c r="M1089" s="21" t="s">
        <v>1255</v>
      </c>
      <c r="N1089" s="48">
        <v>45611</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1341</v>
      </c>
      <c r="E1090" s="39" t="s">
        <v>1342</v>
      </c>
      <c r="F1090" s="39" t="s">
        <v>336</v>
      </c>
      <c r="G1090" s="39" t="s">
        <v>239</v>
      </c>
      <c r="H1090" s="59" t="str">
        <f>Table1[[#This Row],[Tabela]]&amp;Table1[[#This Row],[Campo]]</f>
        <v>lt003_entityisin</v>
      </c>
      <c r="I1090" s="2" t="s">
        <v>1923</v>
      </c>
      <c r="J1090" s="45">
        <f>VLOOKUP(Table1[[#This Row],[Status]],Auxiliar!$B$16:$C$24,2,0)</f>
        <v>2</v>
      </c>
      <c r="K1090" s="45" t="s">
        <v>1249</v>
      </c>
      <c r="L1090" s="46" t="s">
        <v>1254</v>
      </c>
      <c r="M1090" s="21" t="s">
        <v>1255</v>
      </c>
      <c r="N1090" s="48">
        <v>45611</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1341</v>
      </c>
      <c r="E1091" s="39" t="s">
        <v>1342</v>
      </c>
      <c r="F1091" s="39" t="s">
        <v>336</v>
      </c>
      <c r="G1091" s="39" t="s">
        <v>239</v>
      </c>
      <c r="H1091" s="59" t="str">
        <f>Table1[[#This Row],[Tabela]]&amp;Table1[[#This Row],[Campo]]</f>
        <v>lt003_entityisin</v>
      </c>
      <c r="I1091" s="2" t="s">
        <v>1923</v>
      </c>
      <c r="J1091" s="45">
        <f>VLOOKUP(Table1[[#This Row],[Status]],Auxiliar!$B$16:$C$24,2,0)</f>
        <v>2</v>
      </c>
      <c r="K1091" s="45" t="s">
        <v>1251</v>
      </c>
      <c r="L1091" s="46" t="s">
        <v>1254</v>
      </c>
      <c r="M1091" s="21" t="s">
        <v>1255</v>
      </c>
      <c r="N1091" s="48">
        <v>45611</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1343</v>
      </c>
      <c r="E1092" s="111" t="s">
        <v>1344</v>
      </c>
      <c r="F1092" s="40" t="s">
        <v>336</v>
      </c>
      <c r="G1092" s="38" t="s">
        <v>363</v>
      </c>
      <c r="H1092" s="60" t="str">
        <f>Table1[[#This Row],[Tabela]]&amp;Table1[[#This Row],[Campo]]</f>
        <v>lt003_entitygrp_annl_trnvr_le</v>
      </c>
      <c r="I1092" s="2" t="s">
        <v>1923</v>
      </c>
      <c r="J1092" s="45">
        <f>VLOOKUP(Table1[[#This Row],[Status]],Auxiliar!$B$16:$C$24,2,0)</f>
        <v>2</v>
      </c>
      <c r="K1092" s="45" t="s">
        <v>1248</v>
      </c>
      <c r="L1092" s="46" t="s">
        <v>1254</v>
      </c>
      <c r="M1092" s="21" t="s">
        <v>1255</v>
      </c>
      <c r="N1092" s="48">
        <v>45611</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1343</v>
      </c>
      <c r="E1093" s="39" t="s">
        <v>1344</v>
      </c>
      <c r="F1093" s="39" t="s">
        <v>336</v>
      </c>
      <c r="G1093" s="39" t="s">
        <v>363</v>
      </c>
      <c r="H1093" s="59" t="str">
        <f>Table1[[#This Row],[Tabela]]&amp;Table1[[#This Row],[Campo]]</f>
        <v>lt003_entitygrp_annl_trnvr_le</v>
      </c>
      <c r="I1093" s="2" t="s">
        <v>1923</v>
      </c>
      <c r="J1093" s="45">
        <f>VLOOKUP(Table1[[#This Row],[Status]],Auxiliar!$B$16:$C$24,2,0)</f>
        <v>2</v>
      </c>
      <c r="K1093" s="45" t="s">
        <v>1249</v>
      </c>
      <c r="L1093" s="46" t="s">
        <v>1254</v>
      </c>
      <c r="M1093" s="21" t="s">
        <v>1255</v>
      </c>
      <c r="N1093" s="48">
        <v>45611</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1343</v>
      </c>
      <c r="E1094" s="39" t="s">
        <v>1344</v>
      </c>
      <c r="F1094" s="39" t="s">
        <v>336</v>
      </c>
      <c r="G1094" s="39" t="s">
        <v>363</v>
      </c>
      <c r="H1094" s="59" t="str">
        <f>Table1[[#This Row],[Tabela]]&amp;Table1[[#This Row],[Campo]]</f>
        <v>lt003_entitygrp_annl_trnvr_le</v>
      </c>
      <c r="I1094" s="2" t="s">
        <v>1923</v>
      </c>
      <c r="J1094" s="45">
        <f>VLOOKUP(Table1[[#This Row],[Status]],Auxiliar!$B$16:$C$24,2,0)</f>
        <v>2</v>
      </c>
      <c r="K1094" s="45" t="s">
        <v>1251</v>
      </c>
      <c r="L1094" s="46" t="s">
        <v>1254</v>
      </c>
      <c r="M1094" s="21" t="s">
        <v>1255</v>
      </c>
      <c r="N1094" s="48">
        <v>45611</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1345</v>
      </c>
      <c r="E1095" s="111" t="s">
        <v>1339</v>
      </c>
      <c r="F1095" s="40" t="s">
        <v>336</v>
      </c>
      <c r="G1095" s="38" t="s">
        <v>364</v>
      </c>
      <c r="H1095" s="60" t="str">
        <f>Table1[[#This Row],[Tabela]]&amp;Table1[[#This Row],[Campo]]</f>
        <v>lt003_entitygrp_ttl_lblty</v>
      </c>
      <c r="I1095" s="2" t="s">
        <v>1923</v>
      </c>
      <c r="J1095" s="45">
        <f>VLOOKUP(Table1[[#This Row],[Status]],Auxiliar!$B$16:$C$24,2,0)</f>
        <v>2</v>
      </c>
      <c r="K1095" s="45" t="s">
        <v>1248</v>
      </c>
      <c r="L1095" s="46" t="s">
        <v>1254</v>
      </c>
      <c r="M1095" s="21" t="s">
        <v>1255</v>
      </c>
      <c r="N1095" s="48">
        <v>45611</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1345</v>
      </c>
      <c r="E1096" s="39" t="s">
        <v>1339</v>
      </c>
      <c r="F1096" s="39" t="s">
        <v>336</v>
      </c>
      <c r="G1096" s="39" t="s">
        <v>364</v>
      </c>
      <c r="H1096" s="59" t="str">
        <f>Table1[[#This Row],[Tabela]]&amp;Table1[[#This Row],[Campo]]</f>
        <v>lt003_entitygrp_ttl_lblty</v>
      </c>
      <c r="I1096" s="2" t="s">
        <v>1923</v>
      </c>
      <c r="J1096" s="45">
        <f>VLOOKUP(Table1[[#This Row],[Status]],Auxiliar!$B$16:$C$24,2,0)</f>
        <v>2</v>
      </c>
      <c r="K1096" s="45" t="s">
        <v>1249</v>
      </c>
      <c r="L1096" s="46" t="s">
        <v>1254</v>
      </c>
      <c r="M1096" s="21" t="s">
        <v>1255</v>
      </c>
      <c r="N1096" s="48">
        <v>45611</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1345</v>
      </c>
      <c r="E1097" s="39" t="s">
        <v>1339</v>
      </c>
      <c r="F1097" s="39" t="s">
        <v>336</v>
      </c>
      <c r="G1097" s="39" t="s">
        <v>364</v>
      </c>
      <c r="H1097" s="59" t="str">
        <f>Table1[[#This Row],[Tabela]]&amp;Table1[[#This Row],[Campo]]</f>
        <v>lt003_entitygrp_ttl_lblty</v>
      </c>
      <c r="I1097" s="2" t="s">
        <v>1923</v>
      </c>
      <c r="J1097" s="45">
        <f>VLOOKUP(Table1[[#This Row],[Status]],Auxiliar!$B$16:$C$24,2,0)</f>
        <v>2</v>
      </c>
      <c r="K1097" s="45" t="s">
        <v>1251</v>
      </c>
      <c r="L1097" s="46" t="s">
        <v>1254</v>
      </c>
      <c r="M1097" s="21" t="s">
        <v>1255</v>
      </c>
      <c r="N1097" s="48">
        <v>45611</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1346</v>
      </c>
      <c r="F1098" s="40" t="s">
        <v>336</v>
      </c>
      <c r="G1098" s="38" t="s">
        <v>365</v>
      </c>
      <c r="H1098" s="60" t="str">
        <f>Table1[[#This Row],[Tabela]]&amp;Table1[[#This Row],[Campo]]</f>
        <v>lt003_entityflg_grp_nfrd_applcblty</v>
      </c>
      <c r="I1098" s="2" t="s">
        <v>1923</v>
      </c>
      <c r="J1098" s="45">
        <f>VLOOKUP(Table1[[#This Row],[Status]],Auxiliar!$B$16:$C$24,2,0)</f>
        <v>2</v>
      </c>
      <c r="K1098" s="45" t="s">
        <v>1248</v>
      </c>
      <c r="L1098" s="46" t="s">
        <v>1254</v>
      </c>
      <c r="M1098" s="21" t="s">
        <v>1255</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1346</v>
      </c>
      <c r="F1099" s="39" t="s">
        <v>336</v>
      </c>
      <c r="G1099" s="39" t="s">
        <v>365</v>
      </c>
      <c r="H1099" s="59" t="str">
        <f>Table1[[#This Row],[Tabela]]&amp;Table1[[#This Row],[Campo]]</f>
        <v>lt003_entityflg_grp_nfrd_applcblty</v>
      </c>
      <c r="I1099" s="2" t="s">
        <v>1923</v>
      </c>
      <c r="J1099" s="45">
        <f>VLOOKUP(Table1[[#This Row],[Status]],Auxiliar!$B$16:$C$24,2,0)</f>
        <v>2</v>
      </c>
      <c r="K1099" s="45" t="s">
        <v>1249</v>
      </c>
      <c r="L1099" s="46" t="s">
        <v>1254</v>
      </c>
      <c r="M1099" s="21" t="s">
        <v>1255</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1346</v>
      </c>
      <c r="F1100" s="39" t="s">
        <v>336</v>
      </c>
      <c r="G1100" s="39" t="s">
        <v>365</v>
      </c>
      <c r="H1100" s="59" t="str">
        <f>Table1[[#This Row],[Tabela]]&amp;Table1[[#This Row],[Campo]]</f>
        <v>lt003_entityflg_grp_nfrd_applcblty</v>
      </c>
      <c r="I1100" s="2" t="s">
        <v>1923</v>
      </c>
      <c r="J1100" s="45">
        <f>VLOOKUP(Table1[[#This Row],[Status]],Auxiliar!$B$16:$C$24,2,0)</f>
        <v>2</v>
      </c>
      <c r="K1100" s="45" t="s">
        <v>1251</v>
      </c>
      <c r="L1100" s="46" t="s">
        <v>1254</v>
      </c>
      <c r="M1100" s="21" t="s">
        <v>1255</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1347</v>
      </c>
      <c r="F1101" s="40" t="s">
        <v>336</v>
      </c>
      <c r="G1101" s="38" t="s">
        <v>366</v>
      </c>
      <c r="H1101" s="60" t="str">
        <f>Table1[[#This Row],[Tabela]]&amp;Table1[[#This Row],[Campo]]</f>
        <v>lt003_entitygrp_emssns_scp1</v>
      </c>
      <c r="I1101" s="2" t="s">
        <v>1923</v>
      </c>
      <c r="J1101" s="45">
        <f>VLOOKUP(Table1[[#This Row],[Status]],Auxiliar!$B$16:$C$24,2,0)</f>
        <v>2</v>
      </c>
      <c r="K1101" s="45" t="s">
        <v>1248</v>
      </c>
      <c r="L1101" s="46" t="s">
        <v>1254</v>
      </c>
      <c r="M1101" s="21" t="s">
        <v>1255</v>
      </c>
      <c r="N1101" s="48">
        <v>45604</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1347</v>
      </c>
      <c r="F1102" s="39" t="s">
        <v>336</v>
      </c>
      <c r="G1102" s="39" t="s">
        <v>366</v>
      </c>
      <c r="H1102" s="59" t="str">
        <f>Table1[[#This Row],[Tabela]]&amp;Table1[[#This Row],[Campo]]</f>
        <v>lt003_entitygrp_emssns_scp1</v>
      </c>
      <c r="I1102" s="2" t="s">
        <v>1923</v>
      </c>
      <c r="J1102" s="45">
        <f>VLOOKUP(Table1[[#This Row],[Status]],Auxiliar!$B$16:$C$24,2,0)</f>
        <v>2</v>
      </c>
      <c r="K1102" s="45" t="s">
        <v>1249</v>
      </c>
      <c r="L1102" s="46" t="s">
        <v>1254</v>
      </c>
      <c r="M1102" s="21" t="s">
        <v>1255</v>
      </c>
      <c r="N1102" s="48">
        <v>45604</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1347</v>
      </c>
      <c r="F1103" s="39" t="s">
        <v>336</v>
      </c>
      <c r="G1103" s="39" t="s">
        <v>366</v>
      </c>
      <c r="H1103" s="59" t="str">
        <f>Table1[[#This Row],[Tabela]]&amp;Table1[[#This Row],[Campo]]</f>
        <v>lt003_entitygrp_emssns_scp1</v>
      </c>
      <c r="I1103" s="2" t="s">
        <v>1923</v>
      </c>
      <c r="J1103" s="45">
        <f>VLOOKUP(Table1[[#This Row],[Status]],Auxiliar!$B$16:$C$24,2,0)</f>
        <v>2</v>
      </c>
      <c r="K1103" s="45" t="s">
        <v>1251</v>
      </c>
      <c r="L1103" s="46" t="s">
        <v>1254</v>
      </c>
      <c r="M1103" s="21" t="s">
        <v>1255</v>
      </c>
      <c r="N1103" s="48">
        <v>45604</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1349</v>
      </c>
      <c r="F1104" s="40" t="s">
        <v>336</v>
      </c>
      <c r="G1104" s="38" t="s">
        <v>367</v>
      </c>
      <c r="H1104" s="60" t="str">
        <f>Table1[[#This Row],[Tabela]]&amp;Table1[[#This Row],[Campo]]</f>
        <v>lt003_entitygrp_emssns_scp2</v>
      </c>
      <c r="I1104" s="2" t="s">
        <v>1923</v>
      </c>
      <c r="J1104" s="45">
        <f>VLOOKUP(Table1[[#This Row],[Status]],Auxiliar!$B$16:$C$24,2,0)</f>
        <v>2</v>
      </c>
      <c r="K1104" s="45" t="s">
        <v>1248</v>
      </c>
      <c r="L1104" s="46" t="s">
        <v>1254</v>
      </c>
      <c r="M1104" s="21" t="s">
        <v>1255</v>
      </c>
      <c r="N1104" s="48">
        <v>45604</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1349</v>
      </c>
      <c r="F1105" s="39" t="s">
        <v>336</v>
      </c>
      <c r="G1105" s="39" t="s">
        <v>367</v>
      </c>
      <c r="H1105" s="59" t="str">
        <f>Table1[[#This Row],[Tabela]]&amp;Table1[[#This Row],[Campo]]</f>
        <v>lt003_entitygrp_emssns_scp2</v>
      </c>
      <c r="I1105" s="2" t="s">
        <v>1923</v>
      </c>
      <c r="J1105" s="45">
        <f>VLOOKUP(Table1[[#This Row],[Status]],Auxiliar!$B$16:$C$24,2,0)</f>
        <v>2</v>
      </c>
      <c r="K1105" s="45" t="s">
        <v>1249</v>
      </c>
      <c r="L1105" s="46" t="s">
        <v>1254</v>
      </c>
      <c r="M1105" s="21" t="s">
        <v>1255</v>
      </c>
      <c r="N1105" s="48">
        <v>45604</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1349</v>
      </c>
      <c r="F1106" s="39" t="s">
        <v>336</v>
      </c>
      <c r="G1106" s="39" t="s">
        <v>367</v>
      </c>
      <c r="H1106" s="59" t="str">
        <f>Table1[[#This Row],[Tabela]]&amp;Table1[[#This Row],[Campo]]</f>
        <v>lt003_entitygrp_emssns_scp2</v>
      </c>
      <c r="I1106" s="2" t="s">
        <v>1923</v>
      </c>
      <c r="J1106" s="45">
        <f>VLOOKUP(Table1[[#This Row],[Status]],Auxiliar!$B$16:$C$24,2,0)</f>
        <v>2</v>
      </c>
      <c r="K1106" s="45" t="s">
        <v>1251</v>
      </c>
      <c r="L1106" s="46" t="s">
        <v>1254</v>
      </c>
      <c r="M1106" s="21" t="s">
        <v>1255</v>
      </c>
      <c r="N1106" s="48">
        <v>45604</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1350</v>
      </c>
      <c r="F1107" s="40" t="s">
        <v>336</v>
      </c>
      <c r="G1107" s="38" t="s">
        <v>368</v>
      </c>
      <c r="H1107" s="60" t="str">
        <f>Table1[[#This Row],[Tabela]]&amp;Table1[[#This Row],[Campo]]</f>
        <v>lt003_entitygrp_emssns_scp3</v>
      </c>
      <c r="I1107" s="2" t="s">
        <v>1923</v>
      </c>
      <c r="J1107" s="45">
        <f>VLOOKUP(Table1[[#This Row],[Status]],Auxiliar!$B$16:$C$24,2,0)</f>
        <v>2</v>
      </c>
      <c r="K1107" s="45" t="s">
        <v>1248</v>
      </c>
      <c r="L1107" s="46" t="s">
        <v>1254</v>
      </c>
      <c r="M1107" s="21" t="s">
        <v>1255</v>
      </c>
      <c r="N1107" s="48">
        <v>45604</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1350</v>
      </c>
      <c r="F1108" s="39" t="s">
        <v>336</v>
      </c>
      <c r="G1108" s="39" t="s">
        <v>368</v>
      </c>
      <c r="H1108" s="59" t="str">
        <f>Table1[[#This Row],[Tabela]]&amp;Table1[[#This Row],[Campo]]</f>
        <v>lt003_entitygrp_emssns_scp3</v>
      </c>
      <c r="I1108" s="2" t="s">
        <v>1923</v>
      </c>
      <c r="J1108" s="45">
        <f>VLOOKUP(Table1[[#This Row],[Status]],Auxiliar!$B$16:$C$24,2,0)</f>
        <v>2</v>
      </c>
      <c r="K1108" s="45" t="s">
        <v>1249</v>
      </c>
      <c r="L1108" s="46" t="s">
        <v>1254</v>
      </c>
      <c r="M1108" s="21" t="s">
        <v>1255</v>
      </c>
      <c r="N1108" s="48">
        <v>45604</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1350</v>
      </c>
      <c r="F1109" s="39" t="s">
        <v>336</v>
      </c>
      <c r="G1109" s="39" t="s">
        <v>368</v>
      </c>
      <c r="H1109" s="59" t="str">
        <f>Table1[[#This Row],[Tabela]]&amp;Table1[[#This Row],[Campo]]</f>
        <v>lt003_entitygrp_emssns_scp3</v>
      </c>
      <c r="I1109" s="2" t="s">
        <v>1923</v>
      </c>
      <c r="J1109" s="45">
        <f>VLOOKUP(Table1[[#This Row],[Status]],Auxiliar!$B$16:$C$24,2,0)</f>
        <v>2</v>
      </c>
      <c r="K1109" s="45" t="s">
        <v>1251</v>
      </c>
      <c r="L1109" s="46" t="s">
        <v>1254</v>
      </c>
      <c r="M1109" s="21" t="s">
        <v>1255</v>
      </c>
      <c r="N1109" s="48">
        <v>45604</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1351</v>
      </c>
      <c r="E1110" s="42" t="s">
        <v>1333</v>
      </c>
      <c r="F1110" s="40" t="s">
        <v>369</v>
      </c>
      <c r="G1110" s="38" t="s">
        <v>370</v>
      </c>
      <c r="H1110" s="60" t="str">
        <f>Table1[[#This Row],[Tabela]]&amp;Table1[[#This Row],[Campo]]</f>
        <v>lt004_protectiontyp_ep_scr</v>
      </c>
      <c r="I1110" s="2" t="s">
        <v>1923</v>
      </c>
      <c r="J1110" s="45">
        <f>VLOOKUP(Table1[[#This Row],[Status]],Auxiliar!$B$16:$C$24,2,0)</f>
        <v>2</v>
      </c>
      <c r="K1110" s="45" t="s">
        <v>1248</v>
      </c>
      <c r="L1110" s="46" t="s">
        <v>1254</v>
      </c>
      <c r="M1110" s="21" t="s">
        <v>1255</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1351</v>
      </c>
      <c r="E1111" s="39" t="s">
        <v>1333</v>
      </c>
      <c r="F1111" s="39" t="s">
        <v>369</v>
      </c>
      <c r="G1111" s="39" t="s">
        <v>370</v>
      </c>
      <c r="H1111" s="59" t="str">
        <f>Table1[[#This Row],[Tabela]]&amp;Table1[[#This Row],[Campo]]</f>
        <v>lt004_protectiontyp_ep_scr</v>
      </c>
      <c r="I1111" s="2" t="s">
        <v>1923</v>
      </c>
      <c r="J1111" s="45">
        <f>VLOOKUP(Table1[[#This Row],[Status]],Auxiliar!$B$16:$C$24,2,0)</f>
        <v>2</v>
      </c>
      <c r="K1111" s="45" t="s">
        <v>1249</v>
      </c>
      <c r="L1111" s="46" t="s">
        <v>1254</v>
      </c>
      <c r="M1111" s="21" t="s">
        <v>1255</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1351</v>
      </c>
      <c r="E1112" s="39" t="s">
        <v>1333</v>
      </c>
      <c r="F1112" s="39" t="s">
        <v>369</v>
      </c>
      <c r="G1112" s="39" t="s">
        <v>370</v>
      </c>
      <c r="H1112" s="59" t="str">
        <f>Table1[[#This Row],[Tabela]]&amp;Table1[[#This Row],[Campo]]</f>
        <v>lt004_protectiontyp_ep_scr</v>
      </c>
      <c r="I1112" s="2" t="s">
        <v>1923</v>
      </c>
      <c r="J1112" s="45">
        <f>VLOOKUP(Table1[[#This Row],[Status]],Auxiliar!$B$16:$C$24,2,0)</f>
        <v>2</v>
      </c>
      <c r="K1112" s="45" t="s">
        <v>1251</v>
      </c>
      <c r="L1112" s="46" t="s">
        <v>1254</v>
      </c>
      <c r="M1112" s="21" t="s">
        <v>1255</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1351</v>
      </c>
      <c r="E1113" s="42" t="s">
        <v>1333</v>
      </c>
      <c r="F1113" s="40" t="s">
        <v>369</v>
      </c>
      <c r="G1113" s="38" t="s">
        <v>371</v>
      </c>
      <c r="H1113" s="60" t="str">
        <f>Table1[[#This Row],[Tabela]]&amp;Table1[[#This Row],[Campo]]</f>
        <v>lt004_protectionep_scr</v>
      </c>
      <c r="I1113" s="2" t="s">
        <v>1923</v>
      </c>
      <c r="J1113" s="45">
        <f>VLOOKUP(Table1[[#This Row],[Status]],Auxiliar!$B$16:$C$24,2,0)</f>
        <v>2</v>
      </c>
      <c r="K1113" s="45" t="s">
        <v>1248</v>
      </c>
      <c r="L1113" s="46" t="s">
        <v>1254</v>
      </c>
      <c r="M1113" s="21" t="s">
        <v>1255</v>
      </c>
      <c r="N1113" s="48">
        <v>45604</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1351</v>
      </c>
      <c r="E1114" s="39" t="s">
        <v>1333</v>
      </c>
      <c r="F1114" s="39" t="s">
        <v>369</v>
      </c>
      <c r="G1114" s="39" t="s">
        <v>371</v>
      </c>
      <c r="H1114" s="59" t="str">
        <f>Table1[[#This Row],[Tabela]]&amp;Table1[[#This Row],[Campo]]</f>
        <v>lt004_protectionep_scr</v>
      </c>
      <c r="I1114" s="2" t="s">
        <v>1923</v>
      </c>
      <c r="J1114" s="45">
        <f>VLOOKUP(Table1[[#This Row],[Status]],Auxiliar!$B$16:$C$24,2,0)</f>
        <v>2</v>
      </c>
      <c r="K1114" s="45" t="s">
        <v>1249</v>
      </c>
      <c r="L1114" s="46" t="s">
        <v>1254</v>
      </c>
      <c r="M1114" s="21" t="s">
        <v>1255</v>
      </c>
      <c r="N1114" s="48">
        <v>45604</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1351</v>
      </c>
      <c r="E1115" s="39" t="s">
        <v>1333</v>
      </c>
      <c r="F1115" s="39" t="s">
        <v>369</v>
      </c>
      <c r="G1115" s="39" t="s">
        <v>371</v>
      </c>
      <c r="H1115" s="59" t="str">
        <f>Table1[[#This Row],[Tabela]]&amp;Table1[[#This Row],[Campo]]</f>
        <v>lt004_protectionep_scr</v>
      </c>
      <c r="I1115" s="2" t="s">
        <v>1923</v>
      </c>
      <c r="J1115" s="45">
        <f>VLOOKUP(Table1[[#This Row],[Status]],Auxiliar!$B$16:$C$24,2,0)</f>
        <v>2</v>
      </c>
      <c r="K1115" s="45" t="s">
        <v>1251</v>
      </c>
      <c r="L1115" s="46" t="s">
        <v>1254</v>
      </c>
      <c r="M1115" s="21" t="s">
        <v>1255</v>
      </c>
      <c r="N1115" s="48">
        <v>45604</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1351</v>
      </c>
      <c r="E1116" s="42" t="s">
        <v>1333</v>
      </c>
      <c r="F1116" s="40" t="s">
        <v>369</v>
      </c>
      <c r="G1116" s="38" t="s">
        <v>372</v>
      </c>
      <c r="H1116" s="60" t="str">
        <f>Table1[[#This Row],[Tabela]]&amp;Table1[[#This Row],[Campo]]</f>
        <v>lt004_protectiontyp_epc_lbl</v>
      </c>
      <c r="I1116" s="2" t="s">
        <v>1923</v>
      </c>
      <c r="J1116" s="45">
        <f>VLOOKUP(Table1[[#This Row],[Status]],Auxiliar!$B$16:$C$24,2,0)</f>
        <v>2</v>
      </c>
      <c r="K1116" s="45" t="s">
        <v>1248</v>
      </c>
      <c r="L1116" s="46" t="s">
        <v>1254</v>
      </c>
      <c r="M1116" s="21" t="s">
        <v>1255</v>
      </c>
      <c r="N1116" s="48">
        <v>45604</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1351</v>
      </c>
      <c r="E1117" s="39" t="s">
        <v>1333</v>
      </c>
      <c r="F1117" s="39" t="s">
        <v>369</v>
      </c>
      <c r="G1117" s="39" t="s">
        <v>372</v>
      </c>
      <c r="H1117" s="59" t="str">
        <f>Table1[[#This Row],[Tabela]]&amp;Table1[[#This Row],[Campo]]</f>
        <v>lt004_protectiontyp_epc_lbl</v>
      </c>
      <c r="I1117" s="2" t="s">
        <v>1923</v>
      </c>
      <c r="J1117" s="45">
        <f>VLOOKUP(Table1[[#This Row],[Status]],Auxiliar!$B$16:$C$24,2,0)</f>
        <v>2</v>
      </c>
      <c r="K1117" s="45" t="s">
        <v>1249</v>
      </c>
      <c r="L1117" s="46" t="s">
        <v>1254</v>
      </c>
      <c r="M1117" s="21" t="s">
        <v>1255</v>
      </c>
      <c r="N1117" s="48">
        <v>45604</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1351</v>
      </c>
      <c r="E1118" s="39" t="s">
        <v>1333</v>
      </c>
      <c r="F1118" s="39" t="s">
        <v>369</v>
      </c>
      <c r="G1118" s="39" t="s">
        <v>372</v>
      </c>
      <c r="H1118" s="59" t="str">
        <f>Table1[[#This Row],[Tabela]]&amp;Table1[[#This Row],[Campo]]</f>
        <v>lt004_protectiontyp_epc_lbl</v>
      </c>
      <c r="I1118" s="2" t="s">
        <v>1923</v>
      </c>
      <c r="J1118" s="45">
        <f>VLOOKUP(Table1[[#This Row],[Status]],Auxiliar!$B$16:$C$24,2,0)</f>
        <v>2</v>
      </c>
      <c r="K1118" s="45" t="s">
        <v>1251</v>
      </c>
      <c r="L1118" s="46" t="s">
        <v>1254</v>
      </c>
      <c r="M1118" s="21" t="s">
        <v>1255</v>
      </c>
      <c r="N1118" s="48">
        <v>45604</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1351</v>
      </c>
      <c r="E1119" s="42" t="s">
        <v>1333</v>
      </c>
      <c r="F1119" s="40" t="s">
        <v>369</v>
      </c>
      <c r="G1119" s="38" t="s">
        <v>373</v>
      </c>
      <c r="H1119" s="60" t="str">
        <f>Table1[[#This Row],[Tabela]]&amp;Table1[[#This Row],[Campo]]</f>
        <v>lt004_protectionepc_lbl</v>
      </c>
      <c r="I1119" s="2" t="s">
        <v>1923</v>
      </c>
      <c r="J1119" s="45">
        <f>VLOOKUP(Table1[[#This Row],[Status]],Auxiliar!$B$16:$C$24,2,0)</f>
        <v>2</v>
      </c>
      <c r="K1119" s="45" t="s">
        <v>1248</v>
      </c>
      <c r="L1119" s="46" t="s">
        <v>1254</v>
      </c>
      <c r="M1119" s="21" t="s">
        <v>1255</v>
      </c>
      <c r="N1119" s="48">
        <v>45604</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1351</v>
      </c>
      <c r="E1120" s="39" t="s">
        <v>1333</v>
      </c>
      <c r="F1120" s="39" t="s">
        <v>369</v>
      </c>
      <c r="G1120" s="39" t="s">
        <v>373</v>
      </c>
      <c r="H1120" s="59" t="str">
        <f>Table1[[#This Row],[Tabela]]&amp;Table1[[#This Row],[Campo]]</f>
        <v>lt004_protectionepc_lbl</v>
      </c>
      <c r="I1120" s="2" t="s">
        <v>1923</v>
      </c>
      <c r="J1120" s="45">
        <f>VLOOKUP(Table1[[#This Row],[Status]],Auxiliar!$B$16:$C$24,2,0)</f>
        <v>2</v>
      </c>
      <c r="K1120" s="45" t="s">
        <v>1249</v>
      </c>
      <c r="L1120" s="46" t="s">
        <v>1254</v>
      </c>
      <c r="M1120" s="21" t="s">
        <v>1255</v>
      </c>
      <c r="N1120" s="48">
        <v>45604</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1351</v>
      </c>
      <c r="E1121" s="39" t="s">
        <v>1333</v>
      </c>
      <c r="F1121" s="39" t="s">
        <v>369</v>
      </c>
      <c r="G1121" s="39" t="s">
        <v>373</v>
      </c>
      <c r="H1121" s="59" t="str">
        <f>Table1[[#This Row],[Tabela]]&amp;Table1[[#This Row],[Campo]]</f>
        <v>lt004_protectionepc_lbl</v>
      </c>
      <c r="I1121" s="2" t="s">
        <v>1923</v>
      </c>
      <c r="J1121" s="45">
        <f>VLOOKUP(Table1[[#This Row],[Status]],Auxiliar!$B$16:$C$24,2,0)</f>
        <v>2</v>
      </c>
      <c r="K1121" s="45" t="s">
        <v>1251</v>
      </c>
      <c r="L1121" s="46" t="s">
        <v>1254</v>
      </c>
      <c r="M1121" s="21" t="s">
        <v>1255</v>
      </c>
      <c r="N1121" s="48">
        <v>45604</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1353</v>
      </c>
      <c r="E1122" s="40" t="s">
        <v>1354</v>
      </c>
      <c r="F1122" s="40" t="s">
        <v>369</v>
      </c>
      <c r="G1122" s="38" t="s">
        <v>374</v>
      </c>
      <c r="H1122" s="60" t="str">
        <f>Table1[[#This Row],[Tabela]]&amp;Table1[[#This Row],[Campo]]</f>
        <v>lt004_protectionemssns_scp1_prtctn</v>
      </c>
      <c r="I1122" s="2" t="s">
        <v>618</v>
      </c>
      <c r="J1122" s="45">
        <f>VLOOKUP(Table1[[#This Row],[Status]],Auxiliar!$B$16:$C$24,2,0)</f>
        <v>7</v>
      </c>
      <c r="K1122" s="45" t="s">
        <v>1248</v>
      </c>
      <c r="L1122" s="46" t="s">
        <v>1254</v>
      </c>
      <c r="M1122" s="21" t="s">
        <v>1255</v>
      </c>
      <c r="N1122" s="48">
        <v>45625</v>
      </c>
      <c r="O1122" s="21">
        <f>INDEX(Auxiliar!$D$5:$F$13,MATCH(Table1[[#This Row],[Tipologia_Testes]],Auxiliar!$B$5:$B$13,0),MATCH(Table1[[#This Row],[Complexidade]],Auxiliar!$D$4:$F$4,0))</f>
        <v>2</v>
      </c>
      <c r="P1122" s="43" t="s">
        <v>1340</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1353</v>
      </c>
      <c r="E1123" s="39" t="s">
        <v>1354</v>
      </c>
      <c r="F1123" s="39" t="s">
        <v>369</v>
      </c>
      <c r="G1123" s="39" t="s">
        <v>374</v>
      </c>
      <c r="H1123" s="59" t="str">
        <f>Table1[[#This Row],[Tabela]]&amp;Table1[[#This Row],[Campo]]</f>
        <v>lt004_protectionemssns_scp1_prtctn</v>
      </c>
      <c r="I1123" s="2" t="s">
        <v>618</v>
      </c>
      <c r="J1123" s="45">
        <f>VLOOKUP(Table1[[#This Row],[Status]],Auxiliar!$B$16:$C$24,2,0)</f>
        <v>7</v>
      </c>
      <c r="K1123" s="45" t="s">
        <v>1249</v>
      </c>
      <c r="L1123" s="46" t="s">
        <v>1254</v>
      </c>
      <c r="M1123" s="21" t="s">
        <v>1255</v>
      </c>
      <c r="N1123" s="48">
        <v>45625</v>
      </c>
      <c r="O1123" s="21">
        <f>INDEX(Auxiliar!$D$5:$F$13,MATCH(Table1[[#This Row],[Tipologia_Testes]],Auxiliar!$B$5:$B$13,0),MATCH(Table1[[#This Row],[Complexidade]],Auxiliar!$D$4:$F$4,0))</f>
        <v>2</v>
      </c>
      <c r="P1123" s="43" t="s">
        <v>1340</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1353</v>
      </c>
      <c r="E1124" s="39" t="s">
        <v>1354</v>
      </c>
      <c r="F1124" s="39" t="s">
        <v>369</v>
      </c>
      <c r="G1124" s="39" t="s">
        <v>374</v>
      </c>
      <c r="H1124" s="59" t="str">
        <f>Table1[[#This Row],[Tabela]]&amp;Table1[[#This Row],[Campo]]</f>
        <v>lt004_protectionemssns_scp1_prtctn</v>
      </c>
      <c r="I1124" s="2" t="s">
        <v>618</v>
      </c>
      <c r="J1124" s="45">
        <f>VLOOKUP(Table1[[#This Row],[Status]],Auxiliar!$B$16:$C$24,2,0)</f>
        <v>7</v>
      </c>
      <c r="K1124" s="45" t="s">
        <v>1251</v>
      </c>
      <c r="L1124" s="46" t="s">
        <v>1254</v>
      </c>
      <c r="M1124" s="21" t="s">
        <v>1255</v>
      </c>
      <c r="N1124" s="48">
        <v>45625</v>
      </c>
      <c r="O1124" s="21">
        <f>INDEX(Auxiliar!$D$5:$F$13,MATCH(Table1[[#This Row],[Tipologia_Testes]],Auxiliar!$B$5:$B$13,0),MATCH(Table1[[#This Row],[Complexidade]],Auxiliar!$D$4:$F$4,0))</f>
        <v>0.1</v>
      </c>
      <c r="P1124" s="43" t="s">
        <v>1340</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1353</v>
      </c>
      <c r="E1125" s="40" t="s">
        <v>1355</v>
      </c>
      <c r="F1125" s="40" t="s">
        <v>369</v>
      </c>
      <c r="G1125" s="38" t="s">
        <v>375</v>
      </c>
      <c r="H1125" s="60" t="str">
        <f>Table1[[#This Row],[Tabela]]&amp;Table1[[#This Row],[Campo]]</f>
        <v>lt004_protectionemssns_scp2_prtctn</v>
      </c>
      <c r="I1125" s="2" t="s">
        <v>618</v>
      </c>
      <c r="J1125" s="45">
        <f>VLOOKUP(Table1[[#This Row],[Status]],Auxiliar!$B$16:$C$24,2,0)</f>
        <v>7</v>
      </c>
      <c r="K1125" s="45" t="s">
        <v>1248</v>
      </c>
      <c r="L1125" s="46" t="s">
        <v>1254</v>
      </c>
      <c r="M1125" s="21" t="s">
        <v>1255</v>
      </c>
      <c r="N1125" s="48">
        <v>45625</v>
      </c>
      <c r="O1125" s="21">
        <f>INDEX(Auxiliar!$D$5:$F$13,MATCH(Table1[[#This Row],[Tipologia_Testes]],Auxiliar!$B$5:$B$13,0),MATCH(Table1[[#This Row],[Complexidade]],Auxiliar!$D$4:$F$4,0))</f>
        <v>2</v>
      </c>
      <c r="P1125" s="43" t="s">
        <v>1340</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1353</v>
      </c>
      <c r="E1126" s="39" t="s">
        <v>1355</v>
      </c>
      <c r="F1126" s="39" t="s">
        <v>369</v>
      </c>
      <c r="G1126" s="39" t="s">
        <v>375</v>
      </c>
      <c r="H1126" s="59" t="str">
        <f>Table1[[#This Row],[Tabela]]&amp;Table1[[#This Row],[Campo]]</f>
        <v>lt004_protectionemssns_scp2_prtctn</v>
      </c>
      <c r="I1126" s="2" t="s">
        <v>618</v>
      </c>
      <c r="J1126" s="45">
        <f>VLOOKUP(Table1[[#This Row],[Status]],Auxiliar!$B$16:$C$24,2,0)</f>
        <v>7</v>
      </c>
      <c r="K1126" s="45" t="s">
        <v>1249</v>
      </c>
      <c r="L1126" s="46" t="s">
        <v>1254</v>
      </c>
      <c r="M1126" s="21" t="s">
        <v>1255</v>
      </c>
      <c r="N1126" s="48">
        <v>45625</v>
      </c>
      <c r="O1126" s="21">
        <f>INDEX(Auxiliar!$D$5:$F$13,MATCH(Table1[[#This Row],[Tipologia_Testes]],Auxiliar!$B$5:$B$13,0),MATCH(Table1[[#This Row],[Complexidade]],Auxiliar!$D$4:$F$4,0))</f>
        <v>2</v>
      </c>
      <c r="P1126" s="43" t="s">
        <v>1340</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1353</v>
      </c>
      <c r="E1127" s="39" t="s">
        <v>1355</v>
      </c>
      <c r="F1127" s="39" t="s">
        <v>369</v>
      </c>
      <c r="G1127" s="39" t="s">
        <v>375</v>
      </c>
      <c r="H1127" s="59" t="str">
        <f>Table1[[#This Row],[Tabela]]&amp;Table1[[#This Row],[Campo]]</f>
        <v>lt004_protectionemssns_scp2_prtctn</v>
      </c>
      <c r="I1127" s="2" t="s">
        <v>618</v>
      </c>
      <c r="J1127" s="45">
        <f>VLOOKUP(Table1[[#This Row],[Status]],Auxiliar!$B$16:$C$24,2,0)</f>
        <v>7</v>
      </c>
      <c r="K1127" s="45" t="s">
        <v>1251</v>
      </c>
      <c r="L1127" s="46" t="s">
        <v>1254</v>
      </c>
      <c r="M1127" s="21" t="s">
        <v>1255</v>
      </c>
      <c r="N1127" s="48">
        <v>45625</v>
      </c>
      <c r="O1127" s="21">
        <f>INDEX(Auxiliar!$D$5:$F$13,MATCH(Table1[[#This Row],[Tipologia_Testes]],Auxiliar!$B$5:$B$13,0),MATCH(Table1[[#This Row],[Complexidade]],Auxiliar!$D$4:$F$4,0))</f>
        <v>0.1</v>
      </c>
      <c r="P1127" s="43" t="s">
        <v>1340</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1353</v>
      </c>
      <c r="E1128" s="40" t="s">
        <v>1356</v>
      </c>
      <c r="F1128" s="40" t="s">
        <v>369</v>
      </c>
      <c r="G1128" s="38" t="s">
        <v>376</v>
      </c>
      <c r="H1128" s="60" t="str">
        <f>Table1[[#This Row],[Tabela]]&amp;Table1[[#This Row],[Campo]]</f>
        <v>lt004_protectionemssns_scp3_prtctn</v>
      </c>
      <c r="I1128" s="2" t="s">
        <v>618</v>
      </c>
      <c r="J1128" s="45">
        <f>VLOOKUP(Table1[[#This Row],[Status]],Auxiliar!$B$16:$C$24,2,0)</f>
        <v>7</v>
      </c>
      <c r="K1128" s="45" t="s">
        <v>1248</v>
      </c>
      <c r="L1128" s="46" t="s">
        <v>1254</v>
      </c>
      <c r="M1128" s="21" t="s">
        <v>1255</v>
      </c>
      <c r="N1128" s="48">
        <v>45625</v>
      </c>
      <c r="O1128" s="21">
        <f>INDEX(Auxiliar!$D$5:$F$13,MATCH(Table1[[#This Row],[Tipologia_Testes]],Auxiliar!$B$5:$B$13,0),MATCH(Table1[[#This Row],[Complexidade]],Auxiliar!$D$4:$F$4,0))</f>
        <v>2</v>
      </c>
      <c r="P1128" s="43" t="s">
        <v>1340</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1353</v>
      </c>
      <c r="E1129" s="39" t="s">
        <v>1356</v>
      </c>
      <c r="F1129" s="39" t="s">
        <v>369</v>
      </c>
      <c r="G1129" s="39" t="s">
        <v>376</v>
      </c>
      <c r="H1129" s="59" t="str">
        <f>Table1[[#This Row],[Tabela]]&amp;Table1[[#This Row],[Campo]]</f>
        <v>lt004_protectionemssns_scp3_prtctn</v>
      </c>
      <c r="I1129" s="2" t="s">
        <v>618</v>
      </c>
      <c r="J1129" s="45">
        <f>VLOOKUP(Table1[[#This Row],[Status]],Auxiliar!$B$16:$C$24,2,0)</f>
        <v>7</v>
      </c>
      <c r="K1129" s="45" t="s">
        <v>1249</v>
      </c>
      <c r="L1129" s="46" t="s">
        <v>1254</v>
      </c>
      <c r="M1129" s="21" t="s">
        <v>1255</v>
      </c>
      <c r="N1129" s="48">
        <v>45625</v>
      </c>
      <c r="O1129" s="21">
        <f>INDEX(Auxiliar!$D$5:$F$13,MATCH(Table1[[#This Row],[Tipologia_Testes]],Auxiliar!$B$5:$B$13,0),MATCH(Table1[[#This Row],[Complexidade]],Auxiliar!$D$4:$F$4,0))</f>
        <v>2</v>
      </c>
      <c r="P1129" s="43" t="s">
        <v>1340</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1353</v>
      </c>
      <c r="E1130" s="39" t="s">
        <v>1356</v>
      </c>
      <c r="F1130" s="39" t="s">
        <v>369</v>
      </c>
      <c r="G1130" s="39" t="s">
        <v>376</v>
      </c>
      <c r="H1130" s="59" t="str">
        <f>Table1[[#This Row],[Tabela]]&amp;Table1[[#This Row],[Campo]]</f>
        <v>lt004_protectionemssns_scp3_prtctn</v>
      </c>
      <c r="I1130" s="2" t="s">
        <v>618</v>
      </c>
      <c r="J1130" s="45">
        <f>VLOOKUP(Table1[[#This Row],[Status]],Auxiliar!$B$16:$C$24,2,0)</f>
        <v>7</v>
      </c>
      <c r="K1130" s="45" t="s">
        <v>1251</v>
      </c>
      <c r="L1130" s="46" t="s">
        <v>1254</v>
      </c>
      <c r="M1130" s="21" t="s">
        <v>1255</v>
      </c>
      <c r="N1130" s="48">
        <v>45625</v>
      </c>
      <c r="O1130" s="21">
        <f>INDEX(Auxiliar!$D$5:$F$13,MATCH(Table1[[#This Row],[Tipologia_Testes]],Auxiliar!$B$5:$B$13,0),MATCH(Table1[[#This Row],[Complexidade]],Auxiliar!$D$4:$F$4,0))</f>
        <v>0.1</v>
      </c>
      <c r="P1130" s="43" t="s">
        <v>1340</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1351</v>
      </c>
      <c r="E1131" s="42" t="s">
        <v>1333</v>
      </c>
      <c r="F1131" s="40" t="s">
        <v>369</v>
      </c>
      <c r="G1131" s="38" t="s">
        <v>377</v>
      </c>
      <c r="H1131" s="60" t="str">
        <f>Table1[[#This Row],[Tabela]]&amp;Table1[[#This Row],[Campo]]</f>
        <v>lt004_protectionmthd_usd_prtctn_scp_1</v>
      </c>
      <c r="I1131" s="2" t="s">
        <v>618</v>
      </c>
      <c r="J1131" s="45">
        <f>VLOOKUP(Table1[[#This Row],[Status]],Auxiliar!$B$16:$C$24,2,0)</f>
        <v>7</v>
      </c>
      <c r="K1131" s="45" t="s">
        <v>1248</v>
      </c>
      <c r="L1131" s="46" t="s">
        <v>1254</v>
      </c>
      <c r="M1131" s="21" t="s">
        <v>1255</v>
      </c>
      <c r="N1131" s="48">
        <v>45625</v>
      </c>
      <c r="O1131" s="21">
        <f>INDEX(Auxiliar!$D$5:$F$13,MATCH(Table1[[#This Row],[Tipologia_Testes]],Auxiliar!$B$5:$B$13,0),MATCH(Table1[[#This Row],[Complexidade]],Auxiliar!$D$4:$F$4,0))</f>
        <v>2</v>
      </c>
      <c r="P1131" s="43" t="s">
        <v>1352</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1351</v>
      </c>
      <c r="E1132" s="39" t="s">
        <v>1333</v>
      </c>
      <c r="F1132" s="39" t="s">
        <v>369</v>
      </c>
      <c r="G1132" s="39" t="s">
        <v>377</v>
      </c>
      <c r="H1132" s="59" t="str">
        <f>Table1[[#This Row],[Tabela]]&amp;Table1[[#This Row],[Campo]]</f>
        <v>lt004_protectionmthd_usd_prtctn_scp_1</v>
      </c>
      <c r="I1132" s="2" t="s">
        <v>618</v>
      </c>
      <c r="J1132" s="45">
        <f>VLOOKUP(Table1[[#This Row],[Status]],Auxiliar!$B$16:$C$24,2,0)</f>
        <v>7</v>
      </c>
      <c r="K1132" s="45" t="s">
        <v>1249</v>
      </c>
      <c r="L1132" s="46" t="s">
        <v>1254</v>
      </c>
      <c r="M1132" s="21" t="s">
        <v>1255</v>
      </c>
      <c r="N1132" s="48">
        <v>45625</v>
      </c>
      <c r="O1132" s="21">
        <f>INDEX(Auxiliar!$D$5:$F$13,MATCH(Table1[[#This Row],[Tipologia_Testes]],Auxiliar!$B$5:$B$13,0),MATCH(Table1[[#This Row],[Complexidade]],Auxiliar!$D$4:$F$4,0))</f>
        <v>2</v>
      </c>
      <c r="P1132" s="43" t="s">
        <v>1352</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1351</v>
      </c>
      <c r="E1133" s="39" t="s">
        <v>1333</v>
      </c>
      <c r="F1133" s="39" t="s">
        <v>369</v>
      </c>
      <c r="G1133" s="39" t="s">
        <v>377</v>
      </c>
      <c r="H1133" s="59" t="str">
        <f>Table1[[#This Row],[Tabela]]&amp;Table1[[#This Row],[Campo]]</f>
        <v>lt004_protectionmthd_usd_prtctn_scp_1</v>
      </c>
      <c r="I1133" s="2" t="s">
        <v>618</v>
      </c>
      <c r="J1133" s="45">
        <f>VLOOKUP(Table1[[#This Row],[Status]],Auxiliar!$B$16:$C$24,2,0)</f>
        <v>7</v>
      </c>
      <c r="K1133" s="45" t="s">
        <v>1251</v>
      </c>
      <c r="L1133" s="46" t="s">
        <v>1254</v>
      </c>
      <c r="M1133" s="21" t="s">
        <v>1255</v>
      </c>
      <c r="N1133" s="48">
        <v>45625</v>
      </c>
      <c r="O1133" s="21">
        <f>INDEX(Auxiliar!$D$5:$F$13,MATCH(Table1[[#This Row],[Tipologia_Testes]],Auxiliar!$B$5:$B$13,0),MATCH(Table1[[#This Row],[Complexidade]],Auxiliar!$D$4:$F$4,0))</f>
        <v>0.1</v>
      </c>
      <c r="P1133" s="43" t="s">
        <v>1352</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1351</v>
      </c>
      <c r="E1134" s="42" t="s">
        <v>1333</v>
      </c>
      <c r="F1134" s="40" t="s">
        <v>369</v>
      </c>
      <c r="G1134" s="38" t="s">
        <v>378</v>
      </c>
      <c r="H1134" s="60" t="str">
        <f>Table1[[#This Row],[Tabela]]&amp;Table1[[#This Row],[Campo]]</f>
        <v>lt004_protectionmthd_usd_prtctn_scp_2</v>
      </c>
      <c r="I1134" s="2" t="s">
        <v>618</v>
      </c>
      <c r="J1134" s="45">
        <f>VLOOKUP(Table1[[#This Row],[Status]],Auxiliar!$B$16:$C$24,2,0)</f>
        <v>7</v>
      </c>
      <c r="K1134" s="45" t="s">
        <v>1248</v>
      </c>
      <c r="L1134" s="46" t="s">
        <v>1254</v>
      </c>
      <c r="M1134" s="21" t="s">
        <v>1255</v>
      </c>
      <c r="N1134" s="48">
        <v>45625</v>
      </c>
      <c r="O1134" s="21">
        <f>INDEX(Auxiliar!$D$5:$F$13,MATCH(Table1[[#This Row],[Tipologia_Testes]],Auxiliar!$B$5:$B$13,0),MATCH(Table1[[#This Row],[Complexidade]],Auxiliar!$D$4:$F$4,0))</f>
        <v>2</v>
      </c>
      <c r="P1134" s="43" t="s">
        <v>1352</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1351</v>
      </c>
      <c r="E1135" s="39" t="s">
        <v>1333</v>
      </c>
      <c r="F1135" s="39" t="s">
        <v>369</v>
      </c>
      <c r="G1135" s="39" t="s">
        <v>378</v>
      </c>
      <c r="H1135" s="59" t="str">
        <f>Table1[[#This Row],[Tabela]]&amp;Table1[[#This Row],[Campo]]</f>
        <v>lt004_protectionmthd_usd_prtctn_scp_2</v>
      </c>
      <c r="I1135" s="2" t="s">
        <v>618</v>
      </c>
      <c r="J1135" s="45">
        <f>VLOOKUP(Table1[[#This Row],[Status]],Auxiliar!$B$16:$C$24,2,0)</f>
        <v>7</v>
      </c>
      <c r="K1135" s="45" t="s">
        <v>1249</v>
      </c>
      <c r="L1135" s="46" t="s">
        <v>1254</v>
      </c>
      <c r="M1135" s="21" t="s">
        <v>1255</v>
      </c>
      <c r="N1135" s="48">
        <v>45625</v>
      </c>
      <c r="O1135" s="21">
        <f>INDEX(Auxiliar!$D$5:$F$13,MATCH(Table1[[#This Row],[Tipologia_Testes]],Auxiliar!$B$5:$B$13,0),MATCH(Table1[[#This Row],[Complexidade]],Auxiliar!$D$4:$F$4,0))</f>
        <v>2</v>
      </c>
      <c r="P1135" s="43" t="s">
        <v>1352</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1351</v>
      </c>
      <c r="E1136" s="39" t="s">
        <v>1333</v>
      </c>
      <c r="F1136" s="39" t="s">
        <v>369</v>
      </c>
      <c r="G1136" s="39" t="s">
        <v>378</v>
      </c>
      <c r="H1136" s="59" t="str">
        <f>Table1[[#This Row],[Tabela]]&amp;Table1[[#This Row],[Campo]]</f>
        <v>lt004_protectionmthd_usd_prtctn_scp_2</v>
      </c>
      <c r="I1136" s="2" t="s">
        <v>618</v>
      </c>
      <c r="J1136" s="45">
        <f>VLOOKUP(Table1[[#This Row],[Status]],Auxiliar!$B$16:$C$24,2,0)</f>
        <v>7</v>
      </c>
      <c r="K1136" s="45" t="s">
        <v>1251</v>
      </c>
      <c r="L1136" s="46" t="s">
        <v>1254</v>
      </c>
      <c r="M1136" s="21" t="s">
        <v>1255</v>
      </c>
      <c r="N1136" s="48">
        <v>45625</v>
      </c>
      <c r="O1136" s="21">
        <f>INDEX(Auxiliar!$D$5:$F$13,MATCH(Table1[[#This Row],[Tipologia_Testes]],Auxiliar!$B$5:$B$13,0),MATCH(Table1[[#This Row],[Complexidade]],Auxiliar!$D$4:$F$4,0))</f>
        <v>0.1</v>
      </c>
      <c r="P1136" s="43" t="s">
        <v>1352</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1351</v>
      </c>
      <c r="E1137" s="42" t="s">
        <v>1333</v>
      </c>
      <c r="F1137" s="40" t="s">
        <v>369</v>
      </c>
      <c r="G1137" s="38" t="s">
        <v>379</v>
      </c>
      <c r="H1137" s="60" t="str">
        <f>Table1[[#This Row],[Tabela]]&amp;Table1[[#This Row],[Campo]]</f>
        <v>lt004_protectionmthd_usd_prtctn_scp_3</v>
      </c>
      <c r="I1137" s="2" t="s">
        <v>618</v>
      </c>
      <c r="J1137" s="45">
        <f>VLOOKUP(Table1[[#This Row],[Status]],Auxiliar!$B$16:$C$24,2,0)</f>
        <v>7</v>
      </c>
      <c r="K1137" s="45" t="s">
        <v>1248</v>
      </c>
      <c r="L1137" s="46" t="s">
        <v>1254</v>
      </c>
      <c r="M1137" s="21" t="s">
        <v>1255</v>
      </c>
      <c r="N1137" s="48">
        <v>45625</v>
      </c>
      <c r="O1137" s="21">
        <f>INDEX(Auxiliar!$D$5:$F$13,MATCH(Table1[[#This Row],[Tipologia_Testes]],Auxiliar!$B$5:$B$13,0),MATCH(Table1[[#This Row],[Complexidade]],Auxiliar!$D$4:$F$4,0))</f>
        <v>2</v>
      </c>
      <c r="P1137" s="43" t="s">
        <v>1352</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1351</v>
      </c>
      <c r="E1138" s="39" t="s">
        <v>1333</v>
      </c>
      <c r="F1138" s="39" t="s">
        <v>369</v>
      </c>
      <c r="G1138" s="39" t="s">
        <v>379</v>
      </c>
      <c r="H1138" s="59" t="str">
        <f>Table1[[#This Row],[Tabela]]&amp;Table1[[#This Row],[Campo]]</f>
        <v>lt004_protectionmthd_usd_prtctn_scp_3</v>
      </c>
      <c r="I1138" s="2" t="s">
        <v>618</v>
      </c>
      <c r="J1138" s="45">
        <f>VLOOKUP(Table1[[#This Row],[Status]],Auxiliar!$B$16:$C$24,2,0)</f>
        <v>7</v>
      </c>
      <c r="K1138" s="45" t="s">
        <v>1249</v>
      </c>
      <c r="L1138" s="46" t="s">
        <v>1254</v>
      </c>
      <c r="M1138" s="21" t="s">
        <v>1255</v>
      </c>
      <c r="N1138" s="48">
        <v>45625</v>
      </c>
      <c r="O1138" s="21">
        <f>INDEX(Auxiliar!$D$5:$F$13,MATCH(Table1[[#This Row],[Tipologia_Testes]],Auxiliar!$B$5:$B$13,0),MATCH(Table1[[#This Row],[Complexidade]],Auxiliar!$D$4:$F$4,0))</f>
        <v>2</v>
      </c>
      <c r="P1138" s="43" t="s">
        <v>1352</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1351</v>
      </c>
      <c r="E1139" s="39" t="s">
        <v>1333</v>
      </c>
      <c r="F1139" s="39" t="s">
        <v>369</v>
      </c>
      <c r="G1139" s="39" t="s">
        <v>379</v>
      </c>
      <c r="H1139" s="59" t="str">
        <f>Table1[[#This Row],[Tabela]]&amp;Table1[[#This Row],[Campo]]</f>
        <v>lt004_protectionmthd_usd_prtctn_scp_3</v>
      </c>
      <c r="I1139" s="2" t="s">
        <v>618</v>
      </c>
      <c r="J1139" s="45">
        <f>VLOOKUP(Table1[[#This Row],[Status]],Auxiliar!$B$16:$C$24,2,0)</f>
        <v>7</v>
      </c>
      <c r="K1139" s="45" t="s">
        <v>1251</v>
      </c>
      <c r="L1139" s="46" t="s">
        <v>1254</v>
      </c>
      <c r="M1139" s="21" t="s">
        <v>1255</v>
      </c>
      <c r="N1139" s="48">
        <v>45625</v>
      </c>
      <c r="O1139" s="21">
        <f>INDEX(Auxiliar!$D$5:$F$13,MATCH(Table1[[#This Row],[Tipologia_Testes]],Auxiliar!$B$5:$B$13,0),MATCH(Table1[[#This Row],[Complexidade]],Auxiliar!$D$4:$F$4,0))</f>
        <v>0.1</v>
      </c>
      <c r="P1139" s="43" t="s">
        <v>1352</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614</v>
      </c>
      <c r="J1140" s="45">
        <f>VLOOKUP(Table1[[#This Row],[Status]],Auxiliar!$B$16:$C$24,2,0)</f>
        <v>4</v>
      </c>
      <c r="K1140" s="45" t="s">
        <v>1248</v>
      </c>
      <c r="L1140" s="46" t="s">
        <v>1254</v>
      </c>
      <c r="M1140" s="21" t="s">
        <v>1255</v>
      </c>
      <c r="N1140" s="48">
        <v>45604</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614</v>
      </c>
      <c r="J1141" s="45">
        <f>VLOOKUP(Table1[[#This Row],[Status]],Auxiliar!$B$16:$C$24,2,0)</f>
        <v>4</v>
      </c>
      <c r="K1141" s="45" t="s">
        <v>1249</v>
      </c>
      <c r="L1141" s="46" t="s">
        <v>1254</v>
      </c>
      <c r="M1141" s="21" t="s">
        <v>1255</v>
      </c>
      <c r="N1141" s="48">
        <v>45604</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614</v>
      </c>
      <c r="J1142" s="45">
        <f>VLOOKUP(Table1[[#This Row],[Status]],Auxiliar!$B$16:$C$24,2,0)</f>
        <v>4</v>
      </c>
      <c r="K1142" s="45" t="s">
        <v>1251</v>
      </c>
      <c r="L1142" s="46" t="s">
        <v>1254</v>
      </c>
      <c r="M1142" s="21" t="s">
        <v>1255</v>
      </c>
      <c r="N1142" s="48">
        <v>45604</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614</v>
      </c>
      <c r="J1143" s="45">
        <f>VLOOKUP(Table1[[#This Row],[Status]],Auxiliar!$B$16:$C$24,2,0)</f>
        <v>4</v>
      </c>
      <c r="K1143" s="45" t="s">
        <v>1248</v>
      </c>
      <c r="L1143" s="46" t="s">
        <v>1254</v>
      </c>
      <c r="M1143" s="21" t="s">
        <v>1255</v>
      </c>
      <c r="N1143" s="48">
        <v>45604</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614</v>
      </c>
      <c r="J1144" s="45">
        <f>VLOOKUP(Table1[[#This Row],[Status]],Auxiliar!$B$16:$C$24,2,0)</f>
        <v>4</v>
      </c>
      <c r="K1144" s="45" t="s">
        <v>1249</v>
      </c>
      <c r="L1144" s="46" t="s">
        <v>1254</v>
      </c>
      <c r="M1144" s="21" t="s">
        <v>1255</v>
      </c>
      <c r="N1144" s="48">
        <v>45604</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614</v>
      </c>
      <c r="J1145" s="45">
        <f>VLOOKUP(Table1[[#This Row],[Status]],Auxiliar!$B$16:$C$24,2,0)</f>
        <v>4</v>
      </c>
      <c r="K1145" s="45" t="s">
        <v>1251</v>
      </c>
      <c r="L1145" s="46" t="s">
        <v>1254</v>
      </c>
      <c r="M1145" s="21" t="s">
        <v>1255</v>
      </c>
      <c r="N1145" s="48">
        <v>45604</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1923</v>
      </c>
      <c r="J1161" s="45">
        <f>VLOOKUP(Table1[[#This Row],[Status]],Auxiliar!$B$16:$C$24,2,0)</f>
        <v>2</v>
      </c>
      <c r="K1161" s="45" t="s">
        <v>1248</v>
      </c>
      <c r="L1161" s="46" t="s">
        <v>1254</v>
      </c>
      <c r="M1161" s="21" t="s">
        <v>1255</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1923</v>
      </c>
      <c r="J1162" s="45">
        <f>VLOOKUP(Table1[[#This Row],[Status]],Auxiliar!$B$16:$C$24,2,0)</f>
        <v>2</v>
      </c>
      <c r="K1162" s="45" t="s">
        <v>1249</v>
      </c>
      <c r="L1162" s="46" t="s">
        <v>1254</v>
      </c>
      <c r="M1162" s="21" t="s">
        <v>1255</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1923</v>
      </c>
      <c r="J1163" s="45">
        <f>VLOOKUP(Table1[[#This Row],[Status]],Auxiliar!$B$16:$C$24,2,0)</f>
        <v>2</v>
      </c>
      <c r="K1163" s="45" t="s">
        <v>1251</v>
      </c>
      <c r="L1163" s="46" t="s">
        <v>1254</v>
      </c>
      <c r="M1163" s="21" t="s">
        <v>1255</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1952</v>
      </c>
      <c r="E1173" s="111" t="s">
        <v>38</v>
      </c>
      <c r="F1173" s="40" t="s">
        <v>380</v>
      </c>
      <c r="G1173" s="38" t="s">
        <v>386</v>
      </c>
      <c r="H1173" s="60" t="str">
        <f>Table1[[#This Row],[Tabela]]&amp;Table1[[#This Row],[Campo]]</f>
        <v>lt002_instrumentmthd_usd_instrmnt_scp_1</v>
      </c>
      <c r="I1173" s="2" t="s">
        <v>618</v>
      </c>
      <c r="J1173" s="45">
        <f>VLOOKUP(Table1[[#This Row],[Status]],Auxiliar!$B$16:$C$24,2,0)</f>
        <v>7</v>
      </c>
      <c r="K1173" s="45" t="s">
        <v>1248</v>
      </c>
      <c r="L1173" s="46" t="s">
        <v>1254</v>
      </c>
      <c r="M1173" s="21" t="s">
        <v>1255</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1952</v>
      </c>
      <c r="E1174" s="39" t="s">
        <v>38</v>
      </c>
      <c r="F1174" s="39" t="s">
        <v>380</v>
      </c>
      <c r="G1174" s="39" t="s">
        <v>386</v>
      </c>
      <c r="H1174" s="59" t="str">
        <f>Table1[[#This Row],[Tabela]]&amp;Table1[[#This Row],[Campo]]</f>
        <v>lt002_instrumentmthd_usd_instrmnt_scp_1</v>
      </c>
      <c r="I1174" s="2" t="s">
        <v>618</v>
      </c>
      <c r="J1174" s="45">
        <f>VLOOKUP(Table1[[#This Row],[Status]],Auxiliar!$B$16:$C$24,2,0)</f>
        <v>7</v>
      </c>
      <c r="K1174" s="45" t="s">
        <v>1249</v>
      </c>
      <c r="L1174" s="46" t="s">
        <v>1254</v>
      </c>
      <c r="M1174" s="21" t="s">
        <v>1255</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1952</v>
      </c>
      <c r="E1175" s="39" t="s">
        <v>38</v>
      </c>
      <c r="F1175" s="39" t="s">
        <v>380</v>
      </c>
      <c r="G1175" s="39" t="s">
        <v>386</v>
      </c>
      <c r="H1175" s="59" t="str">
        <f>Table1[[#This Row],[Tabela]]&amp;Table1[[#This Row],[Campo]]</f>
        <v>lt002_instrumentmthd_usd_instrmnt_scp_1</v>
      </c>
      <c r="I1175" s="2" t="s">
        <v>618</v>
      </c>
      <c r="J1175" s="45">
        <f>VLOOKUP(Table1[[#This Row],[Status]],Auxiliar!$B$16:$C$24,2,0)</f>
        <v>7</v>
      </c>
      <c r="K1175" s="45" t="s">
        <v>1251</v>
      </c>
      <c r="L1175" s="46" t="s">
        <v>1254</v>
      </c>
      <c r="M1175" s="21" t="s">
        <v>1255</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1952</v>
      </c>
      <c r="E1176" s="111" t="s">
        <v>38</v>
      </c>
      <c r="F1176" s="40" t="s">
        <v>380</v>
      </c>
      <c r="G1176" s="38" t="s">
        <v>387</v>
      </c>
      <c r="H1176" s="60" t="str">
        <f>Table1[[#This Row],[Tabela]]&amp;Table1[[#This Row],[Campo]]</f>
        <v>lt002_instrumentmthd_usd_instrmnt_scp_2</v>
      </c>
      <c r="I1176" s="2" t="s">
        <v>618</v>
      </c>
      <c r="J1176" s="45">
        <f>VLOOKUP(Table1[[#This Row],[Status]],Auxiliar!$B$16:$C$24,2,0)</f>
        <v>7</v>
      </c>
      <c r="K1176" s="45" t="s">
        <v>1248</v>
      </c>
      <c r="L1176" s="46" t="s">
        <v>1254</v>
      </c>
      <c r="M1176" s="21" t="s">
        <v>1255</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1952</v>
      </c>
      <c r="E1177" s="39" t="s">
        <v>38</v>
      </c>
      <c r="F1177" s="39" t="s">
        <v>380</v>
      </c>
      <c r="G1177" s="39" t="s">
        <v>387</v>
      </c>
      <c r="H1177" s="59" t="str">
        <f>Table1[[#This Row],[Tabela]]&amp;Table1[[#This Row],[Campo]]</f>
        <v>lt002_instrumentmthd_usd_instrmnt_scp_2</v>
      </c>
      <c r="I1177" s="2" t="s">
        <v>618</v>
      </c>
      <c r="J1177" s="45">
        <f>VLOOKUP(Table1[[#This Row],[Status]],Auxiliar!$B$16:$C$24,2,0)</f>
        <v>7</v>
      </c>
      <c r="K1177" s="45" t="s">
        <v>1249</v>
      </c>
      <c r="L1177" s="46" t="s">
        <v>1254</v>
      </c>
      <c r="M1177" s="21" t="s">
        <v>1255</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1952</v>
      </c>
      <c r="E1178" s="39" t="s">
        <v>38</v>
      </c>
      <c r="F1178" s="39" t="s">
        <v>380</v>
      </c>
      <c r="G1178" s="39" t="s">
        <v>387</v>
      </c>
      <c r="H1178" s="59" t="str">
        <f>Table1[[#This Row],[Tabela]]&amp;Table1[[#This Row],[Campo]]</f>
        <v>lt002_instrumentmthd_usd_instrmnt_scp_2</v>
      </c>
      <c r="I1178" s="2" t="s">
        <v>618</v>
      </c>
      <c r="J1178" s="45">
        <f>VLOOKUP(Table1[[#This Row],[Status]],Auxiliar!$B$16:$C$24,2,0)</f>
        <v>7</v>
      </c>
      <c r="K1178" s="45" t="s">
        <v>1251</v>
      </c>
      <c r="L1178" s="46" t="s">
        <v>1254</v>
      </c>
      <c r="M1178" s="21" t="s">
        <v>1255</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1952</v>
      </c>
      <c r="E1179" s="111" t="s">
        <v>38</v>
      </c>
      <c r="F1179" s="40" t="s">
        <v>380</v>
      </c>
      <c r="G1179" s="38" t="s">
        <v>388</v>
      </c>
      <c r="H1179" s="60" t="str">
        <f>Table1[[#This Row],[Tabela]]&amp;Table1[[#This Row],[Campo]]</f>
        <v>lt002_instrumentmthd_usd_instrmnt_scp_3</v>
      </c>
      <c r="I1179" s="2" t="s">
        <v>618</v>
      </c>
      <c r="J1179" s="45">
        <f>VLOOKUP(Table1[[#This Row],[Status]],Auxiliar!$B$16:$C$24,2,0)</f>
        <v>7</v>
      </c>
      <c r="K1179" s="45" t="s">
        <v>1248</v>
      </c>
      <c r="L1179" s="46" t="s">
        <v>1254</v>
      </c>
      <c r="M1179" s="21" t="s">
        <v>1255</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1952</v>
      </c>
      <c r="E1180" s="39" t="s">
        <v>38</v>
      </c>
      <c r="F1180" s="39" t="s">
        <v>380</v>
      </c>
      <c r="G1180" s="39" t="s">
        <v>388</v>
      </c>
      <c r="H1180" s="59" t="str">
        <f>Table1[[#This Row],[Tabela]]&amp;Table1[[#This Row],[Campo]]</f>
        <v>lt002_instrumentmthd_usd_instrmnt_scp_3</v>
      </c>
      <c r="I1180" s="2" t="s">
        <v>618</v>
      </c>
      <c r="J1180" s="45">
        <f>VLOOKUP(Table1[[#This Row],[Status]],Auxiliar!$B$16:$C$24,2,0)</f>
        <v>7</v>
      </c>
      <c r="K1180" s="45" t="s">
        <v>1249</v>
      </c>
      <c r="L1180" s="46" t="s">
        <v>1254</v>
      </c>
      <c r="M1180" s="21" t="s">
        <v>1255</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1952</v>
      </c>
      <c r="E1181" s="39" t="s">
        <v>38</v>
      </c>
      <c r="F1181" s="39" t="s">
        <v>380</v>
      </c>
      <c r="G1181" s="39" t="s">
        <v>388</v>
      </c>
      <c r="H1181" s="59" t="str">
        <f>Table1[[#This Row],[Tabela]]&amp;Table1[[#This Row],[Campo]]</f>
        <v>lt002_instrumentmthd_usd_instrmnt_scp_3</v>
      </c>
      <c r="I1181" s="2" t="s">
        <v>618</v>
      </c>
      <c r="J1181" s="45">
        <f>VLOOKUP(Table1[[#This Row],[Status]],Auxiliar!$B$16:$C$24,2,0)</f>
        <v>7</v>
      </c>
      <c r="K1181" s="45" t="s">
        <v>1251</v>
      </c>
      <c r="L1181" s="46" t="s">
        <v>1254</v>
      </c>
      <c r="M1181" s="21" t="s">
        <v>1255</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616</v>
      </c>
      <c r="J1278" s="45">
        <f>VLOOKUP(Table1[[#This Row],[Status]],Auxiliar!$B$16:$C$24,2,0)</f>
        <v>6</v>
      </c>
      <c r="K1278" s="21" t="s">
        <v>1253</v>
      </c>
      <c r="L1278" s="46" t="s">
        <v>1254</v>
      </c>
      <c r="M1278" s="21" t="s">
        <v>1255</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616</v>
      </c>
      <c r="J1279" s="45">
        <f>VLOOKUP(Table1[[#This Row],[Status]],Auxiliar!$B$16:$C$24,2,0)</f>
        <v>6</v>
      </c>
      <c r="K1279" s="21" t="s">
        <v>1253</v>
      </c>
      <c r="L1279" s="46" t="s">
        <v>1254</v>
      </c>
      <c r="M1279" s="21" t="s">
        <v>1255</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616</v>
      </c>
      <c r="J1280" s="45">
        <f>VLOOKUP(Table1[[#This Row],[Status]],Auxiliar!$B$16:$C$24,2,0)</f>
        <v>6</v>
      </c>
      <c r="K1280" s="21" t="s">
        <v>1253</v>
      </c>
      <c r="L1280" s="46" t="s">
        <v>1254</v>
      </c>
      <c r="M1280" s="21" t="s">
        <v>1255</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1923</v>
      </c>
      <c r="J1294" s="45">
        <f>VLOOKUP(Table1[[#This Row],[Status]],Auxiliar!$B$16:$C$24,2,0)</f>
        <v>2</v>
      </c>
      <c r="K1294" s="21" t="s">
        <v>1253</v>
      </c>
      <c r="L1294" s="46" t="s">
        <v>1254</v>
      </c>
      <c r="M1294" s="21" t="s">
        <v>1255</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1923</v>
      </c>
      <c r="J1295" s="45">
        <f>VLOOKUP(Table1[[#This Row],[Status]],Auxiliar!$B$16:$C$24,2,0)</f>
        <v>2</v>
      </c>
      <c r="K1295" s="21" t="s">
        <v>1253</v>
      </c>
      <c r="L1295" s="46" t="s">
        <v>1254</v>
      </c>
      <c r="M1295" s="21" t="s">
        <v>1255</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1923</v>
      </c>
      <c r="J1296" s="45">
        <f>VLOOKUP(Table1[[#This Row],[Status]],Auxiliar!$B$16:$C$24,2,0)</f>
        <v>2</v>
      </c>
      <c r="K1296" s="21" t="s">
        <v>1253</v>
      </c>
      <c r="L1296" s="46" t="s">
        <v>1254</v>
      </c>
      <c r="M1296" s="21" t="s">
        <v>1255</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2032</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4">
        <v>0.1</v>
      </c>
      <c r="P1298" s="2" t="s">
        <v>2011</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1362</v>
      </c>
      <c r="B1" s="14" t="s">
        <v>1363</v>
      </c>
      <c r="C1" s="14" t="s">
        <v>1364</v>
      </c>
      <c r="D1" s="14" t="s">
        <v>1365</v>
      </c>
      <c r="E1" s="14" t="s">
        <v>1366</v>
      </c>
      <c r="F1" s="14" t="s">
        <v>1367</v>
      </c>
      <c r="G1" s="14" t="s">
        <v>1368</v>
      </c>
      <c r="H1" s="14" t="s">
        <v>1369</v>
      </c>
      <c r="I1" s="14" t="s">
        <v>1370</v>
      </c>
      <c r="J1" s="14" t="s">
        <v>1371</v>
      </c>
      <c r="K1" s="14" t="s">
        <v>1372</v>
      </c>
    </row>
    <row r="2" spans="1:11">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c r="A19" s="16" t="s">
        <v>1427</v>
      </c>
      <c r="B19" s="14" t="s">
        <v>1428</v>
      </c>
      <c r="C19" s="14" t="s">
        <v>1429</v>
      </c>
      <c r="D19" s="14" t="s">
        <v>1398</v>
      </c>
      <c r="E19" s="14" t="s">
        <v>1430</v>
      </c>
      <c r="F19" s="14" t="s">
        <v>1411</v>
      </c>
      <c r="G19" s="14" t="s">
        <v>1393</v>
      </c>
      <c r="H19" s="14" t="s">
        <v>1401</v>
      </c>
      <c r="I19" s="14">
        <v>2002411</v>
      </c>
      <c r="J19" s="14">
        <v>2002411</v>
      </c>
      <c r="K19" s="14">
        <v>100</v>
      </c>
    </row>
    <row r="20" spans="1:11">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c r="A55" s="16" t="s">
        <v>1522</v>
      </c>
      <c r="B55" s="14" t="s">
        <v>1523</v>
      </c>
      <c r="C55" s="14" t="s">
        <v>1524</v>
      </c>
      <c r="D55" s="14" t="s">
        <v>1398</v>
      </c>
      <c r="E55" s="14" t="s">
        <v>1525</v>
      </c>
      <c r="F55" s="14" t="s">
        <v>1486</v>
      </c>
      <c r="G55" s="14" t="s">
        <v>1467</v>
      </c>
      <c r="H55" s="14" t="s">
        <v>623</v>
      </c>
      <c r="I55" s="14">
        <v>2003033</v>
      </c>
      <c r="J55" s="14">
        <v>0</v>
      </c>
      <c r="K55" s="14">
        <v>0</v>
      </c>
    </row>
    <row r="56" spans="1:11">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c r="A60" s="16" t="s">
        <v>1537</v>
      </c>
      <c r="B60" s="14" t="s">
        <v>1538</v>
      </c>
      <c r="C60" s="14" t="s">
        <v>1539</v>
      </c>
      <c r="D60" s="14" t="s">
        <v>1398</v>
      </c>
      <c r="E60" s="14" t="s">
        <v>1540</v>
      </c>
      <c r="F60" s="14" t="s">
        <v>1486</v>
      </c>
      <c r="G60" s="14" t="s">
        <v>1467</v>
      </c>
      <c r="H60" s="14" t="s">
        <v>623</v>
      </c>
      <c r="I60" s="14">
        <v>2003033</v>
      </c>
      <c r="J60" s="14">
        <v>0</v>
      </c>
      <c r="K60" s="14">
        <v>0</v>
      </c>
    </row>
    <row r="61" spans="1:11">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c r="A68" s="16" t="s">
        <v>1561</v>
      </c>
      <c r="B68" s="14" t="s">
        <v>1562</v>
      </c>
      <c r="C68" s="14" t="s">
        <v>1563</v>
      </c>
      <c r="D68" s="14" t="s">
        <v>1398</v>
      </c>
      <c r="E68" s="14" t="s">
        <v>1564</v>
      </c>
      <c r="F68" s="14" t="s">
        <v>1486</v>
      </c>
      <c r="G68" s="14" t="s">
        <v>1467</v>
      </c>
      <c r="H68" s="14" t="s">
        <v>623</v>
      </c>
      <c r="I68" s="14">
        <v>2003033</v>
      </c>
      <c r="J68" s="14">
        <v>0</v>
      </c>
      <c r="K68" s="14">
        <v>0</v>
      </c>
    </row>
    <row r="69" spans="1:11">
      <c r="A69" s="16" t="s">
        <v>1565</v>
      </c>
      <c r="B69" s="14" t="s">
        <v>1566</v>
      </c>
      <c r="C69" s="14" t="s">
        <v>1567</v>
      </c>
      <c r="D69" s="14" t="s">
        <v>1398</v>
      </c>
      <c r="E69" s="14" t="s">
        <v>1568</v>
      </c>
      <c r="F69" s="14" t="s">
        <v>1486</v>
      </c>
      <c r="G69" s="14" t="s">
        <v>1467</v>
      </c>
      <c r="H69" s="14" t="s">
        <v>623</v>
      </c>
      <c r="I69" s="14">
        <v>2003033</v>
      </c>
      <c r="J69" s="14">
        <v>0</v>
      </c>
      <c r="K69" s="14">
        <v>0</v>
      </c>
    </row>
    <row r="70" spans="1:11">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c r="A75" s="16" t="s">
        <v>1584</v>
      </c>
      <c r="B75" s="14" t="s">
        <v>1585</v>
      </c>
      <c r="C75" s="14" t="s">
        <v>1586</v>
      </c>
      <c r="D75" s="14" t="s">
        <v>1398</v>
      </c>
      <c r="E75" s="14" t="s">
        <v>1587</v>
      </c>
      <c r="F75" s="14" t="s">
        <v>1486</v>
      </c>
      <c r="G75" s="14" t="s">
        <v>1467</v>
      </c>
      <c r="H75" s="14" t="s">
        <v>623</v>
      </c>
      <c r="I75" s="14">
        <v>2003033</v>
      </c>
      <c r="J75" s="14">
        <v>0</v>
      </c>
      <c r="K75" s="14">
        <v>0</v>
      </c>
    </row>
    <row r="76" spans="1:11">
      <c r="A76" s="16" t="s">
        <v>1588</v>
      </c>
      <c r="B76" s="14" t="s">
        <v>1589</v>
      </c>
      <c r="C76" s="14" t="s">
        <v>1590</v>
      </c>
      <c r="D76" s="14" t="s">
        <v>1398</v>
      </c>
      <c r="E76" s="14" t="s">
        <v>1591</v>
      </c>
      <c r="F76" s="14" t="s">
        <v>1486</v>
      </c>
      <c r="G76" s="14" t="s">
        <v>1467</v>
      </c>
      <c r="H76" s="14" t="s">
        <v>623</v>
      </c>
      <c r="I76" s="14">
        <v>2003033</v>
      </c>
      <c r="J76" s="14">
        <v>0</v>
      </c>
      <c r="K76" s="14">
        <v>0</v>
      </c>
    </row>
    <row r="77" spans="1:11">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c r="A79" s="16" t="s">
        <v>1597</v>
      </c>
      <c r="B79" s="14" t="s">
        <v>1598</v>
      </c>
      <c r="C79" s="14" t="s">
        <v>1599</v>
      </c>
      <c r="D79" s="14" t="s">
        <v>1398</v>
      </c>
      <c r="E79" s="14" t="s">
        <v>1600</v>
      </c>
      <c r="F79" s="14" t="s">
        <v>1486</v>
      </c>
      <c r="G79" s="14" t="s">
        <v>1467</v>
      </c>
      <c r="H79" s="14" t="s">
        <v>623</v>
      </c>
      <c r="I79" s="14">
        <v>2003033</v>
      </c>
      <c r="J79" s="14">
        <v>0</v>
      </c>
      <c r="K79" s="14">
        <v>0</v>
      </c>
    </row>
    <row r="80" spans="1:11">
      <c r="A80" s="16" t="s">
        <v>1601</v>
      </c>
      <c r="B80" s="14" t="s">
        <v>1602</v>
      </c>
      <c r="C80" s="14" t="s">
        <v>1603</v>
      </c>
      <c r="D80" s="14" t="s">
        <v>1398</v>
      </c>
      <c r="E80" s="14" t="s">
        <v>1604</v>
      </c>
      <c r="F80" s="14" t="s">
        <v>1486</v>
      </c>
      <c r="G80" s="14" t="s">
        <v>1467</v>
      </c>
      <c r="H80" s="14" t="s">
        <v>623</v>
      </c>
      <c r="I80" s="14">
        <v>2003033</v>
      </c>
      <c r="J80" s="14">
        <v>0</v>
      </c>
      <c r="K80" s="14">
        <v>0</v>
      </c>
    </row>
    <row r="81" spans="1:11">
      <c r="A81" s="16" t="s">
        <v>1427</v>
      </c>
      <c r="B81" s="14" t="s">
        <v>1605</v>
      </c>
      <c r="C81" s="14" t="s">
        <v>1606</v>
      </c>
      <c r="D81" s="14" t="s">
        <v>1398</v>
      </c>
      <c r="E81" s="14" t="s">
        <v>1430</v>
      </c>
      <c r="F81" s="14" t="s">
        <v>1453</v>
      </c>
      <c r="G81" s="14" t="s">
        <v>1467</v>
      </c>
      <c r="H81" s="14" t="s">
        <v>1401</v>
      </c>
      <c r="I81" s="14">
        <v>2003033</v>
      </c>
      <c r="J81" s="14">
        <v>2003033</v>
      </c>
      <c r="K81" s="14">
        <v>100</v>
      </c>
    </row>
    <row r="82" spans="1:11">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c r="A109" s="16" t="s">
        <v>1522</v>
      </c>
      <c r="B109" s="14" t="s">
        <v>1666</v>
      </c>
      <c r="C109" s="14" t="s">
        <v>1667</v>
      </c>
      <c r="D109" s="14" t="s">
        <v>1398</v>
      </c>
      <c r="E109" s="14" t="s">
        <v>1525</v>
      </c>
      <c r="F109" s="14" t="s">
        <v>1651</v>
      </c>
      <c r="G109" s="14" t="s">
        <v>1648</v>
      </c>
      <c r="H109" s="14" t="s">
        <v>623</v>
      </c>
      <c r="I109" s="14">
        <v>2002411</v>
      </c>
      <c r="J109" s="14">
        <v>0</v>
      </c>
      <c r="K109" s="14">
        <v>0</v>
      </c>
    </row>
    <row r="110" spans="1:11">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c r="A112" s="16" t="s">
        <v>1537</v>
      </c>
      <c r="B112" s="14" t="s">
        <v>1672</v>
      </c>
      <c r="C112" s="14" t="s">
        <v>1673</v>
      </c>
      <c r="D112" s="14" t="s">
        <v>1398</v>
      </c>
      <c r="E112" s="14" t="s">
        <v>1540</v>
      </c>
      <c r="F112" s="14" t="s">
        <v>1651</v>
      </c>
      <c r="G112" s="14" t="s">
        <v>1648</v>
      </c>
      <c r="H112" s="14" t="s">
        <v>623</v>
      </c>
      <c r="I112" s="14">
        <v>2002411</v>
      </c>
      <c r="J112" s="14">
        <v>0</v>
      </c>
      <c r="K112" s="14">
        <v>0</v>
      </c>
    </row>
    <row r="113" spans="1:11">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c r="A116" s="16" t="s">
        <v>1561</v>
      </c>
      <c r="B116" s="14" t="s">
        <v>1680</v>
      </c>
      <c r="C116" s="14" t="s">
        <v>1681</v>
      </c>
      <c r="D116" s="14" t="s">
        <v>1398</v>
      </c>
      <c r="E116" s="14" t="s">
        <v>1564</v>
      </c>
      <c r="F116" s="14" t="s">
        <v>1651</v>
      </c>
      <c r="G116" s="14" t="s">
        <v>1648</v>
      </c>
      <c r="H116" s="14" t="s">
        <v>623</v>
      </c>
      <c r="I116" s="14">
        <v>2002411</v>
      </c>
      <c r="J116" s="14">
        <v>0</v>
      </c>
      <c r="K116" s="14">
        <v>0</v>
      </c>
    </row>
    <row r="117" spans="1:11">
      <c r="A117" s="16" t="s">
        <v>1565</v>
      </c>
      <c r="B117" s="14" t="s">
        <v>1682</v>
      </c>
      <c r="C117" s="14" t="s">
        <v>1683</v>
      </c>
      <c r="D117" s="14" t="s">
        <v>1398</v>
      </c>
      <c r="E117" s="14" t="s">
        <v>1568</v>
      </c>
      <c r="F117" s="14" t="s">
        <v>1651</v>
      </c>
      <c r="G117" s="14" t="s">
        <v>1648</v>
      </c>
      <c r="H117" s="14" t="s">
        <v>623</v>
      </c>
      <c r="I117" s="14">
        <v>2002411</v>
      </c>
      <c r="J117" s="14">
        <v>0</v>
      </c>
      <c r="K117" s="14">
        <v>0</v>
      </c>
    </row>
    <row r="118" spans="1:11">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c r="A121" s="16" t="s">
        <v>1584</v>
      </c>
      <c r="B121" s="14" t="s">
        <v>1690</v>
      </c>
      <c r="C121" s="14" t="s">
        <v>1691</v>
      </c>
      <c r="D121" s="14" t="s">
        <v>1398</v>
      </c>
      <c r="E121" s="14" t="s">
        <v>1587</v>
      </c>
      <c r="F121" s="14" t="s">
        <v>1651</v>
      </c>
      <c r="G121" s="14" t="s">
        <v>1648</v>
      </c>
      <c r="H121" s="14" t="s">
        <v>623</v>
      </c>
      <c r="I121" s="14">
        <v>2002411</v>
      </c>
      <c r="J121" s="14">
        <v>0</v>
      </c>
      <c r="K121" s="14">
        <v>0</v>
      </c>
    </row>
    <row r="122" spans="1:11">
      <c r="A122" s="16" t="s">
        <v>1588</v>
      </c>
      <c r="B122" s="14" t="s">
        <v>1692</v>
      </c>
      <c r="C122" s="14" t="s">
        <v>1693</v>
      </c>
      <c r="D122" s="14" t="s">
        <v>1398</v>
      </c>
      <c r="E122" s="14" t="s">
        <v>1591</v>
      </c>
      <c r="F122" s="14" t="s">
        <v>1651</v>
      </c>
      <c r="G122" s="14" t="s">
        <v>1648</v>
      </c>
      <c r="H122" s="14" t="s">
        <v>623</v>
      </c>
      <c r="I122" s="14">
        <v>2002411</v>
      </c>
      <c r="J122" s="14">
        <v>0</v>
      </c>
      <c r="K122" s="14">
        <v>0</v>
      </c>
    </row>
    <row r="123" spans="1:11">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c r="A124" s="16" t="s">
        <v>1597</v>
      </c>
      <c r="B124" s="14" t="s">
        <v>1696</v>
      </c>
      <c r="C124" s="14" t="s">
        <v>1697</v>
      </c>
      <c r="D124" s="14" t="s">
        <v>1398</v>
      </c>
      <c r="E124" s="14" t="s">
        <v>1600</v>
      </c>
      <c r="F124" s="14" t="s">
        <v>1651</v>
      </c>
      <c r="G124" s="14" t="s">
        <v>1648</v>
      </c>
      <c r="H124" s="14" t="s">
        <v>623</v>
      </c>
      <c r="I124" s="14">
        <v>2002411</v>
      </c>
      <c r="J124" s="14">
        <v>0</v>
      </c>
      <c r="K124" s="14">
        <v>0</v>
      </c>
    </row>
    <row r="125" spans="1:11">
      <c r="A125" s="16" t="s">
        <v>1601</v>
      </c>
      <c r="B125" s="14" t="s">
        <v>1698</v>
      </c>
      <c r="C125" s="14" t="s">
        <v>1699</v>
      </c>
      <c r="D125" s="14" t="s">
        <v>1398</v>
      </c>
      <c r="E125" s="14" t="s">
        <v>1604</v>
      </c>
      <c r="F125" s="14" t="s">
        <v>1651</v>
      </c>
      <c r="G125" s="14" t="s">
        <v>1648</v>
      </c>
      <c r="H125" s="14" t="s">
        <v>623</v>
      </c>
      <c r="I125" s="14">
        <v>2002411</v>
      </c>
      <c r="J125" s="14">
        <v>0</v>
      </c>
      <c r="K125" s="14">
        <v>0</v>
      </c>
    </row>
    <row r="126" spans="1:11">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c r="A186" s="16" t="s">
        <v>1522</v>
      </c>
      <c r="B186" s="14" t="s">
        <v>1826</v>
      </c>
      <c r="C186" s="14" t="s">
        <v>1827</v>
      </c>
      <c r="D186" s="14" t="s">
        <v>1706</v>
      </c>
      <c r="E186" s="14" t="s">
        <v>1525</v>
      </c>
      <c r="F186" s="14" t="s">
        <v>1707</v>
      </c>
      <c r="G186" s="14" t="s">
        <v>1708</v>
      </c>
      <c r="H186" s="14" t="s">
        <v>623</v>
      </c>
      <c r="I186" s="14">
        <v>0</v>
      </c>
      <c r="J186" s="14">
        <v>0</v>
      </c>
      <c r="K186" s="14">
        <v>0</v>
      </c>
    </row>
    <row r="187" spans="1:11">
      <c r="A187" s="16" t="s">
        <v>1522</v>
      </c>
      <c r="B187" s="14" t="s">
        <v>1828</v>
      </c>
      <c r="C187" s="14" t="s">
        <v>1829</v>
      </c>
      <c r="D187" s="14" t="s">
        <v>1706</v>
      </c>
      <c r="E187" s="14" t="s">
        <v>1525</v>
      </c>
      <c r="F187" s="14" t="s">
        <v>1707</v>
      </c>
      <c r="G187" s="14" t="s">
        <v>1708</v>
      </c>
      <c r="H187" s="14" t="s">
        <v>623</v>
      </c>
      <c r="I187" s="14">
        <v>0</v>
      </c>
      <c r="J187" s="14">
        <v>0</v>
      </c>
      <c r="K187" s="14">
        <v>0</v>
      </c>
    </row>
    <row r="188" spans="1:11">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c r="A191" s="16" t="s">
        <v>1537</v>
      </c>
      <c r="B191" s="14" t="s">
        <v>1836</v>
      </c>
      <c r="C191" s="14" t="s">
        <v>1837</v>
      </c>
      <c r="D191" s="14" t="s">
        <v>1706</v>
      </c>
      <c r="E191" s="14" t="s">
        <v>1540</v>
      </c>
      <c r="F191" s="14" t="s">
        <v>1707</v>
      </c>
      <c r="G191" s="14" t="s">
        <v>1708</v>
      </c>
      <c r="H191" s="14" t="s">
        <v>623</v>
      </c>
      <c r="I191" s="14">
        <v>0</v>
      </c>
      <c r="J191" s="14">
        <v>0</v>
      </c>
      <c r="K191" s="14">
        <v>0</v>
      </c>
    </row>
    <row r="192" spans="1:11">
      <c r="A192" s="16" t="s">
        <v>1537</v>
      </c>
      <c r="B192" s="14" t="s">
        <v>1838</v>
      </c>
      <c r="C192" s="14" t="s">
        <v>1839</v>
      </c>
      <c r="D192" s="14" t="s">
        <v>1706</v>
      </c>
      <c r="E192" s="14" t="s">
        <v>1540</v>
      </c>
      <c r="F192" s="14" t="s">
        <v>1707</v>
      </c>
      <c r="G192" s="14" t="s">
        <v>1708</v>
      </c>
      <c r="H192" s="14" t="s">
        <v>623</v>
      </c>
      <c r="I192" s="14">
        <v>0</v>
      </c>
      <c r="J192" s="14">
        <v>0</v>
      </c>
      <c r="K192" s="14">
        <v>0</v>
      </c>
    </row>
    <row r="193" spans="1:11">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c r="A204" s="16" t="s">
        <v>1561</v>
      </c>
      <c r="B204" s="14" t="s">
        <v>1862</v>
      </c>
      <c r="C204" s="14" t="s">
        <v>1863</v>
      </c>
      <c r="D204" s="14" t="s">
        <v>1706</v>
      </c>
      <c r="E204" s="14" t="s">
        <v>1564</v>
      </c>
      <c r="F204" s="14" t="s">
        <v>1707</v>
      </c>
      <c r="G204" s="14" t="s">
        <v>1708</v>
      </c>
      <c r="H204" s="14" t="s">
        <v>623</v>
      </c>
      <c r="I204" s="14">
        <v>0</v>
      </c>
      <c r="J204" s="14">
        <v>0</v>
      </c>
      <c r="K204" s="14">
        <v>0</v>
      </c>
    </row>
    <row r="205" spans="1:11">
      <c r="A205" s="16" t="s">
        <v>1561</v>
      </c>
      <c r="B205" s="14" t="s">
        <v>1864</v>
      </c>
      <c r="C205" s="14" t="s">
        <v>1865</v>
      </c>
      <c r="D205" s="14" t="s">
        <v>1706</v>
      </c>
      <c r="E205" s="14" t="s">
        <v>1564</v>
      </c>
      <c r="F205" s="14" t="s">
        <v>1707</v>
      </c>
      <c r="G205" s="14" t="s">
        <v>1708</v>
      </c>
      <c r="H205" s="14" t="s">
        <v>623</v>
      </c>
      <c r="I205" s="14">
        <v>0</v>
      </c>
      <c r="J205" s="14">
        <v>0</v>
      </c>
      <c r="K205" s="14">
        <v>0</v>
      </c>
    </row>
    <row r="206" spans="1:11">
      <c r="A206" s="16" t="s">
        <v>1561</v>
      </c>
      <c r="B206" s="14" t="s">
        <v>1866</v>
      </c>
      <c r="C206" s="14" t="s">
        <v>1867</v>
      </c>
      <c r="D206" s="14" t="s">
        <v>1706</v>
      </c>
      <c r="E206" s="14" t="s">
        <v>1564</v>
      </c>
      <c r="F206" s="14" t="s">
        <v>1707</v>
      </c>
      <c r="G206" s="14" t="s">
        <v>1708</v>
      </c>
      <c r="H206" s="14" t="s">
        <v>623</v>
      </c>
      <c r="I206" s="14">
        <v>0</v>
      </c>
      <c r="J206" s="14">
        <v>0</v>
      </c>
      <c r="K206" s="14">
        <v>0</v>
      </c>
    </row>
    <row r="207" spans="1:11">
      <c r="A207" s="16" t="s">
        <v>1565</v>
      </c>
      <c r="B207" s="14" t="s">
        <v>1868</v>
      </c>
      <c r="C207" s="14" t="s">
        <v>1869</v>
      </c>
      <c r="D207" s="14" t="s">
        <v>1706</v>
      </c>
      <c r="E207" s="14" t="s">
        <v>1568</v>
      </c>
      <c r="F207" s="14" t="s">
        <v>1707</v>
      </c>
      <c r="G207" s="14" t="s">
        <v>1708</v>
      </c>
      <c r="H207" s="14" t="s">
        <v>623</v>
      </c>
      <c r="I207" s="14">
        <v>0</v>
      </c>
      <c r="J207" s="14">
        <v>0</v>
      </c>
      <c r="K207" s="14">
        <v>0</v>
      </c>
    </row>
    <row r="208" spans="1:11">
      <c r="A208" s="16" t="s">
        <v>1565</v>
      </c>
      <c r="B208" s="14" t="s">
        <v>1870</v>
      </c>
      <c r="C208" s="14" t="s">
        <v>1871</v>
      </c>
      <c r="D208" s="14" t="s">
        <v>1706</v>
      </c>
      <c r="E208" s="14" t="s">
        <v>1568</v>
      </c>
      <c r="F208" s="14" t="s">
        <v>1707</v>
      </c>
      <c r="G208" s="14" t="s">
        <v>1708</v>
      </c>
      <c r="H208" s="14" t="s">
        <v>623</v>
      </c>
      <c r="I208" s="14">
        <v>0</v>
      </c>
      <c r="J208" s="14">
        <v>0</v>
      </c>
      <c r="K208" s="14">
        <v>0</v>
      </c>
    </row>
    <row r="209" spans="1:11">
      <c r="A209" s="16" t="s">
        <v>1565</v>
      </c>
      <c r="B209" s="14" t="s">
        <v>1872</v>
      </c>
      <c r="C209" s="14" t="s">
        <v>1873</v>
      </c>
      <c r="D209" s="14" t="s">
        <v>1706</v>
      </c>
      <c r="E209" s="14" t="s">
        <v>1568</v>
      </c>
      <c r="F209" s="14" t="s">
        <v>1707</v>
      </c>
      <c r="G209" s="14" t="s">
        <v>1708</v>
      </c>
      <c r="H209" s="14" t="s">
        <v>623</v>
      </c>
      <c r="I209" s="14">
        <v>0</v>
      </c>
      <c r="J209" s="14">
        <v>0</v>
      </c>
      <c r="K209" s="14">
        <v>0</v>
      </c>
    </row>
    <row r="210" spans="1:11">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1906</v>
      </c>
    </row>
    <row r="3" spans="2:10" ht="17.399999999999999">
      <c r="B3" s="17" t="s">
        <v>1907</v>
      </c>
      <c r="D3" t="s">
        <v>1234</v>
      </c>
    </row>
    <row r="4" spans="2:10" ht="17.399999999999999">
      <c r="B4" s="53" t="s">
        <v>1908</v>
      </c>
      <c r="C4" s="53" t="s">
        <v>1909</v>
      </c>
      <c r="D4" s="52" t="s">
        <v>1255</v>
      </c>
      <c r="E4" s="52" t="s">
        <v>1256</v>
      </c>
      <c r="F4" s="52" t="s">
        <v>1247</v>
      </c>
      <c r="H4" s="31" t="s">
        <v>1255</v>
      </c>
      <c r="I4" s="31" t="s">
        <v>1256</v>
      </c>
      <c r="J4" s="31" t="s">
        <v>1247</v>
      </c>
    </row>
    <row r="5" spans="2:10" ht="34.799999999999997">
      <c r="B5" s="2" t="s">
        <v>1245</v>
      </c>
      <c r="C5" s="4" t="s">
        <v>1910</v>
      </c>
      <c r="D5">
        <v>8</v>
      </c>
      <c r="E5">
        <v>8</v>
      </c>
      <c r="F5">
        <v>8</v>
      </c>
      <c r="H5" s="31">
        <v>1</v>
      </c>
      <c r="I5" s="31">
        <v>3</v>
      </c>
      <c r="J5" s="31">
        <v>8</v>
      </c>
    </row>
    <row r="6" spans="2:10" ht="34.799999999999997">
      <c r="B6" s="2" t="s">
        <v>1248</v>
      </c>
      <c r="C6" s="4" t="s">
        <v>1911</v>
      </c>
      <c r="D6">
        <v>2</v>
      </c>
      <c r="E6">
        <v>4</v>
      </c>
      <c r="F6">
        <v>8</v>
      </c>
      <c r="H6" s="31">
        <v>1</v>
      </c>
      <c r="I6" s="31">
        <v>3</v>
      </c>
      <c r="J6" s="31">
        <v>4</v>
      </c>
    </row>
    <row r="7" spans="2:10" ht="17.399999999999999">
      <c r="B7" s="2" t="s">
        <v>1249</v>
      </c>
      <c r="C7" s="4" t="s">
        <v>1912</v>
      </c>
      <c r="D7">
        <v>2</v>
      </c>
      <c r="E7">
        <v>4</v>
      </c>
      <c r="F7">
        <v>8</v>
      </c>
      <c r="H7" s="31">
        <v>1</v>
      </c>
      <c r="I7" s="31">
        <v>1</v>
      </c>
      <c r="J7" s="31">
        <v>2</v>
      </c>
    </row>
    <row r="8" spans="2:10" ht="17.399999999999999">
      <c r="B8" s="28" t="s">
        <v>1250</v>
      </c>
      <c r="C8" s="4" t="s">
        <v>1913</v>
      </c>
      <c r="D8">
        <v>2</v>
      </c>
      <c r="E8">
        <v>4</v>
      </c>
      <c r="F8">
        <v>8</v>
      </c>
      <c r="H8" s="31">
        <v>2</v>
      </c>
      <c r="I8" s="31">
        <v>4</v>
      </c>
      <c r="J8" s="31">
        <v>4</v>
      </c>
    </row>
    <row r="9" spans="2:10" ht="17.399999999999999">
      <c r="B9" s="29" t="s">
        <v>1253</v>
      </c>
      <c r="C9" s="4" t="s">
        <v>1914</v>
      </c>
      <c r="D9">
        <v>1</v>
      </c>
      <c r="E9">
        <v>1</v>
      </c>
      <c r="F9">
        <v>1</v>
      </c>
      <c r="H9" s="31"/>
      <c r="I9" s="31"/>
      <c r="J9" s="31"/>
    </row>
    <row r="10" spans="2:10" ht="52.2">
      <c r="B10" s="2" t="s">
        <v>1251</v>
      </c>
      <c r="C10" s="4" t="s">
        <v>1915</v>
      </c>
      <c r="D10">
        <v>0.1</v>
      </c>
      <c r="E10">
        <v>0.1</v>
      </c>
      <c r="F10">
        <v>0.1</v>
      </c>
      <c r="H10" s="31">
        <v>0.1</v>
      </c>
      <c r="I10" s="31">
        <v>0.5</v>
      </c>
      <c r="J10" s="31">
        <v>0.5</v>
      </c>
    </row>
    <row r="11" spans="2:10" ht="17.399999999999999">
      <c r="B11" s="29" t="s">
        <v>1252</v>
      </c>
      <c r="C11" s="4" t="s">
        <v>1916</v>
      </c>
      <c r="D11">
        <v>1</v>
      </c>
      <c r="E11">
        <v>2</v>
      </c>
      <c r="F11">
        <v>2</v>
      </c>
      <c r="H11" s="31"/>
      <c r="I11" s="31"/>
      <c r="J11" s="31"/>
    </row>
    <row r="12" spans="2:10" ht="17.399999999999999">
      <c r="B12" s="29" t="s">
        <v>1292</v>
      </c>
      <c r="C12" s="4" t="s">
        <v>1917</v>
      </c>
      <c r="D12">
        <v>0.5</v>
      </c>
      <c r="E12">
        <v>0.5</v>
      </c>
      <c r="F12">
        <v>0.5</v>
      </c>
      <c r="H12" s="31">
        <v>0.5</v>
      </c>
      <c r="I12" s="31">
        <v>0.5</v>
      </c>
      <c r="J12" s="31">
        <v>0.5</v>
      </c>
    </row>
    <row r="13" spans="2:10" ht="34.799999999999997">
      <c r="B13" s="34" t="s">
        <v>1259</v>
      </c>
      <c r="C13" s="4" t="s">
        <v>1918</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1919</v>
      </c>
      <c r="B17" s="18" t="s">
        <v>614</v>
      </c>
      <c r="C17">
        <v>4</v>
      </c>
      <c r="D17" s="96">
        <v>0.25</v>
      </c>
      <c r="E17" s="96">
        <v>0</v>
      </c>
    </row>
    <row r="18" spans="1:5" ht="17.399999999999999">
      <c r="B18" s="24" t="s">
        <v>28</v>
      </c>
      <c r="C18">
        <v>8</v>
      </c>
      <c r="D18" s="96">
        <v>0</v>
      </c>
      <c r="E18" s="96">
        <v>0</v>
      </c>
    </row>
    <row r="19" spans="1:5" ht="17.399999999999999">
      <c r="B19" s="1" t="s">
        <v>1923</v>
      </c>
      <c r="C19">
        <f t="shared" ref="C19:C24" si="0">_xlfn.NUMBERVALUE(LEFT(B19,1))</f>
        <v>2</v>
      </c>
      <c r="D19" s="96">
        <v>0.5</v>
      </c>
      <c r="E19" s="96">
        <v>0.25</v>
      </c>
    </row>
    <row r="20" spans="1:5" ht="17.399999999999999">
      <c r="B20" s="1" t="s">
        <v>1924</v>
      </c>
      <c r="C20">
        <v>3</v>
      </c>
      <c r="D20" s="96">
        <v>0.5</v>
      </c>
      <c r="E20" s="96">
        <v>0</v>
      </c>
    </row>
    <row r="21" spans="1:5" ht="17.399999999999999">
      <c r="A21" t="s">
        <v>1920</v>
      </c>
      <c r="B21" s="25" t="s">
        <v>615</v>
      </c>
      <c r="C21">
        <v>5</v>
      </c>
      <c r="D21" s="96">
        <v>0.25</v>
      </c>
      <c r="E21" s="96">
        <v>0.25</v>
      </c>
    </row>
    <row r="22" spans="1:5" ht="17.399999999999999">
      <c r="A22" t="s">
        <v>1921</v>
      </c>
      <c r="B22" s="19" t="s">
        <v>616</v>
      </c>
      <c r="C22">
        <v>6</v>
      </c>
      <c r="D22" s="96">
        <v>0.25</v>
      </c>
      <c r="E22" s="96">
        <v>0</v>
      </c>
    </row>
    <row r="23" spans="1:5" ht="17.399999999999999">
      <c r="A23" t="s">
        <v>1921</v>
      </c>
      <c r="B23" s="19" t="s">
        <v>618</v>
      </c>
      <c r="C23">
        <v>7</v>
      </c>
      <c r="D23" s="96">
        <v>0.25</v>
      </c>
      <c r="E23" s="96">
        <v>0</v>
      </c>
    </row>
    <row r="24" spans="1:5" ht="17.399999999999999">
      <c r="A24" t="s">
        <v>1922</v>
      </c>
      <c r="B24" s="1" t="s">
        <v>612</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CO241"/>
  <sheetViews>
    <sheetView showGridLines="0" topLeftCell="A2" zoomScale="70" zoomScaleNormal="70" workbookViewId="0">
      <selection activeCell="N245" sqref="N245"/>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3" width="19" style="179" hidden="1" customWidth="1"/>
    <col min="14" max="14" width="19" style="179" customWidth="1"/>
    <col min="15" max="17" width="17.8984375" style="250" customWidth="1"/>
    <col min="18" max="18" width="52.796875" style="265" customWidth="1"/>
    <col min="19" max="19" width="6.3984375" hidden="1" customWidth="1"/>
    <col min="20" max="22" width="8.796875" hidden="1" customWidth="1"/>
    <col min="23" max="38" width="5.69921875" hidden="1" customWidth="1"/>
    <col min="39" max="39" width="9.765625E-2"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2004</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1941</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1942</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2041</v>
      </c>
      <c r="M15" s="268" t="s">
        <v>2041</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1974</v>
      </c>
      <c r="G16" s="213" t="s">
        <v>12</v>
      </c>
      <c r="H16" s="213" t="s">
        <v>642</v>
      </c>
      <c r="I16" s="325" t="s">
        <v>1943</v>
      </c>
      <c r="J16" s="325" t="s">
        <v>2043</v>
      </c>
      <c r="K16" s="215" t="s">
        <v>2044</v>
      </c>
      <c r="L16" s="325" t="s">
        <v>2002</v>
      </c>
      <c r="M16" s="325" t="s">
        <v>2003</v>
      </c>
      <c r="N16" s="325" t="s">
        <v>2042</v>
      </c>
      <c r="O16" s="213" t="s">
        <v>2000</v>
      </c>
      <c r="P16" s="213" t="s">
        <v>2001</v>
      </c>
      <c r="Q16" s="213" t="s">
        <v>2005</v>
      </c>
      <c r="R16" s="326" t="s">
        <v>22</v>
      </c>
      <c r="S16" s="218" t="s">
        <v>1238</v>
      </c>
      <c r="T16" s="218" t="s">
        <v>1944</v>
      </c>
      <c r="U16" s="218" t="s">
        <v>1945</v>
      </c>
      <c r="V16" s="216" t="s">
        <v>1946</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hidden="1" customHeight="1">
      <c r="A17" s="276"/>
      <c r="B17" s="142" t="s">
        <v>26</v>
      </c>
      <c r="C17" s="138" t="s">
        <v>26</v>
      </c>
      <c r="D17" s="134"/>
      <c r="E17" s="242" t="s">
        <v>380</v>
      </c>
      <c r="F17" s="240" t="s">
        <v>1975</v>
      </c>
      <c r="G17" s="241">
        <f>COUNTA(G18)</f>
        <v>1</v>
      </c>
      <c r="H17" s="297" t="s">
        <v>2012</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hidden="1"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hidden="1" customHeight="1">
      <c r="A19" s="276"/>
      <c r="B19" s="142" t="s">
        <v>26</v>
      </c>
      <c r="C19" s="138" t="s">
        <v>311</v>
      </c>
      <c r="D19" s="134"/>
      <c r="E19" s="240" t="s">
        <v>312</v>
      </c>
      <c r="F19" s="240" t="s">
        <v>1999</v>
      </c>
      <c r="G19" s="241">
        <f>COUNTA(G20:G27)</f>
        <v>8</v>
      </c>
      <c r="H19" s="297" t="s">
        <v>2012</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hidden="1"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1948</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hidden="1"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1948</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hidden="1"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1948</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hidden="1"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1948</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hidden="1"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1948</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hidden="1"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1948</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hidden="1"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1948</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hidden="1"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1948</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hidden="1" customHeight="1">
      <c r="A28" s="276"/>
      <c r="B28" s="142" t="s">
        <v>26</v>
      </c>
      <c r="C28" s="138" t="s">
        <v>181</v>
      </c>
      <c r="D28" s="134"/>
      <c r="E28" s="240" t="s">
        <v>182</v>
      </c>
      <c r="F28" s="240" t="s">
        <v>1975</v>
      </c>
      <c r="G28" s="241">
        <f>COUNTA(G29:G43)</f>
        <v>15</v>
      </c>
      <c r="H28" s="297" t="s">
        <v>2012</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hidden="1"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hidden="1"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hidden="1"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hidden="1"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hidden="1"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hidden="1"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hidden="1"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hidden="1"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hidden="1"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hidden="1"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hidden="1"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hidden="1"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hidden="1"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hidden="1"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hidden="1"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hidden="1" customHeight="1">
      <c r="A44" s="276"/>
      <c r="B44" s="142" t="s">
        <v>26</v>
      </c>
      <c r="C44" s="138" t="s">
        <v>181</v>
      </c>
      <c r="D44" s="134"/>
      <c r="E44" s="240" t="s">
        <v>182</v>
      </c>
      <c r="F44" s="240" t="s">
        <v>2039</v>
      </c>
      <c r="G44" s="241">
        <f>COUNTA(G45:G45)</f>
        <v>1</v>
      </c>
      <c r="H44" s="296" t="s">
        <v>2013</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2040</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hidden="1"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249">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hidden="1">
      <c r="A46" s="276"/>
      <c r="B46" s="142" t="s">
        <v>26</v>
      </c>
      <c r="C46" s="138" t="s">
        <v>311</v>
      </c>
      <c r="D46" s="134"/>
      <c r="E46" s="240" t="s">
        <v>332</v>
      </c>
      <c r="F46" s="240" t="s">
        <v>1975</v>
      </c>
      <c r="G46" s="241">
        <f>COUNTA(G47:G49)</f>
        <v>3</v>
      </c>
      <c r="H46" s="297" t="s">
        <v>2012</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hidden="1"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1948</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hidden="1"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1948</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hidden="1"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1948</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hidden="1" customHeight="1">
      <c r="A50" s="276"/>
      <c r="B50" s="142" t="s">
        <v>26</v>
      </c>
      <c r="C50" s="138" t="s">
        <v>26</v>
      </c>
      <c r="D50" s="134"/>
      <c r="E50" s="242" t="s">
        <v>1952</v>
      </c>
      <c r="F50" s="240" t="s">
        <v>1999</v>
      </c>
      <c r="G50" s="241">
        <f>COUNTA(G51:G60)</f>
        <v>10</v>
      </c>
      <c r="H50" s="297" t="s">
        <v>2012</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2038</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hidden="1" outlineLevel="1">
      <c r="A51" s="276" t="str">
        <f t="shared" ref="A51:A60" si="25">E51&amp;G51</f>
        <v>lt827_mthd_usd_instrmntambito</v>
      </c>
      <c r="B51" s="142" t="s">
        <v>26</v>
      </c>
      <c r="C51" s="138" t="s">
        <v>26</v>
      </c>
      <c r="D51" s="236" t="s">
        <v>40</v>
      </c>
      <c r="E51" s="239" t="s">
        <v>1952</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hidden="1" outlineLevel="1">
      <c r="A52" s="276" t="str">
        <f t="shared" si="25"/>
        <v>lt827_mthd_usd_instrmntref_date</v>
      </c>
      <c r="B52" s="142" t="s">
        <v>26</v>
      </c>
      <c r="C52" s="138" t="s">
        <v>26</v>
      </c>
      <c r="D52" s="236" t="s">
        <v>40</v>
      </c>
      <c r="E52" s="239" t="s">
        <v>1952</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hidden="1" outlineLevel="1">
      <c r="A53" s="276" t="str">
        <f t="shared" si="25"/>
        <v>lt827_mthd_usd_instrmntordem</v>
      </c>
      <c r="B53" s="142" t="s">
        <v>26</v>
      </c>
      <c r="C53" s="138" t="s">
        <v>26</v>
      </c>
      <c r="D53" s="236" t="s">
        <v>40</v>
      </c>
      <c r="E53" s="239" t="s">
        <v>1952</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hidden="1" outlineLevel="1">
      <c r="A54" s="276" t="str">
        <f t="shared" si="25"/>
        <v>lt827_mthd_usd_instrmnttabela</v>
      </c>
      <c r="B54" s="142" t="s">
        <v>26</v>
      </c>
      <c r="C54" s="138" t="s">
        <v>26</v>
      </c>
      <c r="D54" s="236" t="s">
        <v>40</v>
      </c>
      <c r="E54" s="239" t="s">
        <v>1952</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hidden="1" outlineLevel="1">
      <c r="A55" s="276" t="str">
        <f t="shared" si="25"/>
        <v>lt827_mthd_usd_instrmntorigem_scp1_emss</v>
      </c>
      <c r="B55" s="142" t="s">
        <v>26</v>
      </c>
      <c r="C55" s="138" t="s">
        <v>26</v>
      </c>
      <c r="D55" s="236" t="s">
        <v>40</v>
      </c>
      <c r="E55" s="239" t="s">
        <v>1952</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hidden="1" outlineLevel="1">
      <c r="A56" s="276" t="str">
        <f t="shared" si="25"/>
        <v>lt827_mthd_usd_instrmntorigem_scp2_emss</v>
      </c>
      <c r="B56" s="142" t="s">
        <v>26</v>
      </c>
      <c r="C56" s="138" t="s">
        <v>26</v>
      </c>
      <c r="D56" s="236" t="s">
        <v>40</v>
      </c>
      <c r="E56" s="239" t="s">
        <v>1952</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hidden="1" outlineLevel="1">
      <c r="A57" s="276" t="str">
        <f t="shared" si="25"/>
        <v>lt827_mthd_usd_instrmntorigem_scp3_emss</v>
      </c>
      <c r="B57" s="142" t="s">
        <v>26</v>
      </c>
      <c r="C57" s="138" t="s">
        <v>26</v>
      </c>
      <c r="D57" s="236" t="s">
        <v>40</v>
      </c>
      <c r="E57" s="239" t="s">
        <v>1952</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hidden="1" outlineLevel="1">
      <c r="A58" s="276" t="str">
        <f t="shared" si="25"/>
        <v>lt827_mthd_usd_instrmntmthd_usd_instrmnt_scp_1</v>
      </c>
      <c r="B58" s="142" t="s">
        <v>26</v>
      </c>
      <c r="C58" s="138" t="s">
        <v>26</v>
      </c>
      <c r="D58" s="236" t="s">
        <v>40</v>
      </c>
      <c r="E58" s="239" t="s">
        <v>1952</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hidden="1" outlineLevel="1">
      <c r="A59" s="276" t="str">
        <f t="shared" si="25"/>
        <v>lt827_mthd_usd_instrmntmthd_usd_instrmnt_scp_2</v>
      </c>
      <c r="B59" s="142" t="s">
        <v>26</v>
      </c>
      <c r="C59" s="138" t="s">
        <v>26</v>
      </c>
      <c r="D59" s="236" t="s">
        <v>40</v>
      </c>
      <c r="E59" s="239" t="s">
        <v>1952</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hidden="1" outlineLevel="1">
      <c r="A60" s="276" t="str">
        <f t="shared" si="25"/>
        <v>lt827_mthd_usd_instrmntmthd_usd_instrmnt_scp_3</v>
      </c>
      <c r="B60" s="142" t="s">
        <v>26</v>
      </c>
      <c r="C60" s="138" t="s">
        <v>26</v>
      </c>
      <c r="D60" s="236" t="s">
        <v>40</v>
      </c>
      <c r="E60" s="239" t="s">
        <v>1952</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hidden="1" customHeight="1">
      <c r="A61" s="276"/>
      <c r="B61" s="142" t="s">
        <v>26</v>
      </c>
      <c r="C61" s="138" t="s">
        <v>26</v>
      </c>
      <c r="D61" s="134"/>
      <c r="E61" s="242" t="s">
        <v>336</v>
      </c>
      <c r="F61" s="240" t="s">
        <v>1975</v>
      </c>
      <c r="G61" s="241">
        <f>COUNTA(G62:G76)</f>
        <v>15</v>
      </c>
      <c r="H61" s="297" t="s">
        <v>2012</v>
      </c>
      <c r="I61" s="280">
        <f>MAX(I62:I76)</f>
        <v>0</v>
      </c>
      <c r="J61" s="279">
        <f>MIN(J62:J76)</f>
        <v>45596</v>
      </c>
      <c r="K61" s="280">
        <f>MIN(K62:K76)</f>
        <v>45596</v>
      </c>
      <c r="L61" s="279">
        <f>MIN(L62:L76)</f>
        <v>45600</v>
      </c>
      <c r="M61" s="280">
        <f>MAX(M62:M76)</f>
        <v>45624</v>
      </c>
      <c r="N61" s="329">
        <f t="array" ref="N61">MAX(IF(W61:CI61&gt;0,$W$16:$CI$16))</f>
        <v>45625</v>
      </c>
      <c r="O61" s="328">
        <f>SUMPRODUCT(O62:O76,U62:U76)/SUM(U62:U76)</f>
        <v>1</v>
      </c>
      <c r="P61" s="328">
        <f ca="1">SUMPRODUCT(P62:P76,U62:U76)/SUM(U62:U76)</f>
        <v>1</v>
      </c>
      <c r="Q61" s="257">
        <f t="shared" ref="Q61:Q75" ca="1" si="29">O61-P61</f>
        <v>0</v>
      </c>
      <c r="R61" s="264" t="s">
        <v>2038</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hidden="1"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hidden="1"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hidden="1"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hidden="1"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hidden="1"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hidden="1"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hidden="1"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hidden="1"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hidden="1"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hidden="1"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hidden="1"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hidden="1"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hidden="1"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hidden="1"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hidden="1"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1301</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hidden="1" customHeight="1">
      <c r="A77" s="276"/>
      <c r="B77" s="142" t="s">
        <v>26</v>
      </c>
      <c r="C77" s="138" t="s">
        <v>26</v>
      </c>
      <c r="D77" s="134"/>
      <c r="E77" s="242" t="s">
        <v>380</v>
      </c>
      <c r="F77" s="240" t="s">
        <v>1996</v>
      </c>
      <c r="G77" s="241">
        <f>COUNTA(G78:G79)</f>
        <v>2</v>
      </c>
      <c r="H77" s="297" t="s">
        <v>2012</v>
      </c>
      <c r="I77" s="280">
        <f>MAX(I78:I79)</f>
        <v>45595</v>
      </c>
      <c r="J77" s="279">
        <f>MIN(J78:J79)</f>
        <v>45611</v>
      </c>
      <c r="K77" s="279">
        <f>MIN(K78:K79)</f>
        <v>45611</v>
      </c>
      <c r="L77" s="279">
        <f>MIN(L78:L79)</f>
        <v>45614</v>
      </c>
      <c r="M77" s="280">
        <f>MAX(M78:M79)</f>
        <v>45621</v>
      </c>
      <c r="N77" s="329">
        <f t="array" ref="N77">MAX(IF(W77:CI77&gt;0,$W$16:$CI$16))</f>
        <v>45625</v>
      </c>
      <c r="O77" s="328">
        <f>SUMPRODUCT(O78:O79,U78:U79)/SUM(U78:U79)</f>
        <v>1</v>
      </c>
      <c r="P77" s="328">
        <f ca="1">SUMPRODUCT(P78:P79,U78:U79)/SUM(U78:U79)</f>
        <v>1</v>
      </c>
      <c r="Q77" s="257">
        <f t="shared" ref="Q77:Q79" ca="1" si="39">O77-P77</f>
        <v>0</v>
      </c>
      <c r="R77" s="264" t="s">
        <v>2038</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hidden="1"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hidden="1"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49.8" customHeight="1" collapsed="1">
      <c r="A80" s="276"/>
      <c r="B80" s="142" t="s">
        <v>26</v>
      </c>
      <c r="C80" s="138" t="s">
        <v>26</v>
      </c>
      <c r="D80" s="134"/>
      <c r="E80" s="242" t="s">
        <v>369</v>
      </c>
      <c r="F80" s="240" t="s">
        <v>1975</v>
      </c>
      <c r="G80" s="241">
        <f>COUNTA(G81:G85)</f>
        <v>5</v>
      </c>
      <c r="H80" s="277" t="s">
        <v>2020</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2023</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hidden="1"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1949</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hidden="1"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1949</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hidden="1"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1949</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hidden="1"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hidden="1"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ollapsed="1">
      <c r="A86" s="276"/>
      <c r="B86" s="142" t="s">
        <v>26</v>
      </c>
      <c r="C86" s="138" t="s">
        <v>26</v>
      </c>
      <c r="D86" s="134"/>
      <c r="E86" s="242" t="s">
        <v>336</v>
      </c>
      <c r="F86" s="240" t="s">
        <v>1996</v>
      </c>
      <c r="G86" s="241">
        <f>COUNTA(G87:G91)</f>
        <v>5</v>
      </c>
      <c r="H86" s="301" t="s">
        <v>2019</v>
      </c>
      <c r="I86" s="280">
        <f>MAX(I87:I91)</f>
        <v>45590</v>
      </c>
      <c r="J86" s="279">
        <f>MIN(J87:J91)</f>
        <v>45611</v>
      </c>
      <c r="K86" s="279">
        <f>MIN(K87:K91)</f>
        <v>45611</v>
      </c>
      <c r="L86" s="279">
        <f>MIN(L87:L91)</f>
        <v>45628</v>
      </c>
      <c r="M86" s="280">
        <f>MAX(M87:M91)</f>
        <v>45630</v>
      </c>
      <c r="N86" s="329">
        <f t="array" ref="N86">MAX(IF(W86:CI86&gt;0,$W$16:$CI$16))</f>
        <v>45632</v>
      </c>
      <c r="O86" s="251">
        <f>SUMPRODUCT(O87:O91,U87:U91)/SUM(U87:U91)</f>
        <v>0.25</v>
      </c>
      <c r="P86" s="252">
        <f ca="1">SUMPRODUCT(P87:P91,U87:U91)/SUM(U87:U91)</f>
        <v>0</v>
      </c>
      <c r="Q86" s="257">
        <f t="shared" ca="1" si="41"/>
        <v>0.25</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hidden="1"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hidden="1"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hidden="1"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hidden="1"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hidden="1"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ollapsed="1">
      <c r="A92" s="276"/>
      <c r="B92" s="142" t="s">
        <v>26</v>
      </c>
      <c r="C92" s="138" t="s">
        <v>26</v>
      </c>
      <c r="D92" s="134"/>
      <c r="E92" s="242" t="s">
        <v>336</v>
      </c>
      <c r="F92" s="240" t="s">
        <v>2006</v>
      </c>
      <c r="G92" s="241">
        <f>COUNTA(G93)</f>
        <v>1</v>
      </c>
      <c r="H92" s="301" t="s">
        <v>2019</v>
      </c>
      <c r="I92" s="280">
        <f>MAX(I93)</f>
        <v>45603</v>
      </c>
      <c r="J92" s="280">
        <f>MAX(J93)</f>
        <v>45611</v>
      </c>
      <c r="K92" s="280">
        <f>MAX(K93)</f>
        <v>45611</v>
      </c>
      <c r="L92" s="279">
        <f>MIN(L93)</f>
        <v>45628</v>
      </c>
      <c r="M92" s="280">
        <f>MAX(M93)</f>
        <v>45628</v>
      </c>
      <c r="N92" s="329">
        <f t="array" ref="N92">MAX(IF(W92:CI92&gt;0,$W$16:$CI$16))</f>
        <v>45632</v>
      </c>
      <c r="O92" s="251">
        <f>O93</f>
        <v>0.25</v>
      </c>
      <c r="P92" s="252">
        <f ca="1">P93</f>
        <v>0</v>
      </c>
      <c r="Q92" s="248">
        <f t="shared" ca="1" si="41"/>
        <v>0.25</v>
      </c>
      <c r="R92" s="264" t="s">
        <v>2008</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hidden="1"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ollapsed="1">
      <c r="A94" s="276"/>
      <c r="B94" s="142" t="s">
        <v>26</v>
      </c>
      <c r="C94" s="138" t="s">
        <v>26</v>
      </c>
      <c r="D94" s="134"/>
      <c r="E94" s="242" t="s">
        <v>369</v>
      </c>
      <c r="F94" s="240" t="s">
        <v>1996</v>
      </c>
      <c r="G94" s="241">
        <f>COUNTA(G95:G99)</f>
        <v>5</v>
      </c>
      <c r="H94" s="301" t="s">
        <v>2019</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2026</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hidden="1"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hidden="1"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hidden="1"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hidden="1"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hidden="1"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ollapsed="1">
      <c r="A100" s="276"/>
      <c r="B100" s="142" t="s">
        <v>26</v>
      </c>
      <c r="C100" s="138" t="s">
        <v>311</v>
      </c>
      <c r="D100" s="134"/>
      <c r="E100" s="240" t="s">
        <v>326</v>
      </c>
      <c r="F100" s="240" t="s">
        <v>1975</v>
      </c>
      <c r="G100" s="241">
        <f>COUNTA(G101:G114)</f>
        <v>14</v>
      </c>
      <c r="H100" s="301" t="s">
        <v>2019</v>
      </c>
      <c r="I100" s="278" t="s">
        <v>38</v>
      </c>
      <c r="J100" s="279">
        <f>MIN(J101:J114)</f>
        <v>45614</v>
      </c>
      <c r="K100" s="279">
        <f>MIN(K101:K136)</f>
        <v>45596</v>
      </c>
      <c r="L100" s="279">
        <f>MIN(L101:L136)</f>
        <v>45615</v>
      </c>
      <c r="M100" s="280">
        <f>MAX(M101:M136)</f>
        <v>45639</v>
      </c>
      <c r="N100" s="329">
        <f t="array" ref="N100">MAX(IF(W100:CI100&gt;0,$W$16:$CI$16))</f>
        <v>45632</v>
      </c>
      <c r="O100" s="251">
        <f>SUMPRODUCT(O101:O114,U101:U114)/SUM(U101:U114)</f>
        <v>0.25</v>
      </c>
      <c r="P100" s="252">
        <f ca="1">SUMPRODUCT(P101:P114,U101:U114)/SUM(U101:U114)</f>
        <v>0.97231833910034615</v>
      </c>
      <c r="Q100" s="257">
        <f t="shared" ca="1" si="41"/>
        <v>-0.72231833910034615</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hidden="1"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0.76470588235294112</v>
      </c>
      <c r="Q101" s="248">
        <f t="shared" ca="1" si="41"/>
        <v>-0.51470588235294112</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hidden="1"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hidden="1"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hidden="1"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hidden="1"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hidden="1"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hidden="1"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hidden="1"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hidden="1"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hidden="1"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hidden="1"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hidden="1"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hidden="1"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hidden="1"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1</v>
      </c>
      <c r="Q114" s="248">
        <f t="shared" ca="1" si="41"/>
        <v>-0.75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ollapsed="1">
      <c r="A115" s="276"/>
      <c r="B115" s="142" t="s">
        <v>26</v>
      </c>
      <c r="C115" s="138" t="s">
        <v>26</v>
      </c>
      <c r="D115" s="134"/>
      <c r="E115" s="242" t="s">
        <v>336</v>
      </c>
      <c r="F115" s="240" t="s">
        <v>1998</v>
      </c>
      <c r="G115" s="241">
        <f>COUNTA(G116)</f>
        <v>1</v>
      </c>
      <c r="H115" s="301" t="s">
        <v>2019</v>
      </c>
      <c r="I115" s="280">
        <f>MAX(I116)</f>
        <v>45590</v>
      </c>
      <c r="J115" s="279">
        <f>MIN(J116)</f>
        <v>45624</v>
      </c>
      <c r="K115" s="335">
        <f>MIN(K116)</f>
        <v>45624</v>
      </c>
      <c r="L115" s="279">
        <f>MIN(L116)</f>
        <v>45631</v>
      </c>
      <c r="M115" s="280">
        <f>MAX(M116)</f>
        <v>45631</v>
      </c>
      <c r="N115" s="329">
        <f t="array" ref="N115">MAX(IF(W115:CI115&gt;0,$W$16:$CI$16))</f>
        <v>45632</v>
      </c>
      <c r="O115" s="251">
        <f>O116</f>
        <v>0.25</v>
      </c>
      <c r="P115" s="252">
        <f ca="1">P116</f>
        <v>0</v>
      </c>
      <c r="Q115" s="248">
        <f t="shared" ca="1" si="41"/>
        <v>0.25</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hidden="1"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ollapsed="1">
      <c r="A117" s="276"/>
      <c r="B117" s="142" t="s">
        <v>26</v>
      </c>
      <c r="C117" s="138" t="s">
        <v>311</v>
      </c>
      <c r="D117" s="134"/>
      <c r="E117" s="240" t="s">
        <v>332</v>
      </c>
      <c r="F117" s="240" t="s">
        <v>2035</v>
      </c>
      <c r="G117" s="241">
        <f>COUNTA(G118:G121)</f>
        <v>4</v>
      </c>
      <c r="H117" s="301" t="s">
        <v>2019</v>
      </c>
      <c r="I117" s="278" t="s">
        <v>38</v>
      </c>
      <c r="J117" s="316">
        <f>MIN(J118:J121)</f>
        <v>45625</v>
      </c>
      <c r="K117" s="279"/>
      <c r="L117" s="279">
        <f>MIN(L118:L121)</f>
        <v>45628</v>
      </c>
      <c r="M117" s="280">
        <f>MAX(M118:M121)</f>
        <v>45632</v>
      </c>
      <c r="N117" s="329">
        <f t="array" ref="N117">MAX(IF(W117:CI117&gt;0,$W$16:$CI$16))</f>
        <v>45632</v>
      </c>
      <c r="O117" s="251">
        <f>SUMPRODUCT(O118:O121,U118:U121)/SUM(U118:U121)</f>
        <v>0.25</v>
      </c>
      <c r="P117" s="252">
        <f ca="1">SUMPRODUCT(P118:P121,U118:U121)/SUM(U118:U121)</f>
        <v>0</v>
      </c>
      <c r="Q117" s="318">
        <f t="shared" ca="1" si="41"/>
        <v>0.25</v>
      </c>
      <c r="R117" s="262" t="s">
        <v>2036</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hidden="1"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1948</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hidden="1"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1948</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hidden="1"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1948</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hidden="1"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1948</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hidden="1" customHeight="1">
      <c r="A122" s="276"/>
      <c r="B122" s="142" t="s">
        <v>26</v>
      </c>
      <c r="C122" s="138" t="s">
        <v>26</v>
      </c>
      <c r="D122" s="134"/>
      <c r="E122" s="242" t="s">
        <v>336</v>
      </c>
      <c r="F122" s="240" t="s">
        <v>2045</v>
      </c>
      <c r="G122" s="241">
        <f>COUNTA(G123:G129)</f>
        <v>7</v>
      </c>
      <c r="H122" s="277" t="s">
        <v>2020</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hidden="1"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hidden="1"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hidden="1"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hidden="1"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hidden="1"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hidden="1"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hidden="1"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hidden="1" customHeight="1">
      <c r="A130" s="276"/>
      <c r="B130" s="142" t="s">
        <v>26</v>
      </c>
      <c r="C130" s="138" t="s">
        <v>311</v>
      </c>
      <c r="D130" s="134"/>
      <c r="E130" s="240" t="s">
        <v>326</v>
      </c>
      <c r="F130" s="240" t="s">
        <v>1975</v>
      </c>
      <c r="G130" s="241">
        <f>COUNTA(G131:G136)</f>
        <v>6</v>
      </c>
      <c r="H130" s="301" t="s">
        <v>2019</v>
      </c>
      <c r="I130" s="278" t="s">
        <v>38</v>
      </c>
      <c r="J130" s="279">
        <f>MIN(J131:J136)</f>
        <v>45614</v>
      </c>
      <c r="K130" s="279">
        <f>MIN(K131:K147)</f>
        <v>45596</v>
      </c>
      <c r="L130" s="279">
        <f>MIN(L131:L147)</f>
        <v>45625</v>
      </c>
      <c r="M130" s="280">
        <f>MAX(M131:M147)</f>
        <v>45639</v>
      </c>
      <c r="N130" s="329">
        <f t="array" ref="N130">MAX(IF(W130:CI130&gt;0,$W$16:$CI$16))</f>
        <v>45639</v>
      </c>
      <c r="O130" s="251">
        <f>SUMPRODUCT(O131:O136,U131:U136)/SUM(U131:U136)</f>
        <v>0.25</v>
      </c>
      <c r="P130" s="251">
        <f ca="1">SUMPRODUCT(P131:P136,U131:U136)/SUM(U131:U136)</f>
        <v>0.13636363636363635</v>
      </c>
      <c r="Q130" s="257">
        <f t="shared" ref="Q130:Q154" ca="1" si="59">O130-P130</f>
        <v>0.11363636363636365</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hidden="1"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0.375</v>
      </c>
      <c r="Q131" s="248">
        <f t="shared" ca="1" si="59"/>
        <v>-0.125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hidden="1"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hidden="1"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hidden="1"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hidden="1"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hidden="1"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hidden="1" customHeight="1">
      <c r="A137" s="276"/>
      <c r="B137" s="142" t="s">
        <v>26</v>
      </c>
      <c r="C137" s="138" t="s">
        <v>26</v>
      </c>
      <c r="D137" s="134"/>
      <c r="E137" s="242" t="s">
        <v>336</v>
      </c>
      <c r="F137" s="240" t="s">
        <v>1997</v>
      </c>
      <c r="G137" s="241">
        <f>COUNTA(G138:G140)</f>
        <v>3</v>
      </c>
      <c r="H137" s="301" t="s">
        <v>2019</v>
      </c>
      <c r="I137" s="280" t="s">
        <v>38</v>
      </c>
      <c r="J137" s="279">
        <f>MIN(J138:J140)</f>
        <v>45621</v>
      </c>
      <c r="K137" s="280">
        <f>MIN(K138:K140)</f>
        <v>45596</v>
      </c>
      <c r="L137" s="279">
        <f>MIN(L138:L140)</f>
        <v>45625</v>
      </c>
      <c r="M137" s="280">
        <f>MAX(M138:M140)</f>
        <v>45638</v>
      </c>
      <c r="N137" s="329">
        <f t="array" ref="N137">MAX(IF(W137:CI137&gt;0,$W$16:$CI$16))</f>
        <v>45639</v>
      </c>
      <c r="O137" s="251">
        <f>SUMPRODUCT(O138:O140,U138:U140)/SUM(U138:U140)</f>
        <v>0.25</v>
      </c>
      <c r="P137" s="251">
        <f ca="1">SUMPRODUCT(P138:P140,U138:U140)/SUM(U138:U140)</f>
        <v>0.66666666666666663</v>
      </c>
      <c r="Q137" s="248">
        <f t="shared" ca="1" si="59"/>
        <v>-0.41666666666666663</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hidden="1"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1</v>
      </c>
      <c r="Q138" s="248">
        <f t="shared" ca="1" si="59"/>
        <v>-0.75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hidden="1"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1</v>
      </c>
      <c r="Q139" s="248">
        <f t="shared" ca="1" si="59"/>
        <v>-0.75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hidden="1"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hidden="1" customHeight="1">
      <c r="A141" s="276"/>
      <c r="B141" s="142" t="s">
        <v>26</v>
      </c>
      <c r="C141" s="138" t="s">
        <v>311</v>
      </c>
      <c r="D141" s="134"/>
      <c r="E141" s="240" t="s">
        <v>326</v>
      </c>
      <c r="F141" s="240" t="s">
        <v>1996</v>
      </c>
      <c r="G141" s="241">
        <f>COUNTA(G142:G147)</f>
        <v>6</v>
      </c>
      <c r="H141" s="301" t="s">
        <v>2019</v>
      </c>
      <c r="I141" s="278" t="s">
        <v>38</v>
      </c>
      <c r="J141" s="279">
        <f>MIN(J142:J147)</f>
        <v>45621</v>
      </c>
      <c r="K141" s="335">
        <f>MIN(K142:K147)</f>
        <v>45622</v>
      </c>
      <c r="L141" s="279">
        <f>MIN(L142:L147)</f>
        <v>45635</v>
      </c>
      <c r="M141" s="280">
        <f>MAX(M142:M147)</f>
        <v>45639</v>
      </c>
      <c r="N141" s="329">
        <f t="array" ref="N141">MAX(IF(W141:CI141&gt;0,$W$16:$CI$16))</f>
        <v>45639</v>
      </c>
      <c r="O141" s="251">
        <f>SUMPRODUCT(O142:O147,U142:U147)/SUM(U142:U147)</f>
        <v>0.25</v>
      </c>
      <c r="P141" s="251">
        <f ca="1">SUMPRODUCT(P142:P147,U142:U147)/SUM(U142:U147)</f>
        <v>0</v>
      </c>
      <c r="Q141" s="248">
        <f t="shared" ca="1" si="59"/>
        <v>0.25</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hidden="1"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hidden="1"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hidden="1"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hidden="1"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hidden="1"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hidden="1"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hidden="1" customHeight="1">
      <c r="A148" s="276"/>
      <c r="B148" s="142" t="s">
        <v>26</v>
      </c>
      <c r="C148" s="138" t="s">
        <v>26</v>
      </c>
      <c r="D148" s="134"/>
      <c r="E148" s="242" t="s">
        <v>380</v>
      </c>
      <c r="F148" s="240" t="s">
        <v>1997</v>
      </c>
      <c r="G148" s="241">
        <f>COUNTA(G149:G149)</f>
        <v>1</v>
      </c>
      <c r="H148" s="301" t="s">
        <v>2019</v>
      </c>
      <c r="I148" s="280">
        <f>MAX(I149)</f>
        <v>45595</v>
      </c>
      <c r="J148" s="279">
        <f>MIN(J149)</f>
        <v>45624</v>
      </c>
      <c r="K148" s="335">
        <f>MIN(K149)</f>
        <v>45624</v>
      </c>
      <c r="L148" s="279">
        <f>MIN(L149:L149)</f>
        <v>45639</v>
      </c>
      <c r="M148" s="280">
        <f>MAX(M149:M149)</f>
        <v>45639</v>
      </c>
      <c r="N148" s="329">
        <f t="array" ref="N148">MAX(IF(W148:CI148&gt;0,$W$16:$CI$16))</f>
        <v>45639</v>
      </c>
      <c r="O148" s="251">
        <f>O149</f>
        <v>0.25</v>
      </c>
      <c r="P148" s="251">
        <f ca="1">SUMPRODUCT(P149:P149,U149:U149)/SUM(U149:U149)</f>
        <v>0</v>
      </c>
      <c r="Q148" s="257">
        <f t="shared" ca="1" si="59"/>
        <v>0.25</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hidden="1"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3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hidden="1" customHeight="1">
      <c r="A150" s="276"/>
      <c r="B150" s="142" t="s">
        <v>26</v>
      </c>
      <c r="C150" s="138" t="s">
        <v>26</v>
      </c>
      <c r="D150" s="134"/>
      <c r="E150" s="242" t="s">
        <v>1951</v>
      </c>
      <c r="F150" s="240" t="s">
        <v>1975</v>
      </c>
      <c r="G150" s="241">
        <f>COUNTA(G151:G154)</f>
        <v>4</v>
      </c>
      <c r="H150" s="301" t="s">
        <v>2019</v>
      </c>
      <c r="I150" s="280">
        <f>MAX(I151:I154)</f>
        <v>45593</v>
      </c>
      <c r="J150" s="279">
        <f>MIN(J151:J154)</f>
        <v>45624</v>
      </c>
      <c r="K150" s="335">
        <f>MIN(K151:K154)</f>
        <v>45624</v>
      </c>
      <c r="L150" s="280">
        <f>MIN(L151:L154)</f>
        <v>45642</v>
      </c>
      <c r="M150" s="280">
        <f>MAX(M151:M154)</f>
        <v>45644</v>
      </c>
      <c r="N150" s="329">
        <f t="array" ref="N150">MAX(IF(W150:CI150&gt;0,$W$16:$CI$16))</f>
        <v>45646</v>
      </c>
      <c r="O150" s="251">
        <f>SUMPRODUCT(O151:O154,U151:U154)/SUM(U151:U154)</f>
        <v>0.25</v>
      </c>
      <c r="P150" s="251">
        <f ca="1">SUMPRODUCT(P151:P154,U151:U154)/SUM(U151:U154)</f>
        <v>0</v>
      </c>
      <c r="Q150" s="248">
        <f t="shared" ca="1" si="59"/>
        <v>0.25</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hidden="1" outlineLevel="1">
      <c r="A151" s="276" t="str">
        <f>E151&amp;G151</f>
        <v>lt007_instr_activityenvrnmntl_objctv</v>
      </c>
      <c r="B151" s="142" t="s">
        <v>26</v>
      </c>
      <c r="C151" s="138" t="s">
        <v>26</v>
      </c>
      <c r="D151" s="236" t="s">
        <v>40</v>
      </c>
      <c r="E151" s="239" t="s">
        <v>1951</v>
      </c>
      <c r="F151" s="239"/>
      <c r="G151" s="239" t="s">
        <v>383</v>
      </c>
      <c r="H151" s="236" t="str">
        <f>VLOOKUP(A151,'2. Status Detalhe Campos'!$A$7:$G$574,7,0)</f>
        <v>2.1 Em Teste</v>
      </c>
      <c r="I151" s="287">
        <v>45593</v>
      </c>
      <c r="J151" s="330">
        <v>45624</v>
      </c>
      <c r="K151" s="33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hidden="1" outlineLevel="1">
      <c r="A152" s="276" t="str">
        <f>E152&amp;G152</f>
        <v>lt007_instr_activitytyp_actvty</v>
      </c>
      <c r="B152" s="142" t="s">
        <v>26</v>
      </c>
      <c r="C152" s="138" t="s">
        <v>26</v>
      </c>
      <c r="D152" s="236" t="s">
        <v>40</v>
      </c>
      <c r="E152" s="239" t="s">
        <v>1951</v>
      </c>
      <c r="F152" s="239"/>
      <c r="G152" s="239" t="s">
        <v>384</v>
      </c>
      <c r="H152" s="236" t="str">
        <f>VLOOKUP(A152,'2. Status Detalhe Campos'!$A$7:$G$574,7,0)</f>
        <v>2.1 Em Teste</v>
      </c>
      <c r="I152" s="287">
        <v>45593</v>
      </c>
      <c r="J152" s="330">
        <v>45624</v>
      </c>
      <c r="K152" s="33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hidden="1" outlineLevel="1">
      <c r="A153" s="276" t="str">
        <f>E153&amp;G153</f>
        <v>lt007_instr_activitysstnbl_indctr</v>
      </c>
      <c r="B153" s="142" t="s">
        <v>26</v>
      </c>
      <c r="C153" s="138" t="s">
        <v>26</v>
      </c>
      <c r="D153" s="236" t="s">
        <v>40</v>
      </c>
      <c r="E153" s="239" t="s">
        <v>1951</v>
      </c>
      <c r="F153" s="239"/>
      <c r="G153" s="239" t="s">
        <v>419</v>
      </c>
      <c r="H153" s="236" t="str">
        <f>VLOOKUP(A153,'2. Status Detalhe Campos'!$A$7:$G$574,7,0)</f>
        <v>2.1 Em Teste</v>
      </c>
      <c r="I153" s="287">
        <v>45593</v>
      </c>
      <c r="J153" s="330">
        <v>45624</v>
      </c>
      <c r="K153" s="33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hidden="1" outlineLevel="1">
      <c r="A154" s="276" t="str">
        <f>E154&amp;G154</f>
        <v>lt007_instr_activitysstnbl_ctgry</v>
      </c>
      <c r="B154" s="142" t="s">
        <v>26</v>
      </c>
      <c r="C154" s="138" t="s">
        <v>26</v>
      </c>
      <c r="D154" s="236" t="s">
        <v>40</v>
      </c>
      <c r="E154" s="239" t="s">
        <v>1951</v>
      </c>
      <c r="F154" s="239"/>
      <c r="G154" s="239" t="s">
        <v>420</v>
      </c>
      <c r="H154" s="236" t="str">
        <f>VLOOKUP(A154,'2. Status Detalhe Campos'!$A$7:$G$574,7,0)</f>
        <v>2.1 Em Teste</v>
      </c>
      <c r="I154" s="287">
        <v>45593</v>
      </c>
      <c r="J154" s="330">
        <v>45624</v>
      </c>
      <c r="K154" s="33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hidden="1" customHeight="1">
      <c r="A155" s="276"/>
      <c r="B155" s="142" t="s">
        <v>26</v>
      </c>
      <c r="C155" s="138" t="s">
        <v>26</v>
      </c>
      <c r="D155" s="134"/>
      <c r="E155" s="242" t="s">
        <v>369</v>
      </c>
      <c r="F155" s="240" t="s">
        <v>1997</v>
      </c>
      <c r="G155" s="241">
        <f>COUNTA(G156:G160)</f>
        <v>5</v>
      </c>
      <c r="H155" s="301" t="s">
        <v>2019</v>
      </c>
      <c r="I155" s="280">
        <f>MAX(I156:I160)</f>
        <v>45593</v>
      </c>
      <c r="J155" s="279">
        <f>MIN(J156:J160)</f>
        <v>45624</v>
      </c>
      <c r="K155" s="335">
        <f>MIN(K156:K160)</f>
        <v>45624</v>
      </c>
      <c r="L155" s="279">
        <f>MIN(L156:L160)</f>
        <v>45642</v>
      </c>
      <c r="M155" s="280">
        <f>MAX(M156:M160)</f>
        <v>45646</v>
      </c>
      <c r="N155" s="329">
        <f t="array" ref="N155">MAX(IF(W155:CI155&gt;0,$W$16:$CI$16))</f>
        <v>45646</v>
      </c>
      <c r="O155" s="251">
        <f>SUMPRODUCT(O156:O160,U156:U160)/SUM(U156:U160)</f>
        <v>0.25</v>
      </c>
      <c r="P155" s="251">
        <f ca="1">SUMPRODUCT(P156:P160,U156:U160)/SUM(U156:U160)</f>
        <v>0</v>
      </c>
      <c r="Q155" s="248">
        <f t="shared" ref="Q155:Q175" ca="1" si="70">O155-P155</f>
        <v>0.25</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hidden="1"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3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hidden="1"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3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hidden="1" outlineLevel="1">
      <c r="A158" s="276" t="str">
        <f t="shared" si="71"/>
        <v>lt004_protectionflg_exec</v>
      </c>
      <c r="B158" s="142" t="s">
        <v>26</v>
      </c>
      <c r="C158" s="138" t="s">
        <v>26</v>
      </c>
      <c r="D158" s="236" t="s">
        <v>40</v>
      </c>
      <c r="E158" s="239" t="s">
        <v>369</v>
      </c>
      <c r="F158" s="239"/>
      <c r="G158" s="239" t="s">
        <v>1357</v>
      </c>
      <c r="H158" s="236" t="str">
        <f>VLOOKUP(A158,'2. Status Detalhe Campos'!$A$7:$G$574,7,0)</f>
        <v>2.1 Em Teste</v>
      </c>
      <c r="I158" s="278">
        <v>45593</v>
      </c>
      <c r="J158" s="330">
        <v>45624</v>
      </c>
      <c r="K158" s="33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hidden="1"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3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hidden="1"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3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hidden="1" customHeight="1">
      <c r="A161" s="276"/>
      <c r="B161" s="142" t="s">
        <v>26</v>
      </c>
      <c r="C161" s="138" t="s">
        <v>26</v>
      </c>
      <c r="D161" s="134"/>
      <c r="E161" s="242" t="s">
        <v>369</v>
      </c>
      <c r="F161" s="240" t="s">
        <v>2007</v>
      </c>
      <c r="G161" s="241">
        <f>COUNTA(G162)</f>
        <v>1</v>
      </c>
      <c r="H161" s="296" t="s">
        <v>2046</v>
      </c>
      <c r="I161" s="307">
        <f>MIN(I162)</f>
        <v>45603</v>
      </c>
      <c r="J161" s="279">
        <f>MIN(J162)</f>
        <v>45624</v>
      </c>
      <c r="K161" s="335">
        <f>MIN(K162)</f>
        <v>45624</v>
      </c>
      <c r="L161" s="279">
        <f>MIN(L162)</f>
        <v>45645</v>
      </c>
      <c r="M161" s="280">
        <f>MAX(M162)</f>
        <v>45645</v>
      </c>
      <c r="N161" s="329">
        <f t="array" ref="N161">MAX(IF(W161:CI161&gt;0,$W$16:$CI$16))</f>
        <v>45646</v>
      </c>
      <c r="O161" s="322">
        <f>O162</f>
        <v>0</v>
      </c>
      <c r="P161" s="322">
        <f ca="1">P162</f>
        <v>0</v>
      </c>
      <c r="Q161" s="248">
        <f t="shared" ca="1" si="70"/>
        <v>0</v>
      </c>
      <c r="R161" s="264" t="s">
        <v>2027</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hidden="1"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hidden="1" customHeight="1">
      <c r="A163" s="276"/>
      <c r="B163" s="142" t="s">
        <v>26</v>
      </c>
      <c r="C163" s="138" t="s">
        <v>311</v>
      </c>
      <c r="D163" s="134"/>
      <c r="E163" s="240" t="s">
        <v>334</v>
      </c>
      <c r="F163" s="240" t="s">
        <v>1975</v>
      </c>
      <c r="G163" s="241">
        <f>COUNTA(G164:G175)</f>
        <v>12</v>
      </c>
      <c r="H163" s="277" t="s">
        <v>2018</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2033</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hidden="1"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hidden="1"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hidden="1"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hidden="1"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hidden="1"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hidden="1"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hidden="1"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hidden="1"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hidden="1"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hidden="1"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hidden="1"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hidden="1"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hidden="1" customHeight="1">
      <c r="A176" s="276"/>
      <c r="B176" s="142" t="s">
        <v>26</v>
      </c>
      <c r="C176" s="138" t="s">
        <v>26</v>
      </c>
      <c r="D176" s="134"/>
      <c r="E176" s="242" t="s">
        <v>380</v>
      </c>
      <c r="F176" s="240" t="s">
        <v>2029</v>
      </c>
      <c r="G176" s="241">
        <f>COUNTA(G177:G179)</f>
        <v>3</v>
      </c>
      <c r="H176" s="277" t="s">
        <v>2020</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2034</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hidden="1"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hidden="1"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hidden="1"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hidden="1" customHeight="1">
      <c r="A180" s="276"/>
      <c r="B180" s="142" t="s">
        <v>26</v>
      </c>
      <c r="C180" s="138" t="s">
        <v>311</v>
      </c>
      <c r="D180" s="134"/>
      <c r="E180" s="240" t="s">
        <v>326</v>
      </c>
      <c r="F180" s="240" t="s">
        <v>1997</v>
      </c>
      <c r="G180" s="241">
        <f>COUNTA(G181:G184)</f>
        <v>4</v>
      </c>
      <c r="H180" s="277" t="s">
        <v>2018</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2022</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hidden="1"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hidden="1"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hidden="1"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hidden="1"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hidden="1" customHeight="1">
      <c r="A185" s="276"/>
      <c r="B185" s="142" t="s">
        <v>26</v>
      </c>
      <c r="C185" s="138" t="s">
        <v>26</v>
      </c>
      <c r="D185" s="134"/>
      <c r="E185" s="242" t="s">
        <v>369</v>
      </c>
      <c r="F185" s="240" t="s">
        <v>2028</v>
      </c>
      <c r="G185" s="241">
        <f>COUNTA(G186:G191)</f>
        <v>6</v>
      </c>
      <c r="H185" s="277" t="s">
        <v>2020</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2037</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hidden="1"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1950</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hidden="1"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1950</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hidden="1"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1950</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hidden="1"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1950</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hidden="1"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1950</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hidden="1"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1950</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hidden="1" customHeight="1">
      <c r="A192" s="276"/>
      <c r="B192" s="142" t="s">
        <v>26</v>
      </c>
      <c r="C192" s="138" t="s">
        <v>34</v>
      </c>
      <c r="D192" s="134"/>
      <c r="E192" s="240" t="s">
        <v>37</v>
      </c>
      <c r="F192" s="240" t="s">
        <v>1975</v>
      </c>
      <c r="G192" s="241">
        <f>COUNTA(G193:G204)</f>
        <v>12</v>
      </c>
      <c r="H192" s="277" t="s">
        <v>2018</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2014</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hidden="1"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hidden="1"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hidden="1"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hidden="1"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hidden="1"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hidden="1"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hidden="1"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hidden="1"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hidden="1"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hidden="1"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hidden="1"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hidden="1"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hidden="1" customHeight="1">
      <c r="A205" s="276"/>
      <c r="B205" s="142" t="s">
        <v>26</v>
      </c>
      <c r="C205" s="138" t="s">
        <v>54</v>
      </c>
      <c r="D205" s="134"/>
      <c r="E205" s="242" t="s">
        <v>94</v>
      </c>
      <c r="F205" s="240" t="s">
        <v>1975</v>
      </c>
      <c r="G205" s="256">
        <v>1</v>
      </c>
      <c r="H205" s="277" t="s">
        <v>2018</v>
      </c>
      <c r="I205" s="280">
        <v>45604</v>
      </c>
      <c r="J205" s="319">
        <v>45645</v>
      </c>
      <c r="K205" s="278"/>
      <c r="L205" s="281"/>
      <c r="M205" s="314"/>
      <c r="N205" s="329">
        <f t="array" ref="N205">MAX(IF(W205:CI205&gt;0,$W$16:$CI$16))</f>
        <v>45667</v>
      </c>
      <c r="O205" s="322">
        <v>0</v>
      </c>
      <c r="P205" s="322">
        <v>0</v>
      </c>
      <c r="Q205" s="248">
        <f t="shared" ref="Q205" si="94">O205-P205</f>
        <v>0</v>
      </c>
      <c r="R205" s="262" t="s">
        <v>2031</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hidden="1" customHeight="1">
      <c r="A206" s="276"/>
      <c r="B206" s="142" t="s">
        <v>26</v>
      </c>
      <c r="C206" s="138" t="s">
        <v>34</v>
      </c>
      <c r="D206" s="134"/>
      <c r="E206" s="242" t="s">
        <v>2015</v>
      </c>
      <c r="F206" s="240" t="s">
        <v>1975</v>
      </c>
      <c r="G206" s="256" t="s">
        <v>1954</v>
      </c>
      <c r="H206" s="277" t="s">
        <v>2018</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2014</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hidden="1" customHeight="1">
      <c r="A207" s="276"/>
      <c r="B207" s="142" t="s">
        <v>26</v>
      </c>
      <c r="C207" s="138" t="s">
        <v>311</v>
      </c>
      <c r="D207" s="134"/>
      <c r="E207" s="240" t="s">
        <v>312</v>
      </c>
      <c r="F207" s="240" t="s">
        <v>1996</v>
      </c>
      <c r="G207" s="337">
        <f>COUNTA(G208:G211)</f>
        <v>4</v>
      </c>
      <c r="H207" s="277" t="s">
        <v>2018</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2021</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hidden="1" outlineLevel="1">
      <c r="A208" s="276" t="str">
        <f>E208&amp;G208</f>
        <v>modesg_out_bens_imoveisflg_rsc_fsc_agd</v>
      </c>
      <c r="B208" s="142" t="s">
        <v>26</v>
      </c>
      <c r="C208" s="138" t="s">
        <v>311</v>
      </c>
      <c r="D208" s="236" t="s">
        <v>40</v>
      </c>
      <c r="E208" s="237" t="s">
        <v>312</v>
      </c>
      <c r="F208" s="237"/>
      <c r="G208" s="338"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hidden="1" outlineLevel="1">
      <c r="A209" s="276" t="str">
        <f>E209&amp;G209</f>
        <v>modesg_out_bens_imoveisflg_rsc_fsc_crnc</v>
      </c>
      <c r="B209" s="142" t="s">
        <v>26</v>
      </c>
      <c r="C209" s="138" t="s">
        <v>311</v>
      </c>
      <c r="D209" s="236" t="s">
        <v>40</v>
      </c>
      <c r="E209" s="237" t="s">
        <v>312</v>
      </c>
      <c r="F209" s="237"/>
      <c r="G209" s="338"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hidden="1" outlineLevel="1">
      <c r="A210" s="276" t="str">
        <f>E210&amp;G210</f>
        <v>modesg_out_bens_imoveisorigem_flg_rsc_fsc_agd</v>
      </c>
      <c r="B210" s="142" t="s">
        <v>26</v>
      </c>
      <c r="C210" s="138" t="s">
        <v>311</v>
      </c>
      <c r="D210" s="236" t="s">
        <v>40</v>
      </c>
      <c r="E210" s="237" t="s">
        <v>312</v>
      </c>
      <c r="F210" s="237"/>
      <c r="G210" s="338"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hidden="1" outlineLevel="1">
      <c r="A211" s="276" t="str">
        <f>E211&amp;G211</f>
        <v>modesg_out_bens_imoveisorigem_flg_rsc_fsc_crnc</v>
      </c>
      <c r="B211" s="142" t="s">
        <v>26</v>
      </c>
      <c r="C211" s="138" t="s">
        <v>311</v>
      </c>
      <c r="D211" s="236" t="s">
        <v>40</v>
      </c>
      <c r="E211" s="237" t="s">
        <v>312</v>
      </c>
      <c r="F211" s="237"/>
      <c r="G211" s="338"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hidden="1" customHeight="1">
      <c r="A212" s="276" t="str">
        <f t="shared" ref="A212:A215" si="97">E212&amp;G212</f>
        <v>lt002_instrument3</v>
      </c>
      <c r="B212" s="142" t="s">
        <v>26</v>
      </c>
      <c r="C212" s="138" t="s">
        <v>26</v>
      </c>
      <c r="D212" s="236"/>
      <c r="E212" s="242" t="s">
        <v>380</v>
      </c>
      <c r="F212" s="242" t="s">
        <v>1998</v>
      </c>
      <c r="G212" s="256">
        <v>3</v>
      </c>
      <c r="H212" s="277" t="s">
        <v>2024</v>
      </c>
      <c r="I212" s="278" t="s">
        <v>38</v>
      </c>
      <c r="J212" s="316">
        <f>MIN(J213:J215)</f>
        <v>45631</v>
      </c>
      <c r="K212" s="278"/>
      <c r="L212" s="279">
        <f>MIN(L213)</f>
        <v>45664</v>
      </c>
      <c r="M212" s="280">
        <f>MAX(M213)</f>
        <v>45664</v>
      </c>
      <c r="N212" s="329">
        <f t="array" ref="N212">MAX(IF(W212:CI212&gt;0,$W$16:$CI$16))</f>
        <v>45674</v>
      </c>
      <c r="O212" s="251">
        <f>SUMPRODUCT(O213:O215,U213:U215)/SUM(U213:U215)</f>
        <v>0</v>
      </c>
      <c r="P212" s="251">
        <f ca="1">SUMPRODUCT(P213:P215,U213:U215)/SUM(U213:U215)</f>
        <v>0</v>
      </c>
      <c r="Q212" s="248">
        <f t="shared" ca="1" si="95"/>
        <v>0</v>
      </c>
      <c r="R212" s="264" t="s">
        <v>2025</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hidden="1" outlineLevel="1">
      <c r="A213" s="276" t="str">
        <f t="shared" si="97"/>
        <v>lt002_instrumentgrss_intrst_incm</v>
      </c>
      <c r="B213" s="142" t="s">
        <v>26</v>
      </c>
      <c r="C213" s="138" t="s">
        <v>26</v>
      </c>
      <c r="D213" s="236"/>
      <c r="E213" s="239" t="s">
        <v>380</v>
      </c>
      <c r="F213" s="239"/>
      <c r="G213" s="33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hidden="1" outlineLevel="1">
      <c r="A214" s="276" t="str">
        <f t="shared" si="97"/>
        <v>lt002_instrumentgrss_cmmssn_incm</v>
      </c>
      <c r="B214" s="142" t="s">
        <v>26</v>
      </c>
      <c r="C214" s="138" t="s">
        <v>26</v>
      </c>
      <c r="D214" s="236"/>
      <c r="E214" s="239" t="s">
        <v>380</v>
      </c>
      <c r="F214" s="239"/>
      <c r="G214" s="33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hidden="1" outlineLevel="1">
      <c r="A215" s="276" t="str">
        <f t="shared" si="97"/>
        <v>lt002_instrumentgrss_cmmssn_incm_off_blnc</v>
      </c>
      <c r="B215" s="142" t="s">
        <v>26</v>
      </c>
      <c r="C215" s="138" t="s">
        <v>26</v>
      </c>
      <c r="D215" s="236"/>
      <c r="E215" s="239" t="s">
        <v>380</v>
      </c>
      <c r="F215" s="239"/>
      <c r="G215" s="33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hidden="1" customHeight="1">
      <c r="A216" s="276"/>
      <c r="B216" s="142" t="s">
        <v>26</v>
      </c>
      <c r="C216" s="138" t="s">
        <v>54</v>
      </c>
      <c r="D216" s="134"/>
      <c r="E216" s="240" t="s">
        <v>123</v>
      </c>
      <c r="F216" s="240" t="s">
        <v>1999</v>
      </c>
      <c r="G216" s="337">
        <f>COUNTA(G217:G238)</f>
        <v>22</v>
      </c>
      <c r="H216" s="277" t="s">
        <v>2018</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2016</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hidden="1" outlineLevel="1">
      <c r="A217" s="276" t="str">
        <f t="shared" si="89"/>
        <v>PROPERTY_ENERGY_CERTIFICATELAND_REGISTRY_OFFICE_CODE</v>
      </c>
      <c r="B217" s="142" t="s">
        <v>26</v>
      </c>
      <c r="C217" s="138" t="s">
        <v>54</v>
      </c>
      <c r="D217" s="236" t="s">
        <v>40</v>
      </c>
      <c r="E217" s="237" t="s">
        <v>123</v>
      </c>
      <c r="F217" s="237"/>
      <c r="G217" s="338"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1947</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hidden="1" outlineLevel="1">
      <c r="A218" s="276" t="str">
        <f t="shared" si="89"/>
        <v>PROPERTY_ENERGY_CERTIFICATEPROPERTY_IDENTIFICATION_CODE</v>
      </c>
      <c r="B218" s="142" t="s">
        <v>26</v>
      </c>
      <c r="C218" s="138" t="s">
        <v>54</v>
      </c>
      <c r="D218" s="236" t="s">
        <v>40</v>
      </c>
      <c r="E218" s="237" t="s">
        <v>123</v>
      </c>
      <c r="F218" s="237"/>
      <c r="G218" s="338"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1947</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hidden="1" outlineLevel="1">
      <c r="A219" s="276" t="str">
        <f t="shared" si="89"/>
        <v>PROPERTY_ENERGY_CERTIFICATEENERGY_CERTIFICATION_SYSTEM_CODE</v>
      </c>
      <c r="B219" s="142" t="s">
        <v>26</v>
      </c>
      <c r="C219" s="138" t="s">
        <v>54</v>
      </c>
      <c r="D219" s="236" t="s">
        <v>40</v>
      </c>
      <c r="E219" s="237" t="s">
        <v>123</v>
      </c>
      <c r="F219" s="237"/>
      <c r="G219" s="338"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1947</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hidden="1" outlineLevel="1">
      <c r="A220" s="276" t="str">
        <f t="shared" si="89"/>
        <v>PROPERTY_ENERGY_CERTIFICATEEPC_ISSUING_DATE</v>
      </c>
      <c r="B220" s="142" t="s">
        <v>26</v>
      </c>
      <c r="C220" s="138" t="s">
        <v>54</v>
      </c>
      <c r="D220" s="236" t="s">
        <v>40</v>
      </c>
      <c r="E220" s="237" t="s">
        <v>123</v>
      </c>
      <c r="F220" s="237"/>
      <c r="G220" s="338"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1947</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hidden="1" outlineLevel="1">
      <c r="A221" s="276" t="str">
        <f t="shared" si="89"/>
        <v>PROPERTY_ENERGY_CERTIFICATEEPC_EXPIRATION_DATE</v>
      </c>
      <c r="B221" s="142" t="s">
        <v>26</v>
      </c>
      <c r="C221" s="138" t="s">
        <v>54</v>
      </c>
      <c r="D221" s="236" t="s">
        <v>40</v>
      </c>
      <c r="E221" s="237" t="s">
        <v>123</v>
      </c>
      <c r="F221" s="237"/>
      <c r="G221" s="338"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1947</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hidden="1" outlineLevel="1">
      <c r="A222" s="276" t="str">
        <f t="shared" si="89"/>
        <v>PROPERTY_ENERGY_CERTIFICATEEPC</v>
      </c>
      <c r="B222" s="142" t="s">
        <v>26</v>
      </c>
      <c r="C222" s="138" t="s">
        <v>54</v>
      </c>
      <c r="D222" s="236" t="s">
        <v>40</v>
      </c>
      <c r="E222" s="237" t="s">
        <v>123</v>
      </c>
      <c r="F222" s="237"/>
      <c r="G222" s="338"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1947</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hidden="1" outlineLevel="1">
      <c r="A223" s="276" t="str">
        <f t="shared" si="89"/>
        <v>PROPERTY_ENERGY_CERTIFICATEENERGY_EFFICIENCY_IND</v>
      </c>
      <c r="B223" s="142" t="s">
        <v>26</v>
      </c>
      <c r="C223" s="138" t="s">
        <v>54</v>
      </c>
      <c r="D223" s="236" t="s">
        <v>40</v>
      </c>
      <c r="E223" s="237" t="s">
        <v>123</v>
      </c>
      <c r="F223" s="237"/>
      <c r="G223" s="338"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1947</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hidden="1" outlineLevel="1">
      <c r="A224" s="276" t="str">
        <f t="shared" si="89"/>
        <v>PROPERTY_ENERGY_CERTIFICATENZEB_IND</v>
      </c>
      <c r="B224" s="142" t="s">
        <v>26</v>
      </c>
      <c r="C224" s="138" t="s">
        <v>54</v>
      </c>
      <c r="D224" s="236" t="s">
        <v>40</v>
      </c>
      <c r="E224" s="237" t="s">
        <v>123</v>
      </c>
      <c r="F224" s="237"/>
      <c r="G224" s="338"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1947</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hidden="1" outlineLevel="1">
      <c r="A225" s="276" t="str">
        <f t="shared" si="89"/>
        <v>PROPERTY_ENERGY_CERTIFICATEACTUAL_VALUE_IND</v>
      </c>
      <c r="B225" s="142" t="s">
        <v>26</v>
      </c>
      <c r="C225" s="138" t="s">
        <v>54</v>
      </c>
      <c r="D225" s="236" t="s">
        <v>40</v>
      </c>
      <c r="E225" s="237" t="s">
        <v>123</v>
      </c>
      <c r="F225" s="237"/>
      <c r="G225" s="338"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1947</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hidden="1" outlineLevel="1">
      <c r="A226" s="276" t="str">
        <f t="shared" si="89"/>
        <v>PROPERTY_ENERGY_CERTIFICATESOURCE_CODE</v>
      </c>
      <c r="B226" s="142" t="s">
        <v>26</v>
      </c>
      <c r="C226" s="138" t="s">
        <v>54</v>
      </c>
      <c r="D226" s="236" t="s">
        <v>40</v>
      </c>
      <c r="E226" s="237" t="s">
        <v>123</v>
      </c>
      <c r="F226" s="237"/>
      <c r="G226" s="338"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1947</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hidden="1" outlineLevel="1">
      <c r="A227" s="276" t="str">
        <f t="shared" si="89"/>
        <v>PROPERTY_ENERGY_CERTIFICATECERTIFICATE_TYPE</v>
      </c>
      <c r="B227" s="142" t="s">
        <v>26</v>
      </c>
      <c r="C227" s="138" t="s">
        <v>54</v>
      </c>
      <c r="D227" s="236" t="s">
        <v>40</v>
      </c>
      <c r="E227" s="237" t="s">
        <v>123</v>
      </c>
      <c r="F227" s="237"/>
      <c r="G227" s="338"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1947</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hidden="1" outlineLevel="1">
      <c r="A228" s="276" t="str">
        <f t="shared" si="89"/>
        <v>PROPERTY_ENERGY_CERTIFICATEENERGY_CONSUMPTION_VALUE_YEAR</v>
      </c>
      <c r="B228" s="142" t="s">
        <v>26</v>
      </c>
      <c r="C228" s="138" t="s">
        <v>54</v>
      </c>
      <c r="D228" s="236" t="s">
        <v>40</v>
      </c>
      <c r="E228" s="237" t="s">
        <v>123</v>
      </c>
      <c r="F228" s="237"/>
      <c r="G228" s="338"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1947</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hidden="1" outlineLevel="1">
      <c r="A229" s="276" t="str">
        <f t="shared" si="89"/>
        <v>PROPERTY_ENERGY_CERTIFICATECARBON_EMISSION_VALUE_YEAR</v>
      </c>
      <c r="B229" s="142" t="s">
        <v>26</v>
      </c>
      <c r="C229" s="138" t="s">
        <v>54</v>
      </c>
      <c r="D229" s="236" t="s">
        <v>40</v>
      </c>
      <c r="E229" s="237" t="s">
        <v>123</v>
      </c>
      <c r="F229" s="237"/>
      <c r="G229" s="338"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1947</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hidden="1" outlineLevel="1">
      <c r="A230" s="276" t="str">
        <f t="shared" si="89"/>
        <v>PROPERTY_ENERGY_CERTIFICATEREN_ENERGY_PRODUCED_VALUE</v>
      </c>
      <c r="B230" s="142" t="s">
        <v>26</v>
      </c>
      <c r="C230" s="138" t="s">
        <v>54</v>
      </c>
      <c r="D230" s="236" t="s">
        <v>40</v>
      </c>
      <c r="E230" s="237" t="s">
        <v>123</v>
      </c>
      <c r="F230" s="237"/>
      <c r="G230" s="338"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1947</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hidden="1" outlineLevel="1">
      <c r="A231" s="276" t="str">
        <f t="shared" si="89"/>
        <v>PROPERTY_ENERGY_CERTIFICATEPRIMARY_ENERGY_REQ_VALUE</v>
      </c>
      <c r="B231" s="142" t="s">
        <v>26</v>
      </c>
      <c r="C231" s="138" t="s">
        <v>54</v>
      </c>
      <c r="D231" s="236" t="s">
        <v>40</v>
      </c>
      <c r="E231" s="237" t="s">
        <v>123</v>
      </c>
      <c r="F231" s="237"/>
      <c r="G231" s="338"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1947</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hidden="1" outlineLevel="1">
      <c r="A232" s="276" t="str">
        <f t="shared" si="89"/>
        <v>PROPERTY_ENERGY_CERTIFICATENET_FLOOR_AREA</v>
      </c>
      <c r="B232" s="142" t="s">
        <v>26</v>
      </c>
      <c r="C232" s="138" t="s">
        <v>54</v>
      </c>
      <c r="D232" s="236" t="s">
        <v>40</v>
      </c>
      <c r="E232" s="237" t="s">
        <v>123</v>
      </c>
      <c r="F232" s="237"/>
      <c r="G232" s="338"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1947</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hidden="1" outlineLevel="1">
      <c r="A233" s="276" t="str">
        <f t="shared" si="89"/>
        <v>PROPERTY_ENERGY_CERTIFICATECADASTRAL_REGISTER_CODE</v>
      </c>
      <c r="B233" s="142" t="s">
        <v>26</v>
      </c>
      <c r="C233" s="138" t="s">
        <v>54</v>
      </c>
      <c r="D233" s="236" t="s">
        <v>40</v>
      </c>
      <c r="E233" s="237" t="s">
        <v>123</v>
      </c>
      <c r="F233" s="237"/>
      <c r="G233" s="338"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1947</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hidden="1" outlineLevel="1">
      <c r="A234" s="276" t="str">
        <f t="shared" si="89"/>
        <v>PROPERTY_ENERGY_CERTIFICATEDISTRICT_MUNICIP_PARISH_CODE</v>
      </c>
      <c r="B234" s="142" t="s">
        <v>26</v>
      </c>
      <c r="C234" s="138" t="s">
        <v>54</v>
      </c>
      <c r="D234" s="236" t="s">
        <v>40</v>
      </c>
      <c r="E234" s="237" t="s">
        <v>123</v>
      </c>
      <c r="F234" s="237"/>
      <c r="G234" s="338"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1947</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hidden="1" outlineLevel="1">
      <c r="A235" s="276" t="str">
        <f t="shared" si="89"/>
        <v>PROPERTY_ENERGY_CERTIFICATEPROPERTY_PURPOSE_CODE</v>
      </c>
      <c r="B235" s="142" t="s">
        <v>26</v>
      </c>
      <c r="C235" s="138" t="s">
        <v>54</v>
      </c>
      <c r="D235" s="236" t="s">
        <v>40</v>
      </c>
      <c r="E235" s="237" t="s">
        <v>123</v>
      </c>
      <c r="F235" s="237"/>
      <c r="G235" s="338"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1947</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hidden="1" outlineLevel="1">
      <c r="A236" s="276" t="str">
        <f t="shared" si="89"/>
        <v>PROPERTY_ENERGY_CERTIFICATEADDRESS_CODE</v>
      </c>
      <c r="B236" s="142" t="s">
        <v>26</v>
      </c>
      <c r="C236" s="138" t="s">
        <v>54</v>
      </c>
      <c r="D236" s="236" t="s">
        <v>40</v>
      </c>
      <c r="E236" s="237" t="s">
        <v>123</v>
      </c>
      <c r="F236" s="237"/>
      <c r="G236" s="338"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1947</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hidden="1" outlineLevel="1">
      <c r="A237" s="276" t="str">
        <f t="shared" si="89"/>
        <v>PROPERTY_ENERGY_CERTIFICATEFLOOR_NUMBER</v>
      </c>
      <c r="B237" s="142" t="s">
        <v>26</v>
      </c>
      <c r="C237" s="138" t="s">
        <v>54</v>
      </c>
      <c r="D237" s="236" t="s">
        <v>40</v>
      </c>
      <c r="E237" s="237" t="s">
        <v>123</v>
      </c>
      <c r="F237" s="237"/>
      <c r="G237" s="338"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1947</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hidden="1" outlineLevel="1">
      <c r="A238" s="276" t="str">
        <f t="shared" si="89"/>
        <v>PROPERTY_ENERGY_CERTIFICATELOCALITY</v>
      </c>
      <c r="B238" s="142" t="s">
        <v>26</v>
      </c>
      <c r="C238" s="138" t="s">
        <v>54</v>
      </c>
      <c r="D238" s="236" t="s">
        <v>40</v>
      </c>
      <c r="E238" s="237" t="s">
        <v>123</v>
      </c>
      <c r="F238" s="237"/>
      <c r="G238" s="338"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1947</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hidden="1" customHeight="1">
      <c r="A239" s="276"/>
      <c r="B239" s="142" t="s">
        <v>26</v>
      </c>
      <c r="C239" s="138" t="s">
        <v>34</v>
      </c>
      <c r="D239" s="134"/>
      <c r="E239" s="242" t="s">
        <v>2017</v>
      </c>
      <c r="F239" s="240" t="s">
        <v>1975</v>
      </c>
      <c r="G239" s="256" t="s">
        <v>1954</v>
      </c>
      <c r="H239" s="277" t="s">
        <v>2018</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2030</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hidden="1" customHeight="1">
      <c r="A240" s="276" t="str">
        <f>E240&amp;G240</f>
        <v>munichRetbd</v>
      </c>
      <c r="B240" s="142" t="s">
        <v>26</v>
      </c>
      <c r="C240" s="138" t="s">
        <v>181</v>
      </c>
      <c r="D240" s="134" t="s">
        <v>40</v>
      </c>
      <c r="E240" s="242" t="s">
        <v>1953</v>
      </c>
      <c r="F240" s="240" t="s">
        <v>1975</v>
      </c>
      <c r="G240" s="256" t="s">
        <v>1954</v>
      </c>
      <c r="H240" s="277" t="s">
        <v>2018</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hidden="1" customHeight="1">
      <c r="A241" s="276"/>
      <c r="B241" s="142" t="s">
        <v>26</v>
      </c>
      <c r="C241" s="138" t="s">
        <v>1973</v>
      </c>
      <c r="D241" s="134"/>
      <c r="E241" s="242" t="s">
        <v>1955</v>
      </c>
      <c r="F241" s="137"/>
      <c r="G241" s="340"/>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filterColumn colId="13">
      <filters>
        <dateGroupItem year="2024" month="12" day="6" dateTimeGrouping="day"/>
      </filters>
    </filterColumn>
  </autoFilter>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1956</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1959</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1960</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1961</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1962</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1963</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1964</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1964</v>
      </c>
      <c r="C19" s="232" t="s">
        <v>1962</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1964</v>
      </c>
      <c r="C20" s="232" t="s">
        <v>1963</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1964</v>
      </c>
      <c r="C21" s="232" t="s">
        <v>1965</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1964</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1966</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1962</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1963</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1965</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1967</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1962</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1968</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1969</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1962</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1970</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1995</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1961</v>
      </c>
      <c r="C37" s="137" t="s">
        <v>1971</v>
      </c>
      <c r="D37" s="228"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79C4493D-D65A-4E5B-BCF0-B4A260CC2201}"/>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purl.org/dc/dcmitype/"/>
    <ds:schemaRef ds:uri="http://purl.org/dc/elements/1.1/"/>
    <ds:schemaRef ds:uri="http://schemas.microsoft.com/sharepoint/v3"/>
    <ds:schemaRef ds:uri="http://purl.org/dc/terms/"/>
    <ds:schemaRef ds:uri="http://schemas.microsoft.com/office/2006/metadata/properties"/>
    <ds:schemaRef ds:uri="http://schemas.microsoft.com/office/infopath/2007/PartnerControls"/>
    <ds:schemaRef ds:uri="http://schemas.openxmlformats.org/package/2006/metadata/core-properties"/>
    <ds:schemaRef ds:uri="6ea7b29d-57ec-408d-9ea9-cf73b04f66d5"/>
    <ds:schemaRef ds:uri="0683c779-04fc-4b63-89c9-6c25ffa1c0a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2024-12-02T17:11:08Z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