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E4A28814-D3DB-CC4D-A3CA-3A8DB4CE991D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Simulad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J48" i="4"/>
  <c r="J28" i="4"/>
  <c r="J29" i="4" s="1"/>
  <c r="J42" i="4"/>
  <c r="J41" i="4"/>
  <c r="N39" i="4"/>
  <c r="N6" i="4"/>
  <c r="J39" i="4"/>
  <c r="J37" i="4"/>
  <c r="F4" i="4"/>
  <c r="N5" i="4"/>
  <c r="B5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19" i="4"/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7" i="4"/>
  <c r="C15" i="4"/>
  <c r="C13" i="4"/>
  <c r="C11" i="4"/>
  <c r="C9" i="4"/>
  <c r="C7" i="4"/>
  <c r="J21" i="4"/>
  <c r="J18" i="4"/>
  <c r="F5" i="4" l="1"/>
  <c r="B6" i="4" l="1"/>
  <c r="F6" i="4" s="1"/>
  <c r="G6" i="4" l="1"/>
  <c r="B7" i="4"/>
  <c r="D7" i="4" l="1"/>
  <c r="F7" i="4" s="1"/>
  <c r="D8" i="4"/>
  <c r="B8" i="4" l="1"/>
  <c r="F8" i="4" s="1"/>
  <c r="B9" i="4" l="1"/>
  <c r="G8" i="4"/>
  <c r="D10" i="4" l="1"/>
  <c r="D9" i="4"/>
  <c r="F9" i="4" s="1"/>
  <c r="B10" i="4" l="1"/>
  <c r="F10" i="4" s="1"/>
  <c r="G10" i="4" s="1"/>
  <c r="B11" i="4" l="1"/>
  <c r="D12" i="4"/>
  <c r="D11" i="4"/>
  <c r="F11" i="4" l="1"/>
  <c r="B12" i="4" s="1"/>
  <c r="F12" i="4" s="1"/>
  <c r="B13" i="4" s="1"/>
  <c r="G12" i="4" l="1"/>
  <c r="D14" i="4" s="1"/>
  <c r="D13" i="4" l="1"/>
  <c r="F13" i="4" s="1"/>
  <c r="B14" i="4" s="1"/>
  <c r="F14" i="4" s="1"/>
  <c r="G14" i="4" s="1"/>
  <c r="D16" i="4" s="1"/>
  <c r="D15" i="4" l="1"/>
  <c r="B15" i="4"/>
  <c r="F15" i="4" l="1"/>
  <c r="B16" i="4" s="1"/>
  <c r="F16" i="4" s="1"/>
  <c r="G16" i="4" s="1"/>
  <c r="B17" i="4" l="1"/>
  <c r="D18" i="4"/>
  <c r="D17" i="4"/>
  <c r="F17" i="4" l="1"/>
  <c r="B18" i="4" s="1"/>
  <c r="F18" i="4" s="1"/>
  <c r="G18" i="4" s="1"/>
  <c r="B19" i="4" l="1"/>
  <c r="D19" i="4"/>
  <c r="D20" i="4"/>
  <c r="F19" i="4" l="1"/>
  <c r="B20" i="4" s="1"/>
  <c r="F20" i="4" s="1"/>
  <c r="G20" i="4" s="1"/>
  <c r="D22" i="4" s="1"/>
  <c r="B21" i="4" l="1"/>
  <c r="D21" i="4"/>
  <c r="F21" i="4" l="1"/>
  <c r="B22" i="4" s="1"/>
  <c r="F22" i="4" s="1"/>
  <c r="G22" i="4" s="1"/>
  <c r="D23" i="4" s="1"/>
  <c r="B23" i="4" l="1"/>
  <c r="F23" i="4" s="1"/>
  <c r="B24" i="4" s="1"/>
  <c r="D24" i="4"/>
  <c r="F24" i="4" l="1"/>
  <c r="B25" i="4" s="1"/>
  <c r="G24" i="4" l="1"/>
  <c r="D26" i="4" s="1"/>
  <c r="D25" i="4" l="1"/>
  <c r="F25" i="4" s="1"/>
  <c r="B26" i="4" s="1"/>
  <c r="F26" i="4" s="1"/>
  <c r="B27" i="4" l="1"/>
  <c r="G26" i="4"/>
  <c r="D27" i="4" s="1"/>
  <c r="D28" i="4" l="1"/>
  <c r="F27" i="4"/>
  <c r="B28" i="4" s="1"/>
  <c r="F28" i="4" l="1"/>
  <c r="B29" i="4" s="1"/>
  <c r="G28" i="4" l="1"/>
  <c r="D30" i="4" s="1"/>
  <c r="D29" i="4" l="1"/>
  <c r="F29" i="4" s="1"/>
  <c r="B30" i="4" s="1"/>
  <c r="F30" i="4" s="1"/>
  <c r="B31" i="4" s="1"/>
  <c r="G30" i="4" l="1"/>
  <c r="D31" i="4" l="1"/>
  <c r="F31" i="4" s="1"/>
  <c r="B32" i="4" s="1"/>
  <c r="D32" i="4"/>
  <c r="F32" i="4" l="1"/>
  <c r="B33" i="4" s="1"/>
  <c r="G32" i="4" l="1"/>
  <c r="D33" i="4" s="1"/>
  <c r="F33" i="4" s="1"/>
  <c r="B34" i="4" s="1"/>
  <c r="D34" i="4" l="1"/>
  <c r="F34" i="4" s="1"/>
  <c r="B35" i="4" s="1"/>
  <c r="G34" i="4" l="1"/>
  <c r="D35" i="4" s="1"/>
  <c r="F35" i="4" s="1"/>
  <c r="B36" i="4" s="1"/>
  <c r="D36" i="4" l="1"/>
  <c r="F36" i="4" s="1"/>
  <c r="B37" i="4" s="1"/>
  <c r="G36" i="4" l="1"/>
  <c r="D38" i="4" l="1"/>
  <c r="D37" i="4"/>
  <c r="F37" i="4" s="1"/>
  <c r="B38" i="4" s="1"/>
  <c r="F38" i="4" l="1"/>
  <c r="B39" i="4" s="1"/>
  <c r="G38" i="4" l="1"/>
  <c r="D39" i="4" l="1"/>
  <c r="F39" i="4" s="1"/>
  <c r="B40" i="4" s="1"/>
  <c r="D40" i="4"/>
  <c r="F40" i="4" l="1"/>
  <c r="B41" i="4" s="1"/>
  <c r="G40" i="4" l="1"/>
  <c r="D42" i="4" s="1"/>
  <c r="D41" i="4" l="1"/>
  <c r="F41" i="4" s="1"/>
  <c r="B42" i="4" l="1"/>
  <c r="F42" i="4" s="1"/>
  <c r="B43" i="4" s="1"/>
  <c r="G42" i="4" l="1"/>
  <c r="D43" i="4" s="1"/>
  <c r="F43" i="4" s="1"/>
  <c r="B44" i="4" s="1"/>
  <c r="D44" i="4" l="1"/>
  <c r="F44" i="4" s="1"/>
  <c r="B45" i="4" s="1"/>
  <c r="G44" i="4" l="1"/>
  <c r="D46" i="4" s="1"/>
  <c r="D45" i="4" l="1"/>
  <c r="F45" i="4" s="1"/>
  <c r="B46" i="4" s="1"/>
  <c r="F46" i="4" s="1"/>
  <c r="G46" i="4" l="1"/>
  <c r="B47" i="4"/>
  <c r="D47" i="4" l="1"/>
  <c r="F47" i="4" s="1"/>
  <c r="B48" i="4" s="1"/>
  <c r="D48" i="4"/>
  <c r="F48" i="4" l="1"/>
  <c r="B49" i="4" s="1"/>
  <c r="G48" i="4" l="1"/>
  <c r="D50" i="4" l="1"/>
  <c r="D49" i="4"/>
  <c r="F49" i="4" s="1"/>
  <c r="B50" i="4" s="1"/>
  <c r="F50" i="4" l="1"/>
  <c r="G50" i="4" s="1"/>
  <c r="D51" i="4" l="1"/>
  <c r="D52" i="4"/>
  <c r="B51" i="4"/>
  <c r="F51" i="4" l="1"/>
  <c r="B52" i="4" s="1"/>
  <c r="F52" i="4" s="1"/>
  <c r="B53" i="4" s="1"/>
  <c r="G52" i="4" l="1"/>
  <c r="D53" i="4" s="1"/>
  <c r="F53" i="4" s="1"/>
  <c r="B54" i="4" s="1"/>
  <c r="D54" i="4" l="1"/>
  <c r="F54" i="4" s="1"/>
  <c r="J35" i="4" s="1"/>
  <c r="G54" i="4" l="1"/>
</calcChain>
</file>

<file path=xl/sharedStrings.xml><?xml version="1.0" encoding="utf-8"?>
<sst xmlns="http://schemas.openxmlformats.org/spreadsheetml/2006/main" count="49" uniqueCount="47">
  <si>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</si>
  <si>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</si>
  <si>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</si>
  <si>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</si>
  <si>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</si>
  <si>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</si>
  <si>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</si>
  <si>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</si>
  <si>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</si>
  <si>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</si>
  <si>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</si>
  <si>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</si>
  <si>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</si>
  <si>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</si>
  <si>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</si>
  <si>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</si>
  <si>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</si>
  <si>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</si>
  <si>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</si>
  <si>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</si>
  <si>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</si>
  <si>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</si>
  <si>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</si>
  <si>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</si>
  <si>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</si>
  <si>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</si>
  <si>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</si>
  <si>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PARÂMETROS VARIÁVEIS</t>
  </si>
  <si>
    <t>S</t>
  </si>
  <si>
    <t>s</t>
  </si>
  <si>
    <t>ENCOMENDA (Q)</t>
  </si>
  <si>
    <t>STOCK EM MÃO (SM)</t>
  </si>
  <si>
    <t>PERDA DE VENDAS</t>
  </si>
  <si>
    <t>CASO DE QUEBRA DE INVENTARIO</t>
  </si>
  <si>
    <t>Nº TENTATIVA</t>
  </si>
  <si>
    <t>stock médio</t>
  </si>
  <si>
    <t>Média Anual</t>
  </si>
  <si>
    <t>Quebras</t>
  </si>
  <si>
    <t>Risco ótimo de quebra</t>
  </si>
  <si>
    <t>P[DDPP&gt;S]</t>
  </si>
  <si>
    <t>MÉDIA DDPP</t>
  </si>
  <si>
    <t>DESVIO DDPP</t>
  </si>
  <si>
    <t>Desvio Anual</t>
  </si>
  <si>
    <t>N</t>
  </si>
  <si>
    <t>Z</t>
  </si>
  <si>
    <t>E[DDPP&gt;S]</t>
  </si>
  <si>
    <t>Custos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</si>
</sst>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8" xfId="0" applyBorder="1" applyAlignment="1"/>
    <xf numFmtId="0" fontId="1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N84"/>
  <sheetViews>
    <sheetView tabSelected="1" topLeftCell="A35" zoomScaleNormal="100" workbookViewId="0">
      <selection activeCell="F19" sqref="F19"/>
    </sheetView>
  </sheetViews>
  <sheetFormatPr baseColWidth="10" defaultRowHeight="15" x14ac:dyDescent="0.2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7" width="21.5" customWidth="1"/>
    <col min="9" max="9" width="26.83203125" customWidth="1"/>
    <col min="10" max="10" width="16.6640625" customWidth="1"/>
    <col min="11" max="11" width="18.6640625" customWidth="1"/>
    <col min="13" max="13" width="12.6640625" customWidth="1"/>
    <col min="14" max="14" width="13.5" customWidth="1"/>
  </cols>
  <sheetData>
    <row r="2" spans="1:14" ht="16" thickBot="1" x14ac:dyDescent="0.25"/>
    <row r="3" spans="1:14" ht="27" customHeight="1" x14ac:dyDescent="0.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31</v>
      </c>
      <c r="G3" s="25" t="s">
        <v>30</v>
      </c>
    </row>
    <row r="4" spans="1:14" ht="25" customHeight="1" thickBot="1" x14ac:dyDescent="0.25">
      <c r="A4" s="26">
        <v>0</v>
      </c>
      <c r="B4" s="29"/>
      <c r="C4" s="29"/>
      <c r="D4" s="29"/>
      <c r="E4" s="29"/>
      <c r="F4" s="29">
        <f ca="1">INT(RANDBETWEEN(347,575))</f>
        <v>568</v>
      </c>
      <c r="G4" s="34"/>
    </row>
    <row r="5" spans="1:14" ht="20" thickBot="1" x14ac:dyDescent="0.25">
      <c r="A5" s="27">
        <v>1</v>
      </c>
      <c r="B5" s="1">
        <f ca="1">IF(F4 &gt; 0, F4, 0)</f>
        <v>568</v>
      </c>
      <c r="C5" s="1"/>
      <c r="D5" s="1"/>
      <c r="E5" s="30">
        <f ca="1">INT(_xlfn.NORM.INV(RAND(), J6, K6))</f>
        <v>371</v>
      </c>
      <c r="F5" s="1">
        <f ca="1">B5-E5+D5</f>
        <v>197</v>
      </c>
      <c r="G5" s="35"/>
      <c r="I5" s="6" t="s">
        <v>10</v>
      </c>
      <c r="J5" s="7" t="s">
        <v>5</v>
      </c>
      <c r="K5" s="8" t="s">
        <v>6</v>
      </c>
      <c r="M5" s="53" t="s">
        <v>36</v>
      </c>
      <c r="N5" s="58">
        <f>AVERAGE(J6,J7,J8)</f>
        <v>452.5333333333333</v>
      </c>
    </row>
    <row r="6" spans="1:14" ht="20" thickBot="1" x14ac:dyDescent="0.25">
      <c r="A6" s="27">
        <v>2</v>
      </c>
      <c r="B6" s="1">
        <f t="shared" ref="B6:B54" ca="1" si="0">IF(F5 &gt; 0, F5, 0)</f>
        <v>197</v>
      </c>
      <c r="C6" s="1"/>
      <c r="D6" s="1"/>
      <c r="E6" s="30">
        <f ca="1">INT(_xlfn.NORM.INV(RAND(), J6, K6))</f>
        <v>393</v>
      </c>
      <c r="F6" s="1">
        <f t="shared" ref="F6:F54" ca="1" si="1">B6-E6+D6</f>
        <v>-196</v>
      </c>
      <c r="G6" s="35">
        <f ca="1">IF(F6 &lt; J29, (IF(F6&lt;0, J28, J28-F6)), 0 )</f>
        <v>1664</v>
      </c>
      <c r="I6" s="9" t="s">
        <v>7</v>
      </c>
      <c r="J6" s="5">
        <v>435.03</v>
      </c>
      <c r="K6" s="10">
        <v>37.85</v>
      </c>
      <c r="M6" s="52" t="s">
        <v>42</v>
      </c>
      <c r="N6" s="21">
        <f>N5*0.087</f>
        <v>39.370399999999997</v>
      </c>
    </row>
    <row r="7" spans="1:14" ht="19" x14ac:dyDescent="0.2">
      <c r="A7" s="27">
        <v>3</v>
      </c>
      <c r="B7" s="1">
        <f t="shared" ca="1" si="0"/>
        <v>0</v>
      </c>
      <c r="C7" s="1">
        <f ca="1">PROB(I11:I12,J11:J12,RANDBETWEEN(1,2))</f>
        <v>0.6</v>
      </c>
      <c r="D7" s="1">
        <f ca="1">IF(C7 = 0.6, G6, 0)</f>
        <v>1664</v>
      </c>
      <c r="E7" s="30">
        <f ca="1">INT(_xlfn.NORM.INV(RAND(), J6, K6))</f>
        <v>438</v>
      </c>
      <c r="F7" s="1">
        <f t="shared" ca="1" si="1"/>
        <v>1226</v>
      </c>
      <c r="G7" s="35"/>
      <c r="I7" s="9" t="s">
        <v>8</v>
      </c>
      <c r="J7" s="5">
        <v>575.26</v>
      </c>
      <c r="K7" s="10">
        <v>50.05</v>
      </c>
    </row>
    <row r="8" spans="1:14" ht="20" thickBot="1" x14ac:dyDescent="0.25">
      <c r="A8" s="27">
        <v>4</v>
      </c>
      <c r="B8" s="1">
        <f t="shared" ca="1" si="0"/>
        <v>1226</v>
      </c>
      <c r="C8" s="1"/>
      <c r="D8" s="1">
        <f ca="1">IF(C7 = 0.4, G6, 0)</f>
        <v>0</v>
      </c>
      <c r="E8" s="30">
        <f ca="1">INT(_xlfn.NORM.INV(RAND(), J6, K6))</f>
        <v>351</v>
      </c>
      <c r="F8" s="1">
        <f t="shared" ca="1" si="1"/>
        <v>875</v>
      </c>
      <c r="G8" s="35">
        <f ca="1">IF(F8 &lt; J29, (IF(F8&lt;0, J28, J28-F8)), 0 )</f>
        <v>789</v>
      </c>
      <c r="I8" s="11" t="s">
        <v>9</v>
      </c>
      <c r="J8" s="12">
        <v>347.31</v>
      </c>
      <c r="K8" s="13">
        <v>30.22</v>
      </c>
    </row>
    <row r="9" spans="1:14" ht="20" thickBot="1" x14ac:dyDescent="0.25">
      <c r="A9" s="27">
        <v>5</v>
      </c>
      <c r="B9" s="1">
        <f t="shared" ca="1" si="0"/>
        <v>875</v>
      </c>
      <c r="C9" s="1">
        <f ca="1">PROB(I11:I12,J11:J12,RANDBETWEEN(1,2))</f>
        <v>0.4</v>
      </c>
      <c r="D9" s="1">
        <f ca="1">IF(C9 = 0.6, G8, 0)</f>
        <v>0</v>
      </c>
      <c r="E9" s="30">
        <f ca="1">INT(_xlfn.NORM.INV(RAND(), J6, K6))</f>
        <v>414</v>
      </c>
      <c r="F9" s="1">
        <f t="shared" ca="1" si="1"/>
        <v>461</v>
      </c>
      <c r="G9" s="35"/>
    </row>
    <row r="10" spans="1:14" ht="19" x14ac:dyDescent="0.2">
      <c r="A10" s="27">
        <v>6</v>
      </c>
      <c r="B10" s="1">
        <f t="shared" ca="1" si="0"/>
        <v>461</v>
      </c>
      <c r="C10" s="1"/>
      <c r="D10" s="1">
        <f ca="1">IF(C9 = 0.4, G8, 0)</f>
        <v>789</v>
      </c>
      <c r="E10" s="30">
        <f ca="1">INT(_xlfn.NORM.INV(RAND(), J6, K6))</f>
        <v>424</v>
      </c>
      <c r="F10" s="1">
        <f t="shared" ca="1" si="1"/>
        <v>826</v>
      </c>
      <c r="G10" s="35">
        <f ca="1">IF(F10 &lt; J29, (IF(F10&lt;0, J28, J28-F10)), 0 )</f>
        <v>838</v>
      </c>
      <c r="I10" s="16" t="s">
        <v>11</v>
      </c>
      <c r="J10" s="8" t="s">
        <v>12</v>
      </c>
    </row>
    <row r="11" spans="1:14" ht="19" x14ac:dyDescent="0.2">
      <c r="A11" s="27">
        <v>7</v>
      </c>
      <c r="B11" s="1">
        <f t="shared" ca="1" si="0"/>
        <v>826</v>
      </c>
      <c r="C11" s="1">
        <f ca="1">PROB(I11:I12,J11:J12,RANDBETWEEN(1,2))</f>
        <v>0.6</v>
      </c>
      <c r="D11" s="1">
        <f ca="1">IF(C11 = 0.6, G10, 0)</f>
        <v>838</v>
      </c>
      <c r="E11" s="30">
        <f ca="1">INT(_xlfn.NORM.INV(RAND(), J6, K6))</f>
        <v>377</v>
      </c>
      <c r="F11" s="1">
        <f t="shared" ca="1" si="1"/>
        <v>1287</v>
      </c>
      <c r="G11" s="35"/>
      <c r="I11" s="9">
        <v>1</v>
      </c>
      <c r="J11" s="10">
        <v>0.6</v>
      </c>
    </row>
    <row r="12" spans="1:14" ht="20" thickBot="1" x14ac:dyDescent="0.25">
      <c r="A12" s="27">
        <v>8</v>
      </c>
      <c r="B12" s="1">
        <f t="shared" ca="1" si="0"/>
        <v>1287</v>
      </c>
      <c r="C12" s="1"/>
      <c r="D12" s="1">
        <f ca="1">IF(C11 = 0.4, G10, 0)</f>
        <v>0</v>
      </c>
      <c r="E12" s="30">
        <f ca="1">INT(_xlfn.NORM.INV(RAND(), J6, K6))</f>
        <v>405</v>
      </c>
      <c r="F12" s="1">
        <f t="shared" ca="1" si="1"/>
        <v>882</v>
      </c>
      <c r="G12" s="35">
        <f ca="1">IF(F12 &lt; J29, (IF(F12&lt;0, J28, J28-F12)), 0 )</f>
        <v>782</v>
      </c>
      <c r="I12" s="11">
        <v>2</v>
      </c>
      <c r="J12" s="13">
        <v>0.4</v>
      </c>
    </row>
    <row r="13" spans="1:14" ht="19" x14ac:dyDescent="0.2">
      <c r="A13" s="27">
        <v>9</v>
      </c>
      <c r="B13" s="1">
        <f t="shared" ca="1" si="0"/>
        <v>882</v>
      </c>
      <c r="C13" s="1">
        <f ca="1">PROB(I11:I12,J11:J12,RANDBETWEEN(1,2))</f>
        <v>0.4</v>
      </c>
      <c r="D13" s="1">
        <f ca="1">IF(C13 = 0.6, G12, 0)</f>
        <v>0</v>
      </c>
      <c r="E13" s="30">
        <f ca="1">INT(_xlfn.NORM.INV(RAND(), J6, K6))</f>
        <v>381</v>
      </c>
      <c r="F13" s="1">
        <f t="shared" ca="1" si="1"/>
        <v>501</v>
      </c>
      <c r="G13" s="35"/>
    </row>
    <row r="14" spans="1:14" ht="19" x14ac:dyDescent="0.2">
      <c r="A14" s="27">
        <v>10</v>
      </c>
      <c r="B14" s="1">
        <f t="shared" ca="1" si="0"/>
        <v>501</v>
      </c>
      <c r="C14" s="1"/>
      <c r="D14" s="1">
        <f ca="1">IF(C13 = 0.4, G12, 0)</f>
        <v>782</v>
      </c>
      <c r="E14" s="30">
        <f ca="1">INT(_xlfn.NORM.INV(RAND(), J6, K6))</f>
        <v>421</v>
      </c>
      <c r="F14" s="1">
        <f t="shared" ca="1" si="1"/>
        <v>862</v>
      </c>
      <c r="G14" s="35">
        <f ca="1">IF(F14 &lt; J29, (IF(F14&lt;0, J28, J28-F14)), 0 )</f>
        <v>802</v>
      </c>
    </row>
    <row r="15" spans="1:14" ht="20" thickBot="1" x14ac:dyDescent="0.25">
      <c r="A15" s="27">
        <v>11</v>
      </c>
      <c r="B15" s="1">
        <f t="shared" ca="1" si="0"/>
        <v>862</v>
      </c>
      <c r="C15" s="1">
        <f ca="1">PROB(I11:I12,J11:J12,RANDBETWEEN(1,2))</f>
        <v>0.6</v>
      </c>
      <c r="D15" s="1">
        <f ca="1">IF(C15 = 0.6, G14, 0)</f>
        <v>802</v>
      </c>
      <c r="E15" s="30">
        <f ca="1">INT(_xlfn.NORM.INV(RAND(), J6, K6))</f>
        <v>472</v>
      </c>
      <c r="F15" s="1">
        <f t="shared" ca="1" si="1"/>
        <v>1192</v>
      </c>
      <c r="G15" s="35"/>
      <c r="M15" s="15"/>
    </row>
    <row r="16" spans="1:14" ht="20" thickBot="1" x14ac:dyDescent="0.25">
      <c r="A16" s="27">
        <v>12</v>
      </c>
      <c r="B16" s="1">
        <f t="shared" ca="1" si="0"/>
        <v>1192</v>
      </c>
      <c r="C16" s="1"/>
      <c r="D16" s="1">
        <f ca="1">IF(C15 = 0.4, G14, 0)</f>
        <v>0</v>
      </c>
      <c r="E16" s="30">
        <f ca="1">INT(_xlfn.NORM.INV(RAND(), J6, K6))</f>
        <v>459</v>
      </c>
      <c r="F16" s="1">
        <f t="shared" ca="1" si="1"/>
        <v>733</v>
      </c>
      <c r="G16" s="35">
        <f ca="1">IF(F16 &lt; J29, (IF(F16&lt;0, J28, J28-F16)), 0 )</f>
        <v>931</v>
      </c>
      <c r="I16" s="17" t="s">
        <v>15</v>
      </c>
      <c r="J16" s="21">
        <v>96.5</v>
      </c>
      <c r="K16" s="49" t="s">
        <v>16</v>
      </c>
      <c r="L16" s="50"/>
    </row>
    <row r="17" spans="1:13" ht="20" thickBot="1" x14ac:dyDescent="0.25">
      <c r="A17" s="27">
        <v>13</v>
      </c>
      <c r="B17" s="1">
        <f t="shared" ca="1" si="0"/>
        <v>733</v>
      </c>
      <c r="C17" s="1">
        <f ca="1">PROB(I11:I12,J11:J12,RANDBETWEEN(1,2))</f>
        <v>0.4</v>
      </c>
      <c r="D17" s="1">
        <f ca="1">IF(C17 = 0.6, G16, 0)</f>
        <v>0</v>
      </c>
      <c r="E17" s="30">
        <f ca="1">INT(_xlfn.NORM.INV(RAND(), J6, K6))</f>
        <v>425</v>
      </c>
      <c r="F17" s="1">
        <f t="shared" ca="1" si="1"/>
        <v>308</v>
      </c>
      <c r="G17" s="35"/>
      <c r="I17" s="17" t="s">
        <v>17</v>
      </c>
      <c r="J17" s="21">
        <v>0.18</v>
      </c>
      <c r="K17" s="48" t="s">
        <v>18</v>
      </c>
      <c r="L17" s="48"/>
    </row>
    <row r="18" spans="1:13" ht="20" thickBot="1" x14ac:dyDescent="0.25">
      <c r="A18" s="27">
        <v>14</v>
      </c>
      <c r="B18" s="1">
        <f t="shared" ca="1" si="0"/>
        <v>308</v>
      </c>
      <c r="C18" s="1"/>
      <c r="D18" s="1">
        <f ca="1">IF(C17 = 0.4, G16, 0)</f>
        <v>931</v>
      </c>
      <c r="E18" s="30">
        <f ca="1">INT(_xlfn.NORM.INV(RAND(), J6, K6))</f>
        <v>475</v>
      </c>
      <c r="F18" s="1">
        <f t="shared" ca="1" si="1"/>
        <v>764</v>
      </c>
      <c r="G18" s="35">
        <f ca="1">IF(F18 &lt; J29, (IF(F18&lt;0, J28, J28-F18)), 0 )</f>
        <v>900</v>
      </c>
      <c r="I18" s="17" t="s">
        <v>19</v>
      </c>
      <c r="J18" s="21">
        <f>J16*J17</f>
        <v>17.37</v>
      </c>
      <c r="K18" s="49" t="s">
        <v>20</v>
      </c>
      <c r="L18" s="48"/>
    </row>
    <row r="19" spans="1:13" ht="20" thickBot="1" x14ac:dyDescent="0.25">
      <c r="A19" s="27">
        <v>15</v>
      </c>
      <c r="B19" s="1">
        <f t="shared" ca="1" si="0"/>
        <v>764</v>
      </c>
      <c r="C19" s="1">
        <f ca="1">PROB(I11:I12,J11:J12,RANDBETWEEN(1,2))</f>
        <v>0.4</v>
      </c>
      <c r="D19" s="1">
        <f ca="1">IF(C19 = 0.6, G18, 0)</f>
        <v>0</v>
      </c>
      <c r="E19" s="30">
        <f ca="1">INT(_xlfn.NORM.INV(RAND(), J6, K6))</f>
        <v>459</v>
      </c>
      <c r="F19" s="1">
        <f t="shared" ca="1" si="1"/>
        <v>305</v>
      </c>
      <c r="G19" s="35"/>
    </row>
    <row r="20" spans="1:13" ht="20" thickBot="1" x14ac:dyDescent="0.25">
      <c r="A20" s="27">
        <v>16</v>
      </c>
      <c r="B20" s="1">
        <f t="shared" ca="1" si="0"/>
        <v>305</v>
      </c>
      <c r="C20" s="1"/>
      <c r="D20" s="1">
        <f ca="1">IF(C19 = 0.4, G18, 0)</f>
        <v>900</v>
      </c>
      <c r="E20" s="30">
        <f ca="1">INT(_xlfn.NORM.INV(RAND(), J6, K6))</f>
        <v>447</v>
      </c>
      <c r="F20" s="1">
        <f t="shared" ca="1" si="1"/>
        <v>758</v>
      </c>
      <c r="G20" s="35">
        <f ca="1">IF(F20 &lt; J29, (IF(F20&lt;0, J28, J28-F20)), 0 )</f>
        <v>906</v>
      </c>
      <c r="I20" s="17" t="s">
        <v>13</v>
      </c>
      <c r="J20" s="21">
        <v>7</v>
      </c>
      <c r="K20" s="19" t="s">
        <v>14</v>
      </c>
      <c r="L20" s="18"/>
      <c r="M20" s="4"/>
    </row>
    <row r="21" spans="1:13" ht="20" thickBot="1" x14ac:dyDescent="0.25">
      <c r="A21" s="27">
        <v>17</v>
      </c>
      <c r="B21" s="1">
        <f t="shared" ca="1" si="0"/>
        <v>758</v>
      </c>
      <c r="C21" s="1">
        <f ca="1">PROB(I11:I12,J11:J12,RANDBETWEEN(1,2))</f>
        <v>0.6</v>
      </c>
      <c r="D21" s="1">
        <f ca="1">IF(C21 = 0.6, G20, 0)</f>
        <v>906</v>
      </c>
      <c r="E21" s="31">
        <f ca="1">INT(_xlfn.NORM.INV(RAND(), J7, K7))</f>
        <v>527</v>
      </c>
      <c r="F21" s="1">
        <f t="shared" ca="1" si="1"/>
        <v>1137</v>
      </c>
      <c r="G21" s="35"/>
      <c r="I21" s="20" t="s">
        <v>21</v>
      </c>
      <c r="J21" s="21">
        <f>20+2*J20</f>
        <v>34</v>
      </c>
      <c r="K21" s="44" t="s">
        <v>23</v>
      </c>
      <c r="L21" s="45"/>
    </row>
    <row r="22" spans="1:13" ht="20" thickBot="1" x14ac:dyDescent="0.25">
      <c r="A22" s="27">
        <v>18</v>
      </c>
      <c r="B22" s="1">
        <f t="shared" ca="1" si="0"/>
        <v>1137</v>
      </c>
      <c r="C22" s="1"/>
      <c r="D22" s="1">
        <f ca="1">IF(C21 = 0.4, G20, 0)</f>
        <v>0</v>
      </c>
      <c r="E22" s="31">
        <f ca="1">INT(_xlfn.NORM.INV(RAND(), J7, K7))</f>
        <v>589</v>
      </c>
      <c r="F22" s="1">
        <f t="shared" ca="1" si="1"/>
        <v>548</v>
      </c>
      <c r="G22" s="35">
        <f ca="1">IF(F22 &lt; J29, (IF(F22&lt;0, J28, J28-F22)), 0 )</f>
        <v>1116</v>
      </c>
      <c r="I22" s="14"/>
      <c r="J22" s="14"/>
      <c r="K22" s="51"/>
      <c r="L22" s="51"/>
    </row>
    <row r="23" spans="1:13" ht="20" thickBot="1" x14ac:dyDescent="0.25">
      <c r="A23" s="27">
        <v>19</v>
      </c>
      <c r="B23" s="1">
        <f t="shared" ca="1" si="0"/>
        <v>548</v>
      </c>
      <c r="C23" s="1">
        <f ca="1">PROB(I11:I12,J11:J12,RANDBETWEEN(1,2))</f>
        <v>0.4</v>
      </c>
      <c r="D23" s="1">
        <f ca="1">IF(C23 = 0.6, G22, 0)</f>
        <v>0</v>
      </c>
      <c r="E23" s="31">
        <f ca="1">INT(_xlfn.NORM.INV(RAND(), J7, K7))</f>
        <v>509</v>
      </c>
      <c r="F23" s="1">
        <f t="shared" ca="1" si="1"/>
        <v>39</v>
      </c>
      <c r="G23" s="35"/>
      <c r="I23" s="17" t="s">
        <v>22</v>
      </c>
      <c r="J23" s="21">
        <v>900</v>
      </c>
      <c r="K23" s="44" t="s">
        <v>24</v>
      </c>
      <c r="L23" s="45"/>
      <c r="M23" s="15"/>
    </row>
    <row r="24" spans="1:13" ht="20" thickBot="1" x14ac:dyDescent="0.25">
      <c r="A24" s="27">
        <v>20</v>
      </c>
      <c r="B24" s="1">
        <f t="shared" ca="1" si="0"/>
        <v>39</v>
      </c>
      <c r="C24" s="1"/>
      <c r="D24" s="1">
        <f ca="1">IF(C23 = 0.4, G22, 0)</f>
        <v>1116</v>
      </c>
      <c r="E24" s="31">
        <f ca="1">INT(_xlfn.NORM.INV(RAND(), J7, K7))</f>
        <v>511</v>
      </c>
      <c r="F24" s="1">
        <f t="shared" ca="1" si="1"/>
        <v>644</v>
      </c>
      <c r="G24" s="35">
        <f ca="1">IF(F24 &lt; J29, (IF(F24&lt;0, J28, J28-F24)), 0 )</f>
        <v>1020</v>
      </c>
      <c r="I24" s="14"/>
      <c r="J24" s="14"/>
      <c r="K24" s="3"/>
      <c r="L24" s="3"/>
    </row>
    <row r="25" spans="1:13" ht="20" thickBot="1" x14ac:dyDescent="0.25">
      <c r="A25" s="27">
        <v>21</v>
      </c>
      <c r="B25" s="1">
        <f t="shared" ca="1" si="0"/>
        <v>644</v>
      </c>
      <c r="C25" s="1">
        <f ca="1">PROB(I11:I12,J11:J12,RANDBETWEEN(1,2))</f>
        <v>0.6</v>
      </c>
      <c r="D25" s="1">
        <f ca="1">IF(C25 = 0.6, G24, 0)</f>
        <v>1020</v>
      </c>
      <c r="E25" s="31">
        <f ca="1">INT(_xlfn.NORM.INV(RAND(), J7, K7))</f>
        <v>443</v>
      </c>
      <c r="F25" s="1">
        <f t="shared" ca="1" si="1"/>
        <v>1221</v>
      </c>
      <c r="G25" s="35"/>
      <c r="I25" s="20" t="s">
        <v>25</v>
      </c>
      <c r="J25" s="21">
        <v>2</v>
      </c>
      <c r="K25" s="44" t="s">
        <v>26</v>
      </c>
      <c r="L25" s="45"/>
    </row>
    <row r="26" spans="1:13" ht="20" thickBot="1" x14ac:dyDescent="0.25">
      <c r="A26" s="27">
        <v>22</v>
      </c>
      <c r="B26" s="1">
        <f t="shared" ca="1" si="0"/>
        <v>1221</v>
      </c>
      <c r="C26" s="1"/>
      <c r="D26" s="1">
        <f ca="1">IF(C25 = 0.4, G24, 0)</f>
        <v>0</v>
      </c>
      <c r="E26" s="31">
        <f ca="1">INT(_xlfn.NORM.INV(RAND(), J7, K7))</f>
        <v>566</v>
      </c>
      <c r="F26" s="1">
        <f t="shared" ca="1" si="1"/>
        <v>655</v>
      </c>
      <c r="G26" s="35">
        <f ca="1">IF(F26 &lt; J29, (IF(F26&lt;0, J28, J28-F26)), 0 )</f>
        <v>1009</v>
      </c>
    </row>
    <row r="27" spans="1:13" ht="19" x14ac:dyDescent="0.2">
      <c r="A27" s="27">
        <v>23</v>
      </c>
      <c r="B27" s="1">
        <f t="shared" ca="1" si="0"/>
        <v>655</v>
      </c>
      <c r="C27" s="1">
        <f ca="1">PROB(I11:I12,J11:J12,RANDBETWEEN(1,2))</f>
        <v>0.6</v>
      </c>
      <c r="D27" s="1">
        <f ca="1">IF(C27 = 0.6, G26, 0)</f>
        <v>1009</v>
      </c>
      <c r="E27" s="31">
        <f ca="1">INT(_xlfn.NORM.INV(RAND(), J7, K7))</f>
        <v>528</v>
      </c>
      <c r="F27" s="1">
        <f t="shared" ca="1" si="1"/>
        <v>1136</v>
      </c>
      <c r="G27" s="35"/>
      <c r="I27" s="46" t="s">
        <v>27</v>
      </c>
      <c r="J27" s="47"/>
    </row>
    <row r="28" spans="1:13" ht="19" x14ac:dyDescent="0.2">
      <c r="A28" s="27">
        <v>24</v>
      </c>
      <c r="B28" s="1">
        <f t="shared" ca="1" si="0"/>
        <v>1136</v>
      </c>
      <c r="C28" s="1"/>
      <c r="D28" s="1">
        <f ca="1">IF(C27 = 0.4, G26, 0)</f>
        <v>0</v>
      </c>
      <c r="E28" s="31">
        <f ca="1">INT(_xlfn.NORM.INV(RAND(), J7, K7))</f>
        <v>585</v>
      </c>
      <c r="F28" s="1">
        <f t="shared" ca="1" si="1"/>
        <v>551</v>
      </c>
      <c r="G28" s="35">
        <f ca="1">IF(F28 &lt; J29, (IF(F28&lt;0, J28, J28-F28)), 0 )</f>
        <v>1113</v>
      </c>
      <c r="I28" s="9" t="s">
        <v>28</v>
      </c>
      <c r="J28" s="22">
        <f>INT(J41+N39*J42)</f>
        <v>1664</v>
      </c>
    </row>
    <row r="29" spans="1:13" ht="20" thickBot="1" x14ac:dyDescent="0.25">
      <c r="A29" s="27">
        <v>25</v>
      </c>
      <c r="B29" s="1">
        <f t="shared" ca="1" si="0"/>
        <v>551</v>
      </c>
      <c r="C29" s="1">
        <f ca="1">PROB(I11:I12,J11:J12,RANDBETWEEN(1,2))</f>
        <v>0.6</v>
      </c>
      <c r="D29" s="1">
        <f ca="1">IF(C29 = 0.6, G28, 0)</f>
        <v>1113</v>
      </c>
      <c r="E29" s="31">
        <f ca="1">INT(_xlfn.NORM.INV(RAND(), J7, K7))</f>
        <v>454</v>
      </c>
      <c r="F29" s="1">
        <f t="shared" ca="1" si="1"/>
        <v>1210</v>
      </c>
      <c r="G29" s="35"/>
      <c r="I29" s="11" t="s">
        <v>29</v>
      </c>
      <c r="J29" s="23">
        <f>IF(INT(J28-207.456) &lt; 0, 0, INT(J28-207.456) )</f>
        <v>1456</v>
      </c>
    </row>
    <row r="30" spans="1:13" ht="20" thickBot="1" x14ac:dyDescent="0.25">
      <c r="A30" s="27">
        <v>26</v>
      </c>
      <c r="B30" s="1">
        <f t="shared" ca="1" si="0"/>
        <v>1210</v>
      </c>
      <c r="C30" s="1"/>
      <c r="D30" s="1">
        <f ca="1">IF(C29 = 0.4, G28, 0)</f>
        <v>0</v>
      </c>
      <c r="E30" s="31">
        <f ca="1">INT(_xlfn.NORM.INV(RAND(), J7, K7))</f>
        <v>577</v>
      </c>
      <c r="F30" s="1">
        <f t="shared" ca="1" si="1"/>
        <v>633</v>
      </c>
      <c r="G30" s="35">
        <f ca="1">IF(F30 &lt; J29, (IF(F30&lt;0, J28, J28-F30)), 0 )</f>
        <v>1031</v>
      </c>
    </row>
    <row r="31" spans="1:13" ht="20" thickBot="1" x14ac:dyDescent="0.25">
      <c r="A31" s="27">
        <v>27</v>
      </c>
      <c r="B31" s="1">
        <f t="shared" ca="1" si="0"/>
        <v>633</v>
      </c>
      <c r="C31" s="1">
        <f ca="1">PROB(I11:I12,J11:J12,RANDBETWEEN(1,2))</f>
        <v>0.6</v>
      </c>
      <c r="D31" s="1">
        <f ca="1">IF(C31 = 0.6, G30, 0)</f>
        <v>1031</v>
      </c>
      <c r="E31" s="31">
        <f ca="1">INT(_xlfn.NORM.INV(RAND(), J7, K7))</f>
        <v>507</v>
      </c>
      <c r="F31" s="1">
        <f t="shared" ca="1" si="1"/>
        <v>1157</v>
      </c>
      <c r="G31" s="35"/>
      <c r="I31" s="37" t="s">
        <v>33</v>
      </c>
      <c r="J31" s="38" t="s">
        <v>32</v>
      </c>
    </row>
    <row r="32" spans="1:13" ht="20" thickBot="1" x14ac:dyDescent="0.25">
      <c r="A32" s="27">
        <v>28</v>
      </c>
      <c r="B32" s="1">
        <f t="shared" ca="1" si="0"/>
        <v>1157</v>
      </c>
      <c r="C32" s="1"/>
      <c r="D32" s="1">
        <f ca="1">IF(C31 = 0.4, G30, 0)</f>
        <v>0</v>
      </c>
      <c r="E32" s="31">
        <f ca="1">INT(_xlfn.NORM.INV(RAND(), J7, K7))</f>
        <v>579</v>
      </c>
      <c r="F32" s="1">
        <f t="shared" ca="1" si="1"/>
        <v>578</v>
      </c>
      <c r="G32" s="35">
        <f ca="1">IF(F32 &lt; J29, (IF(F32&lt;0, J28, J28-F32)), 0 )</f>
        <v>1086</v>
      </c>
    </row>
    <row r="33" spans="1:14" ht="20" thickBot="1" x14ac:dyDescent="0.25">
      <c r="A33" s="27">
        <v>29</v>
      </c>
      <c r="B33" s="1">
        <f t="shared" ca="1" si="0"/>
        <v>578</v>
      </c>
      <c r="C33" s="1">
        <f ca="1">PROB(I11:I12,J11:J12,RANDBETWEEN(1,2))</f>
        <v>0.4</v>
      </c>
      <c r="D33" s="1">
        <f ca="1">IF(C33 = 0.6, G32, 0)</f>
        <v>0</v>
      </c>
      <c r="E33" s="32">
        <f ca="1">INT(_xlfn.NORM.INV(RAND(), J8, K8))</f>
        <v>367</v>
      </c>
      <c r="F33" s="1">
        <f t="shared" ca="1" si="1"/>
        <v>211</v>
      </c>
      <c r="G33" s="35"/>
      <c r="I33" s="52" t="s">
        <v>35</v>
      </c>
      <c r="J33" s="21">
        <f>INT(J28-J29+(N5*2/2))</f>
        <v>660</v>
      </c>
    </row>
    <row r="34" spans="1:14" ht="20" thickBot="1" x14ac:dyDescent="0.25">
      <c r="A34" s="27">
        <v>30</v>
      </c>
      <c r="B34" s="1">
        <f t="shared" ca="1" si="0"/>
        <v>211</v>
      </c>
      <c r="C34" s="1"/>
      <c r="D34" s="1">
        <f ca="1">IF(C33 = 0.4, G32, 0)</f>
        <v>1086</v>
      </c>
      <c r="E34" s="32">
        <f ca="1">INT(_xlfn.NORM.INV(RAND(), J8, K8))</f>
        <v>329</v>
      </c>
      <c r="F34" s="1">
        <f t="shared" ca="1" si="1"/>
        <v>968</v>
      </c>
      <c r="G34" s="35">
        <f ca="1">IF(F34 &lt; J29, (IF(F34&lt;0, J28, J28-F34)), 0 )</f>
        <v>696</v>
      </c>
    </row>
    <row r="35" spans="1:14" ht="20" thickBot="1" x14ac:dyDescent="0.25">
      <c r="A35" s="27">
        <v>31</v>
      </c>
      <c r="B35" s="1">
        <f t="shared" ca="1" si="0"/>
        <v>968</v>
      </c>
      <c r="C35" s="1">
        <f ca="1">PROB(I11:I12,J11:J12,RANDBETWEEN(1,2))</f>
        <v>0.4</v>
      </c>
      <c r="D35" s="1">
        <f ca="1">IF(C35 = 0.6, G34, 0)</f>
        <v>0</v>
      </c>
      <c r="E35" s="32">
        <f ca="1">INT(_xlfn.NORM.INV(RAND(), J8, K8))</f>
        <v>341</v>
      </c>
      <c r="F35" s="1">
        <f t="shared" ca="1" si="1"/>
        <v>627</v>
      </c>
      <c r="G35" s="35"/>
      <c r="I35" s="52" t="s">
        <v>37</v>
      </c>
      <c r="J35" s="21">
        <f ca="1">COUNTIF(F5:F54,"&lt;0")</f>
        <v>1</v>
      </c>
    </row>
    <row r="36" spans="1:14" ht="20" thickBot="1" x14ac:dyDescent="0.25">
      <c r="A36" s="27">
        <v>32</v>
      </c>
      <c r="B36" s="1">
        <f t="shared" ca="1" si="0"/>
        <v>627</v>
      </c>
      <c r="C36" s="1"/>
      <c r="D36" s="1">
        <f ca="1">IF(C35 = 0.4, G34, 0)</f>
        <v>696</v>
      </c>
      <c r="E36" s="32">
        <f ca="1">INT(_xlfn.NORM.INV(RAND(), J8, K8))</f>
        <v>336</v>
      </c>
      <c r="F36" s="1">
        <f t="shared" ca="1" si="1"/>
        <v>987</v>
      </c>
      <c r="G36" s="35">
        <f ca="1">IF(F36 &lt; J29, (IF(F36&lt;0, J28, J28-F36)), 0 )</f>
        <v>677</v>
      </c>
    </row>
    <row r="37" spans="1:14" ht="20" thickBot="1" x14ac:dyDescent="0.25">
      <c r="A37" s="27">
        <v>33</v>
      </c>
      <c r="B37" s="1">
        <f t="shared" ca="1" si="0"/>
        <v>987</v>
      </c>
      <c r="C37" s="1">
        <f ca="1">PROB(I11:I12,J11:J12,RANDBETWEEN(1,2))</f>
        <v>0.6</v>
      </c>
      <c r="D37" s="1">
        <f ca="1">IF(C37 = 0.6, G36, 0)</f>
        <v>677</v>
      </c>
      <c r="E37" s="32">
        <f ca="1">INT(_xlfn.NORM.INV(RAND(), J8, K8))</f>
        <v>321</v>
      </c>
      <c r="F37" s="1">
        <f t="shared" ca="1" si="1"/>
        <v>1343</v>
      </c>
      <c r="G37" s="35"/>
      <c r="I37" s="52" t="s">
        <v>38</v>
      </c>
      <c r="J37" s="21">
        <f>(J18*(J25/50)/J21)</f>
        <v>2.0435294117647062E-2</v>
      </c>
    </row>
    <row r="38" spans="1:14" ht="20" thickBot="1" x14ac:dyDescent="0.25">
      <c r="A38" s="27">
        <v>34</v>
      </c>
      <c r="B38" s="1">
        <f t="shared" ca="1" si="0"/>
        <v>1343</v>
      </c>
      <c r="C38" s="1"/>
      <c r="D38" s="1">
        <f ca="1">IF(C37 = 0.4, G36, 0)</f>
        <v>0</v>
      </c>
      <c r="E38" s="32">
        <f ca="1">INT(_xlfn.NORM.INV(RAND(), J8, K8))</f>
        <v>345</v>
      </c>
      <c r="F38" s="1">
        <f t="shared" ca="1" si="1"/>
        <v>998</v>
      </c>
      <c r="G38" s="35">
        <f ca="1">IF(F38 &lt; J29, (IF(F38&lt;0, J28, J28-F38)), 0 )</f>
        <v>666</v>
      </c>
    </row>
    <row r="39" spans="1:14" ht="20" thickBot="1" x14ac:dyDescent="0.25">
      <c r="A39" s="27">
        <v>35</v>
      </c>
      <c r="B39" s="1">
        <f t="shared" ca="1" si="0"/>
        <v>998</v>
      </c>
      <c r="C39" s="1">
        <f ca="1">PROB(I11:I12,J11:J12,RANDBETWEEN(1,2))</f>
        <v>0.4</v>
      </c>
      <c r="D39" s="1">
        <f ca="1">IF(C39 = 0.6, G38, 0)</f>
        <v>0</v>
      </c>
      <c r="E39" s="32">
        <f ca="1">INT(_xlfn.NORM.INV(RAND(), J8, K8))</f>
        <v>339</v>
      </c>
      <c r="F39" s="1">
        <f t="shared" ca="1" si="1"/>
        <v>659</v>
      </c>
      <c r="G39" s="35"/>
      <c r="I39" s="52" t="s">
        <v>39</v>
      </c>
      <c r="J39" s="21">
        <f>1/(50/2)</f>
        <v>0.04</v>
      </c>
      <c r="K39" s="52" t="s">
        <v>43</v>
      </c>
      <c r="L39" s="21">
        <v>58</v>
      </c>
      <c r="M39" s="52" t="s">
        <v>44</v>
      </c>
      <c r="N39" s="54">
        <f>(3*L39)/100</f>
        <v>1.74</v>
      </c>
    </row>
    <row r="40" spans="1:14" ht="20" thickBot="1" x14ac:dyDescent="0.25">
      <c r="A40" s="27">
        <v>36</v>
      </c>
      <c r="B40" s="1">
        <f t="shared" ca="1" si="0"/>
        <v>659</v>
      </c>
      <c r="C40" s="1"/>
      <c r="D40" s="1">
        <f ca="1">IF(C39 = 0.4, G38, 0)</f>
        <v>666</v>
      </c>
      <c r="E40" s="32">
        <f ca="1">INT(_xlfn.NORM.INV(RAND(), J8, K8))</f>
        <v>348</v>
      </c>
      <c r="F40" s="1">
        <f t="shared" ca="1" si="1"/>
        <v>977</v>
      </c>
      <c r="G40" s="35">
        <f ca="1">IF(F40 &lt; J29, (IF(F40&lt;0, J28, J28-F40)), 0 )</f>
        <v>687</v>
      </c>
    </row>
    <row r="41" spans="1:14" ht="20" thickBot="1" x14ac:dyDescent="0.25">
      <c r="A41" s="27">
        <v>37</v>
      </c>
      <c r="B41" s="1">
        <f t="shared" ca="1" si="0"/>
        <v>977</v>
      </c>
      <c r="C41" s="1">
        <f ca="1">PROB(I11:I12,J11:J12,RANDBETWEEN(1,2))</f>
        <v>0.6</v>
      </c>
      <c r="D41" s="1">
        <f ca="1">IF(C41 = 0.6, G40, 0)</f>
        <v>687</v>
      </c>
      <c r="E41" s="32">
        <f ca="1">INT(_xlfn.NORM.INV(RAND(), J8, K8))</f>
        <v>282</v>
      </c>
      <c r="F41" s="1">
        <f t="shared" ca="1" si="1"/>
        <v>1382</v>
      </c>
      <c r="G41" s="35"/>
      <c r="I41" s="52" t="s">
        <v>40</v>
      </c>
      <c r="J41" s="21">
        <f>N5*(2+(0.6*1 + 0.4*2))</f>
        <v>1538.6133333333332</v>
      </c>
    </row>
    <row r="42" spans="1:14" ht="20" thickBot="1" x14ac:dyDescent="0.25">
      <c r="A42" s="27">
        <v>38</v>
      </c>
      <c r="B42" s="1">
        <f t="shared" ca="1" si="0"/>
        <v>1382</v>
      </c>
      <c r="C42" s="1"/>
      <c r="D42" s="1">
        <f ca="1">IF(C41 = 0.4, G40, 0)</f>
        <v>0</v>
      </c>
      <c r="E42" s="32">
        <f ca="1">INT(_xlfn.NORM.INV(RAND(), J8, K8))</f>
        <v>411</v>
      </c>
      <c r="F42" s="1">
        <f t="shared" ca="1" si="1"/>
        <v>971</v>
      </c>
      <c r="G42" s="35">
        <f ca="1">IF(F42 &lt; J29, (IF(F42&lt;0, J28, J28-F42)), 0 )</f>
        <v>693</v>
      </c>
      <c r="I42" s="57" t="s">
        <v>41</v>
      </c>
      <c r="J42" s="56">
        <f>SQRT((N6^2)*(2+ (1*0.6 + 2*0.4)))</f>
        <v>72.595430620280766</v>
      </c>
    </row>
    <row r="43" spans="1:14" ht="20" thickBot="1" x14ac:dyDescent="0.25">
      <c r="A43" s="27">
        <v>39</v>
      </c>
      <c r="B43" s="1">
        <f t="shared" ca="1" si="0"/>
        <v>971</v>
      </c>
      <c r="C43" s="1">
        <f ca="1">PROB(I11:I12,J11:J12,RANDBETWEEN(1,2))</f>
        <v>0.4</v>
      </c>
      <c r="D43" s="1">
        <f ca="1">IF(C43 = 0.6, G42, 0)</f>
        <v>0</v>
      </c>
      <c r="E43" s="32">
        <f ca="1">INT(_xlfn.NORM.INV(RAND(), J8, K8))</f>
        <v>354</v>
      </c>
      <c r="F43" s="1">
        <f t="shared" ca="1" si="1"/>
        <v>617</v>
      </c>
      <c r="G43" s="35"/>
    </row>
    <row r="44" spans="1:14" ht="20" thickBot="1" x14ac:dyDescent="0.25">
      <c r="A44" s="27">
        <v>40</v>
      </c>
      <c r="B44" s="1">
        <f t="shared" ca="1" si="0"/>
        <v>617</v>
      </c>
      <c r="C44" s="1"/>
      <c r="D44" s="1">
        <f ca="1">IF(C43 = 0.4, G42, 0)</f>
        <v>693</v>
      </c>
      <c r="E44" s="32">
        <f ca="1">INT(_xlfn.NORM.INV(RAND(), J8, K8))</f>
        <v>364</v>
      </c>
      <c r="F44" s="1">
        <f t="shared" ca="1" si="1"/>
        <v>946</v>
      </c>
      <c r="G44" s="35">
        <f ca="1">IF(F44 &lt; J29, (IF(F44&lt;0, J28, J28-F44)), 0 )</f>
        <v>718</v>
      </c>
      <c r="I44" s="59" t="s">
        <v>45</v>
      </c>
      <c r="J44" s="55">
        <v>1.4501999999999999E-2</v>
      </c>
    </row>
    <row r="45" spans="1:14" ht="19" x14ac:dyDescent="0.2">
      <c r="A45" s="27">
        <v>41</v>
      </c>
      <c r="B45" s="1">
        <f t="shared" ca="1" si="0"/>
        <v>946</v>
      </c>
      <c r="C45" s="1">
        <f ca="1">PROB(I11:I12,J11:J12,RANDBETWEEN(1,2))</f>
        <v>0.6</v>
      </c>
      <c r="D45" s="1">
        <f ca="1">IF(C45 = 0.6, G44, 0)</f>
        <v>718</v>
      </c>
      <c r="E45" s="32">
        <f ca="1">INT(_xlfn.NORM.INV(RAND(), J8, K8))</f>
        <v>332</v>
      </c>
      <c r="F45" s="1">
        <f t="shared" ca="1" si="1"/>
        <v>1332</v>
      </c>
      <c r="G45" s="35"/>
    </row>
    <row r="46" spans="1:14" ht="19" x14ac:dyDescent="0.2">
      <c r="A46" s="27">
        <v>42</v>
      </c>
      <c r="B46" s="1">
        <f t="shared" ca="1" si="0"/>
        <v>1332</v>
      </c>
      <c r="C46" s="1"/>
      <c r="D46" s="1">
        <f ca="1">IF(C45 = 0.4, G44, 0)</f>
        <v>0</v>
      </c>
      <c r="E46" s="32">
        <f ca="1">INT(_xlfn.NORM.INV(RAND(), J8, K8))</f>
        <v>392</v>
      </c>
      <c r="F46" s="1">
        <f t="shared" ca="1" si="1"/>
        <v>940</v>
      </c>
      <c r="G46" s="35">
        <f ca="1">IF(F46 &lt; J29, (IF(F46&lt;0, J28, J28-F46)), 0 )</f>
        <v>724</v>
      </c>
    </row>
    <row r="47" spans="1:14" ht="20" thickBot="1" x14ac:dyDescent="0.25">
      <c r="A47" s="27">
        <v>43</v>
      </c>
      <c r="B47" s="1">
        <f t="shared" ca="1" si="0"/>
        <v>940</v>
      </c>
      <c r="C47" s="1">
        <f ca="1">PROB(I11:I12,J11:J12,RANDBETWEEN(1,2))</f>
        <v>0.6</v>
      </c>
      <c r="D47" s="1">
        <f ca="1">IF(C47 = 0.6, G46, 0)</f>
        <v>724</v>
      </c>
      <c r="E47" s="32">
        <f ca="1">INT(_xlfn.NORM.INV(RAND(), J8, K8))</f>
        <v>321</v>
      </c>
      <c r="F47" s="1">
        <f t="shared" ca="1" si="1"/>
        <v>1343</v>
      </c>
      <c r="G47" s="35"/>
    </row>
    <row r="48" spans="1:14" ht="20" thickBot="1" x14ac:dyDescent="0.25">
      <c r="A48" s="27">
        <v>44</v>
      </c>
      <c r="B48" s="1">
        <f t="shared" ca="1" si="0"/>
        <v>1343</v>
      </c>
      <c r="C48" s="1"/>
      <c r="D48" s="1">
        <f ca="1">IF(C47 = 0.4, G46, 0)</f>
        <v>0</v>
      </c>
      <c r="E48" s="32">
        <f ca="1">INT(_xlfn.NORM.INV(RAND(), J8, K8))</f>
        <v>305</v>
      </c>
      <c r="F48" s="1">
        <f t="shared" ca="1" si="1"/>
        <v>1038</v>
      </c>
      <c r="G48" s="35">
        <f ca="1">IF(F48 &lt; J29, (IF(F48&lt;0, J28, J28-F48)), 0 )</f>
        <v>626</v>
      </c>
      <c r="I48" s="52" t="s">
        <v>46</v>
      </c>
      <c r="J48" s="21">
        <f>(J18*J33)+(J21*J44/2)+(J23/2)</f>
        <v>11914.446534000001</v>
      </c>
    </row>
    <row r="49" spans="1:7" ht="19" x14ac:dyDescent="0.2">
      <c r="A49" s="27">
        <v>45</v>
      </c>
      <c r="B49" s="1">
        <f t="shared" ca="1" si="0"/>
        <v>1038</v>
      </c>
      <c r="C49" s="1">
        <f ca="1">PROB(I11:I12,J11:J12,RANDBETWEEN(1,2))</f>
        <v>0.4</v>
      </c>
      <c r="D49" s="1">
        <f ca="1">IF(C49 = 0.6, G48, 0)</f>
        <v>0</v>
      </c>
      <c r="E49" s="32">
        <f ca="1">INT(_xlfn.NORM.INV(RAND(), J8, K8))</f>
        <v>282</v>
      </c>
      <c r="F49" s="1">
        <f t="shared" ca="1" si="1"/>
        <v>756</v>
      </c>
      <c r="G49" s="35"/>
    </row>
    <row r="50" spans="1:7" ht="19" x14ac:dyDescent="0.2">
      <c r="A50" s="27">
        <v>46</v>
      </c>
      <c r="B50" s="1">
        <f t="shared" ca="1" si="0"/>
        <v>756</v>
      </c>
      <c r="C50" s="1"/>
      <c r="D50" s="1">
        <f ca="1">IF(C49 = 0.4, G48, 0)</f>
        <v>626</v>
      </c>
      <c r="E50" s="32">
        <f ca="1">INT(_xlfn.NORM.INV(RAND(), J8, K8))</f>
        <v>388</v>
      </c>
      <c r="F50" s="1">
        <f t="shared" ca="1" si="1"/>
        <v>994</v>
      </c>
      <c r="G50" s="35">
        <f ca="1">IF(F50 &lt; J29, (IF(F50&lt;0, J28, J28-F50)), 0 )</f>
        <v>670</v>
      </c>
    </row>
    <row r="51" spans="1:7" ht="19" x14ac:dyDescent="0.2">
      <c r="A51" s="27">
        <v>47</v>
      </c>
      <c r="B51" s="1">
        <f t="shared" ca="1" si="0"/>
        <v>994</v>
      </c>
      <c r="C51" s="1">
        <f ca="1">PROB(I11:I12,J11:J12,RANDBETWEEN(1,2))</f>
        <v>0.4</v>
      </c>
      <c r="D51" s="1">
        <f ca="1">IF(C51 = 0.6, G50, 0)</f>
        <v>0</v>
      </c>
      <c r="E51" s="32">
        <f ca="1">INT(_xlfn.NORM.INV(RAND(), J8, K8))</f>
        <v>342</v>
      </c>
      <c r="F51" s="1">
        <f t="shared" ca="1" si="1"/>
        <v>652</v>
      </c>
      <c r="G51" s="35"/>
    </row>
    <row r="52" spans="1:7" ht="19" x14ac:dyDescent="0.2">
      <c r="A52" s="27">
        <v>48</v>
      </c>
      <c r="B52" s="1">
        <f t="shared" ca="1" si="0"/>
        <v>652</v>
      </c>
      <c r="C52" s="1"/>
      <c r="D52" s="1">
        <f ca="1">IF(C51 = 0.4, G50, 0)</f>
        <v>670</v>
      </c>
      <c r="E52" s="32">
        <f ca="1">INT(_xlfn.NORM.INV(RAND(), J8, K8))</f>
        <v>287</v>
      </c>
      <c r="F52" s="1">
        <f t="shared" ca="1" si="1"/>
        <v>1035</v>
      </c>
      <c r="G52" s="35">
        <f ca="1">IF(F52 &lt; J29, (IF(F52&lt;0, J28, J28-F52)), 0 )</f>
        <v>629</v>
      </c>
    </row>
    <row r="53" spans="1:7" ht="19" x14ac:dyDescent="0.2">
      <c r="A53" s="27">
        <v>49</v>
      </c>
      <c r="B53" s="1">
        <f t="shared" ca="1" si="0"/>
        <v>1035</v>
      </c>
      <c r="C53" s="1">
        <f ca="1">PROB(I11:I12,J11:J12,RANDBETWEEN(1,2))</f>
        <v>0.4</v>
      </c>
      <c r="D53" s="1">
        <f ca="1">IF(C53 = 0.6, G52, 0)</f>
        <v>0</v>
      </c>
      <c r="E53" s="32">
        <f ca="1">INT(_xlfn.NORM.INV(RAND(), J8, K8))</f>
        <v>414</v>
      </c>
      <c r="F53" s="1">
        <f t="shared" ca="1" si="1"/>
        <v>621</v>
      </c>
      <c r="G53" s="35"/>
    </row>
    <row r="54" spans="1:7" ht="20" thickBot="1" x14ac:dyDescent="0.25">
      <c r="A54" s="28">
        <v>50</v>
      </c>
      <c r="B54" s="1">
        <f t="shared" ca="1" si="0"/>
        <v>621</v>
      </c>
      <c r="C54" s="2"/>
      <c r="D54" s="2">
        <f ca="1">IF(C53 = 0.4, G52, 0)</f>
        <v>629</v>
      </c>
      <c r="E54" s="33">
        <f ca="1">INT(_xlfn.NORM.INV(RAND(), J8, K8))</f>
        <v>367</v>
      </c>
      <c r="F54" s="2">
        <f t="shared" ca="1" si="1"/>
        <v>883</v>
      </c>
      <c r="G54" s="36">
        <f ca="1">IF(F54 &lt; J29, (IF(F54&lt;0, J28, J28-F54)), 0 )</f>
        <v>781</v>
      </c>
    </row>
    <row r="58" spans="1:7" ht="16" thickBot="1" x14ac:dyDescent="0.25"/>
    <row r="59" spans="1:7" ht="20" thickBot="1" x14ac:dyDescent="0.25">
      <c r="A59" s="39" t="s">
        <v>34</v>
      </c>
      <c r="B59" s="43" t="s">
        <v>29</v>
      </c>
      <c r="C59" s="43" t="s">
        <v>28</v>
      </c>
    </row>
    <row r="60" spans="1:7" x14ac:dyDescent="0.2">
      <c r="A60" s="40">
        <v>1</v>
      </c>
    </row>
    <row r="61" spans="1:7" x14ac:dyDescent="0.2">
      <c r="A61" s="41">
        <v>2</v>
      </c>
    </row>
    <row r="62" spans="1:7" x14ac:dyDescent="0.2">
      <c r="A62" s="41">
        <v>3</v>
      </c>
    </row>
    <row r="63" spans="1:7" x14ac:dyDescent="0.2">
      <c r="A63" s="41">
        <v>4</v>
      </c>
    </row>
    <row r="64" spans="1:7" x14ac:dyDescent="0.2">
      <c r="A64" s="41">
        <v>5</v>
      </c>
    </row>
    <row r="65" spans="1:1" x14ac:dyDescent="0.2">
      <c r="A65" s="41">
        <v>6</v>
      </c>
    </row>
    <row r="66" spans="1:1" x14ac:dyDescent="0.2">
      <c r="A66" s="41">
        <v>7</v>
      </c>
    </row>
    <row r="67" spans="1:1" x14ac:dyDescent="0.2">
      <c r="A67" s="41">
        <v>8</v>
      </c>
    </row>
    <row r="68" spans="1:1" x14ac:dyDescent="0.2">
      <c r="A68" s="41">
        <v>9</v>
      </c>
    </row>
    <row r="69" spans="1:1" x14ac:dyDescent="0.2">
      <c r="A69" s="41">
        <v>10</v>
      </c>
    </row>
    <row r="70" spans="1:1" x14ac:dyDescent="0.2">
      <c r="A70" s="41">
        <v>11</v>
      </c>
    </row>
    <row r="71" spans="1:1" x14ac:dyDescent="0.2">
      <c r="A71" s="41">
        <v>12</v>
      </c>
    </row>
    <row r="72" spans="1:1" x14ac:dyDescent="0.2">
      <c r="A72" s="41">
        <v>13</v>
      </c>
    </row>
    <row r="73" spans="1:1" x14ac:dyDescent="0.2">
      <c r="A73" s="41">
        <v>14</v>
      </c>
    </row>
    <row r="74" spans="1:1" x14ac:dyDescent="0.2">
      <c r="A74" s="41">
        <v>15</v>
      </c>
    </row>
    <row r="75" spans="1:1" x14ac:dyDescent="0.2">
      <c r="A75" s="41">
        <v>16</v>
      </c>
    </row>
    <row r="76" spans="1:1" x14ac:dyDescent="0.2">
      <c r="A76" s="41">
        <v>17</v>
      </c>
    </row>
    <row r="77" spans="1:1" x14ac:dyDescent="0.2">
      <c r="A77" s="41">
        <v>18</v>
      </c>
    </row>
    <row r="78" spans="1:1" x14ac:dyDescent="0.2">
      <c r="A78" s="41">
        <v>19</v>
      </c>
    </row>
    <row r="79" spans="1:1" x14ac:dyDescent="0.2">
      <c r="A79" s="41">
        <v>20</v>
      </c>
    </row>
    <row r="80" spans="1:1" x14ac:dyDescent="0.2">
      <c r="A80" s="41">
        <v>21</v>
      </c>
    </row>
    <row r="81" spans="1:1" x14ac:dyDescent="0.2">
      <c r="A81" s="41">
        <v>22</v>
      </c>
    </row>
    <row r="82" spans="1:1" x14ac:dyDescent="0.2">
      <c r="A82" s="41">
        <v>23</v>
      </c>
    </row>
    <row r="83" spans="1:1" x14ac:dyDescent="0.2">
      <c r="A83" s="41">
        <v>24</v>
      </c>
    </row>
    <row r="84" spans="1:1" ht="16" thickBot="1" x14ac:dyDescent="0.25">
      <c r="A84" s="42">
        <v>25</v>
      </c>
    </row>
  </sheetData>
  <mergeCells count="8">
    <mergeCell ref="K25:L25"/>
    <mergeCell ref="I27:J27"/>
    <mergeCell ref="K17:L17"/>
    <mergeCell ref="K16:L16"/>
    <mergeCell ref="K18:L18"/>
    <mergeCell ref="K22:L22"/>
    <mergeCell ref="K21:L21"/>
    <mergeCell ref="K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2019-05-08T16:05:59Z</dcterms:modified>
</cp:coreProperties>
</file>