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2E52DE02-9EB7-254F-A093-C20469F3D464}"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GanttChart!$A$1:$BN$39</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9" l="1"/>
  <c r="I18" i="9"/>
  <c r="F19" i="9"/>
  <c r="F18" i="9"/>
  <c r="F17" i="9" l="1"/>
  <c r="I17" i="9" s="1"/>
  <c r="F16" i="9"/>
  <c r="I16" i="9" s="1"/>
  <c r="F15" i="9"/>
  <c r="F9" i="9"/>
  <c r="I9" i="9" s="1"/>
  <c r="F11" i="9"/>
  <c r="F10" i="9"/>
  <c r="F35" i="9" l="1"/>
  <c r="F25" i="9"/>
  <c r="F24" i="9"/>
  <c r="F23" i="9"/>
  <c r="F22" i="9"/>
  <c r="F21" i="9"/>
  <c r="F31" i="9"/>
  <c r="F30" i="9"/>
  <c r="F29" i="9"/>
  <c r="F28" i="9"/>
  <c r="F27" i="9"/>
  <c r="F33" i="9"/>
  <c r="F34" i="9" l="1"/>
  <c r="F44" i="9"/>
  <c r="I44" i="9" s="1"/>
  <c r="F45" i="9"/>
  <c r="I45" i="9" s="1"/>
  <c r="F43" i="9"/>
  <c r="I43" i="9" s="1"/>
  <c r="A42" i="9"/>
  <c r="A43" i="9" s="1"/>
  <c r="K6" i="9" l="1"/>
  <c r="F12" i="9" l="1"/>
  <c r="F13" i="9" s="1"/>
  <c r="F14" i="9"/>
  <c r="K7" i="9"/>
  <c r="K4" i="9"/>
  <c r="A8" i="9"/>
  <c r="A44" i="9"/>
  <c r="A45" i="9" s="1"/>
  <c r="L6" i="9" l="1"/>
  <c r="I28" i="9" l="1"/>
  <c r="I27" i="9"/>
  <c r="I34" i="9"/>
  <c r="I21" i="9"/>
  <c r="I33" i="9"/>
  <c r="M6" i="9"/>
  <c r="I22" i="9"/>
  <c r="I29" i="9" l="1"/>
  <c r="I23" i="9"/>
  <c r="N6" i="9"/>
  <c r="I35" i="9"/>
  <c r="F36" i="9"/>
  <c r="F37" i="9" l="1"/>
  <c r="I36" i="9"/>
  <c r="I12" i="9"/>
  <c r="O6" i="9"/>
  <c r="K5" i="9"/>
  <c r="I30" i="9" l="1"/>
  <c r="I31" i="9"/>
  <c r="I24" i="9"/>
  <c r="I37" i="9"/>
  <c r="I10" i="9"/>
  <c r="I13" i="9"/>
  <c r="I14" i="9"/>
  <c r="I15" i="9"/>
  <c r="P6" i="9"/>
  <c r="L7" i="9"/>
  <c r="I25"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20" i="9" s="1"/>
  <c r="A21" i="9" s="1"/>
  <c r="A22" i="9" s="1"/>
  <c r="A23" i="9" s="1"/>
  <c r="A24" i="9" s="1"/>
  <c r="A25" i="9" l="1"/>
  <c r="A26" i="9" s="1"/>
  <c r="A27" i="9" s="1"/>
  <c r="A28" i="9" s="1"/>
  <c r="A29" i="9" s="1"/>
  <c r="A30" i="9" s="1"/>
  <c r="A31" i="9" l="1"/>
  <c r="A32" i="9" s="1"/>
  <c r="A33" i="9" s="1"/>
  <c r="A34" i="9" s="1"/>
  <c r="A35" i="9" s="1"/>
  <c r="A36" i="9" s="1"/>
  <c r="A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<sst xmlns="http://schemas.openxmlformats.org/spreadsheetml/2006/main" count="192" uniqueCount="162">
  <si>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</si>
  <si>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</si>
  <si>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</si>
  <si>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</si>
  <si>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</si>
  <si>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</si>
  <si>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</si>
  <si>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</si>
  <si>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</si>
  <si>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</si>
  <si>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</si>
  <si>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</si>
  <si>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</si>
  <si>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</si>
  <si>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</si>
  <si>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</si>
  <si>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</si>
  <si>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</si>
  <si>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</si>
  <si>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</si>
  <si>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</si>
  <si>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</si>
  <si>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</si>
  <si>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</si>
  <si>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</si>
  <si>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</si>
  <si>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</si>
  <si>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</si>
  <si>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</si>
  <si>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</si>
  <si>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</si>
  <si>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</si>
  <si>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</si>
  <si>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</si>
  <si>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</si>
  <si>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</si>
  <si>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</si>
  <si>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</si>
  <si>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</si>
  <si>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</si>
  <si>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</si>
  <si>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</si>
  <si>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</si>
  <si>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</si>
  <si>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</si>
  <si>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</si>
  <si>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</si>
  <si>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</si>
  <si>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</si>
  <si>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</si>
  <si>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</si>
  <si>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</si>
  <si>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</si>
  <si>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</si>
  <si>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</si>
  <si>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</si>
  <si>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</si>
  <si>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</si>
  <si>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</si>
  <si>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</si>
  <si>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</si>
  <si>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</si>
  <si>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</si>
  <si>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</si>
  <si>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</si>
  <si>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</si>
  <si>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</si>
  <si>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</si>
  <si>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</si>
  <si>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</si>
  <si>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</si>
  <si>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</si>
  <si>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</si>
  <si>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</si>
  <si>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</si>
  <si>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</si>
  <si>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</si>
  <si>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</si>
  <si>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</si>
  <si>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</si>
  <si>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</si>
  <si>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</si>
  <si>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</si>
  <si>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</si>
  <si>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</si>
  <si>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</si>
  <si>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</si>
  <si>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</si>
  <si>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</si>
  <si>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</si>
  <si>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</si>
  <si>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</si>
  <si>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</si>
  <si>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</si>
  <si>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</si>
  <si>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</si>
  <si>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</si>
  <si>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</si>
  <si>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</si>
  <si>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</si>
  <si>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</si>
  <si>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</si>
  <si>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</si>
  <si>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</si>
  <si>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</si>
  <si>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</si>
  <si>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</si>
  <si>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</si>
  <si>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</si>
  <si>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</si>
  <si>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</si>
  <si>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</si>
  <si>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</si>
  <si>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</si>
  <si>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</si>
  <si>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</si>
  <si>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</si>
  <si>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</si>
  <si>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</si>
  <si>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</si>
  <si>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</si>
  <si>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</si>
  <si>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</si>
  <si>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</si>
  <si>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</si>
  <si>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</si>
  <si>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</si>
  <si>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</si>
  <si>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</si>
  <si>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</si>
  <si>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</si>
  <si>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</si>
  <si>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</si>
  <si>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</si>
  <si>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</si>
  <si>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</si>
  <si>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</si>
  <si>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</si>
  <si>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</si>
  <si>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Justificação do sistema</t>
  </si>
  <si>
    <t>Utilidade do sistema</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</si>
  <si>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</si>
  <si>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</si>
  <si>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</si>
  <si>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</si>
  <si>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</si>
  <si>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</si>
  <si>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</si>
  <si>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</si>
  <si>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</si>
  <si>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</si>
  <si>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</si>
  <si>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</si>
  <si>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</si>
  <si>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</si>
  <si>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</si>
  <si>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</si>
  <si>
    <t>1.5</t>
  </si>
  <si>
    <t>1.11</t>
  </si>
  <si>
    <t>Escrita do relatório</t>
  </si>
  <si>
    <t>Todos</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</si>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</sst>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1">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1" fontId="40" fillId="22" borderId="51" xfId="0" applyNumberFormat="1" applyFont="1" applyFill="1" applyBorder="1" applyAlignment="1" applyProtection="1">
      <alignment horizontal="center" vertical="center"/>
    </xf>
    <xf numFmtId="1" fontId="40" fillId="22" borderId="53" xfId="0" applyNumberFormat="1" applyFont="1" applyFill="1" applyBorder="1" applyAlignment="1" applyProtection="1">
      <alignment horizontal="center" vertical="center"/>
    </xf>
    <xf numFmtId="1" fontId="40" fillId="22" borderId="54" xfId="0" applyNumberFormat="1" applyFont="1" applyFill="1" applyBorder="1" applyAlignment="1" applyProtection="1">
      <alignment horizontal="center" vertical="center"/>
    </xf>
    <xf numFmtId="1" fontId="40" fillId="22" borderId="47" xfId="0" applyNumberFormat="1" applyFont="1" applyFill="1" applyBorder="1" applyAlignment="1" applyProtection="1">
      <alignment horizontal="center" vertical="center"/>
    </xf>
    <xf numFmtId="0" fontId="59" fillId="0" borderId="0" xfId="0" applyFont="1" applyFill="1" applyBorder="1" applyAlignment="1" applyProtection="1">
      <alignment horizontal="left" vertical="center" wrapText="1" indent="1"/>
    </xf>
    <xf numFmtId="0" fontId="59" fillId="0" borderId="0" xfId="0" applyFont="1" applyFill="1" applyBorder="1" applyAlignment="1" applyProtection="1">
      <alignment vertical="center"/>
    </xf>
    <xf numFmtId="165" fontId="59" fillId="0" borderId="0"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10</xdr:row>
      <xdr:rowOff>88612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8"/>
  <sheetViews>
    <sheetView showGridLines="0" tabSelected="1" zoomScale="150" zoomScaleNormal="150" workbookViewId="0">
      <pane ySplit="7" topLeftCell="A8" activePane="bottomLeft" state="frozen"/>
      <selection pane="bottomLeft" activeCell="J12" sqref="J12"/>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154</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32"/>
      <c r="AE1" s="232"/>
      <c r="AF1" s="232"/>
      <c r="AG1" s="232"/>
      <c r="AH1" s="232"/>
      <c r="AI1" s="232"/>
      <c r="AJ1" s="232"/>
      <c r="AK1" s="232"/>
      <c r="AL1" s="232"/>
      <c r="AM1" s="232"/>
      <c r="AN1" s="232"/>
      <c r="AO1" s="232"/>
      <c r="AP1" s="232"/>
      <c r="AQ1" s="232"/>
      <c r="AR1" s="232"/>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153</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39">
        <v>43507</v>
      </c>
      <c r="D4" s="240"/>
      <c r="E4" s="241"/>
      <c r="H4" s="149" t="s">
        <v>74</v>
      </c>
      <c r="I4" s="150">
        <v>1</v>
      </c>
      <c r="K4" s="237" t="str">
        <f>"Week "&amp;(K6-($C$4-WEEKDAY($C$4,1)+2))/7+1</f>
        <v>Week 1</v>
      </c>
      <c r="L4" s="215"/>
      <c r="M4" s="215"/>
      <c r="N4" s="215"/>
      <c r="O4" s="215"/>
      <c r="P4" s="215"/>
      <c r="Q4" s="242"/>
      <c r="R4" s="237" t="str">
        <f>"Week "&amp;(R6-($C$4-WEEKDAY($C$4,1)+2))/7+1</f>
        <v>Week 2</v>
      </c>
      <c r="S4" s="215"/>
      <c r="T4" s="215"/>
      <c r="U4" s="215"/>
      <c r="V4" s="215"/>
      <c r="W4" s="215"/>
      <c r="X4" s="238"/>
      <c r="Y4" s="246" t="str">
        <f>"Week "&amp;(Y6-($C$4-WEEKDAY($C$4,1)+2))/7+1</f>
        <v>Week 3</v>
      </c>
      <c r="Z4" s="215"/>
      <c r="AA4" s="215"/>
      <c r="AB4" s="215"/>
      <c r="AC4" s="215"/>
      <c r="AD4" s="215"/>
      <c r="AE4" s="247"/>
      <c r="AF4" s="233" t="str">
        <f>"Week "&amp;(AF6-($C$4-WEEKDAY($C$4,1)+2))/7+1</f>
        <v>Week 4</v>
      </c>
      <c r="AG4" s="215"/>
      <c r="AH4" s="215"/>
      <c r="AI4" s="215"/>
      <c r="AJ4" s="215"/>
      <c r="AK4" s="215"/>
      <c r="AL4" s="234"/>
      <c r="AM4" s="226" t="str">
        <f>"Week "&amp;(AM6-($C$4-WEEKDAY($C$4,1)+2))/7+1</f>
        <v>Week 5</v>
      </c>
      <c r="AN4" s="215"/>
      <c r="AO4" s="215"/>
      <c r="AP4" s="215"/>
      <c r="AQ4" s="215"/>
      <c r="AR4" s="215"/>
      <c r="AS4" s="227"/>
      <c r="AT4" s="222" t="str">
        <f>"Week "&amp;(AT6-($C$4-WEEKDAY($C$4,1)+2))/7+1</f>
        <v>Week 6</v>
      </c>
      <c r="AU4" s="215"/>
      <c r="AV4" s="215"/>
      <c r="AW4" s="215"/>
      <c r="AX4" s="215"/>
      <c r="AY4" s="215"/>
      <c r="AZ4" s="223"/>
      <c r="BA4" s="228" t="str">
        <f>"Week "&amp;(BA6-($C$4-WEEKDAY($C$4,1)+2))/7+1</f>
        <v>Week 7</v>
      </c>
      <c r="BB4" s="215"/>
      <c r="BC4" s="215"/>
      <c r="BD4" s="215"/>
      <c r="BE4" s="215"/>
      <c r="BF4" s="215"/>
      <c r="BG4" s="229"/>
      <c r="BH4" s="214" t="str">
        <f>"Week "&amp;(BH6-($C$4-WEEKDAY($C$4,1)+2))/7+1</f>
        <v>Week 8</v>
      </c>
      <c r="BI4" s="215"/>
      <c r="BJ4" s="215"/>
      <c r="BK4" s="215"/>
      <c r="BL4" s="215"/>
      <c r="BM4" s="215"/>
      <c r="BN4" s="216"/>
    </row>
    <row r="5" spans="1:150" s="83" customFormat="1" ht="19.5" customHeight="1" thickBot="1">
      <c r="A5" s="147"/>
      <c r="B5" s="149" t="s">
        <v>75</v>
      </c>
      <c r="C5" s="239"/>
      <c r="D5" s="240"/>
      <c r="E5" s="241"/>
      <c r="F5" s="145"/>
      <c r="G5" s="145"/>
      <c r="H5" s="145"/>
      <c r="I5" s="145"/>
      <c r="J5" s="82"/>
      <c r="K5" s="243">
        <f>K6</f>
        <v>43507</v>
      </c>
      <c r="L5" s="218"/>
      <c r="M5" s="218"/>
      <c r="N5" s="218"/>
      <c r="O5" s="218"/>
      <c r="P5" s="218"/>
      <c r="Q5" s="245"/>
      <c r="R5" s="243">
        <f>R6</f>
        <v>43514</v>
      </c>
      <c r="S5" s="218"/>
      <c r="T5" s="218"/>
      <c r="U5" s="218"/>
      <c r="V5" s="218"/>
      <c r="W5" s="218"/>
      <c r="X5" s="244"/>
      <c r="Y5" s="248">
        <f>Y6</f>
        <v>43521</v>
      </c>
      <c r="Z5" s="218"/>
      <c r="AA5" s="218"/>
      <c r="AB5" s="218"/>
      <c r="AC5" s="218"/>
      <c r="AD5" s="218"/>
      <c r="AE5" s="249"/>
      <c r="AF5" s="235">
        <f>AF6</f>
        <v>43528</v>
      </c>
      <c r="AG5" s="218"/>
      <c r="AH5" s="218"/>
      <c r="AI5" s="218"/>
      <c r="AJ5" s="218"/>
      <c r="AK5" s="218"/>
      <c r="AL5" s="236"/>
      <c r="AM5" s="220">
        <f>AM6</f>
        <v>43535</v>
      </c>
      <c r="AN5" s="218"/>
      <c r="AO5" s="218"/>
      <c r="AP5" s="218"/>
      <c r="AQ5" s="218"/>
      <c r="AR5" s="218"/>
      <c r="AS5" s="221"/>
      <c r="AT5" s="224">
        <f>AT6</f>
        <v>43542</v>
      </c>
      <c r="AU5" s="218"/>
      <c r="AV5" s="218"/>
      <c r="AW5" s="218"/>
      <c r="AX5" s="218"/>
      <c r="AY5" s="218"/>
      <c r="AZ5" s="225"/>
      <c r="BA5" s="230">
        <f>BA6</f>
        <v>43549</v>
      </c>
      <c r="BB5" s="218"/>
      <c r="BC5" s="218"/>
      <c r="BD5" s="218"/>
      <c r="BE5" s="218"/>
      <c r="BF5" s="218"/>
      <c r="BG5" s="231"/>
      <c r="BH5" s="217">
        <f>BH6</f>
        <v>43556</v>
      </c>
      <c r="BI5" s="218"/>
      <c r="BJ5" s="218"/>
      <c r="BK5" s="218"/>
      <c r="BL5" s="218"/>
      <c r="BM5" s="218"/>
      <c r="BN5" s="219"/>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155</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c r="A9" s="121" t="str">
        <f t="shared" ref="A9:A1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v>43515</v>
      </c>
      <c r="F9" s="112">
        <f>IF(ISBLANK(E9)," - ",IF(G9=0,E9,E9+G9-1))</f>
        <v>43516</v>
      </c>
      <c r="G9" s="67">
        <v>2</v>
      </c>
      <c r="H9" s="68">
        <v>1</v>
      </c>
      <c r="I9" s="134">
        <f>IF(OR(F9=0,E9=0),0,NETWORKDAYS(E9,F9))</f>
        <v>2</v>
      </c>
      <c r="J9" s="207" t="s">
        <v>157</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c r="A10" s="121" t="str">
        <f t="shared" si="8"/>
        <v>1.2</v>
      </c>
      <c r="B10" s="117" t="s">
        <v>136</v>
      </c>
      <c r="C10" s="118" t="s">
        <v>138</v>
      </c>
      <c r="D10" s="119"/>
      <c r="E10" s="116">
        <v>43516</v>
      </c>
      <c r="F10" s="112">
        <f>IF(ISBLANK(E10)," - ",IF(G10=0,E10,E10+G10-1))</f>
        <v>43517</v>
      </c>
      <c r="G10" s="67">
        <v>2</v>
      </c>
      <c r="H10" s="68">
        <v>1</v>
      </c>
      <c r="I10" s="134">
        <f t="shared" ref="I10:I17" si="9">IF(OR(F10=0,E10=0),0,NETWORKDAYS(E10,F10))</f>
        <v>2</v>
      </c>
      <c r="J10" s="67">
        <v>2</v>
      </c>
      <c r="K10" s="202"/>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c r="A11" s="121" t="str">
        <f t="shared" si="8"/>
        <v>1.3</v>
      </c>
      <c r="B11" s="117" t="s">
        <v>139</v>
      </c>
      <c r="C11" s="118" t="s">
        <v>137</v>
      </c>
      <c r="D11" s="119"/>
      <c r="E11" s="116"/>
      <c r="F11" s="112" t="str">
        <f t="shared" ref="F11:F14" si="10">IF(ISBLANK(E11)," - ",IF(G11=0,E11,E11+G11-1))</f>
        <v xml:space="preserve"> - </v>
      </c>
      <c r="G11" s="67">
        <v>0</v>
      </c>
      <c r="H11" s="68">
        <v>0</v>
      </c>
      <c r="I11" s="134">
        <f t="shared" si="9"/>
        <v>0</v>
      </c>
      <c r="J11" s="67"/>
      <c r="K11" s="202"/>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c r="A12" s="121" t="str">
        <f t="shared" si="8"/>
        <v>1.4</v>
      </c>
      <c r="B12" s="117" t="s">
        <v>140</v>
      </c>
      <c r="C12" s="118" t="s">
        <v>142</v>
      </c>
      <c r="D12" s="119"/>
      <c r="E12" s="116"/>
      <c r="F12" s="112" t="str">
        <f t="shared" si="10"/>
        <v xml:space="preserve"> - </v>
      </c>
      <c r="G12" s="67">
        <v>0</v>
      </c>
      <c r="H12" s="68">
        <v>0</v>
      </c>
      <c r="I12" s="134">
        <f t="shared" si="9"/>
        <v>0</v>
      </c>
      <c r="J12" s="67"/>
      <c r="K12" s="202"/>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141</v>
      </c>
      <c r="C13" s="118" t="s">
        <v>143</v>
      </c>
      <c r="D13" s="119"/>
      <c r="E13" s="116"/>
      <c r="F13" s="112" t="str">
        <f t="shared" si="10"/>
        <v xml:space="preserve"> - </v>
      </c>
      <c r="G13" s="67">
        <v>0</v>
      </c>
      <c r="H13" s="68">
        <v>0</v>
      </c>
      <c r="I13" s="134">
        <f t="shared" si="9"/>
        <v>0</v>
      </c>
      <c r="J13" s="67"/>
      <c r="K13" s="202"/>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26">
      <c r="A14" s="121" t="str">
        <f t="shared" si="8"/>
        <v>1.6</v>
      </c>
      <c r="B14" s="117" t="s">
        <v>144</v>
      </c>
      <c r="C14" s="118" t="s">
        <v>143</v>
      </c>
      <c r="D14" s="119"/>
      <c r="E14" s="116"/>
      <c r="F14" s="112" t="str">
        <f t="shared" si="10"/>
        <v xml:space="preserve"> - </v>
      </c>
      <c r="G14" s="67">
        <v>0</v>
      </c>
      <c r="H14" s="68">
        <v>0</v>
      </c>
      <c r="I14" s="134">
        <f t="shared" si="9"/>
        <v>0</v>
      </c>
      <c r="J14" s="208"/>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c r="A15" s="121" t="str">
        <f t="shared" si="8"/>
        <v>1.7</v>
      </c>
      <c r="B15" s="117" t="s">
        <v>145</v>
      </c>
      <c r="C15" s="118" t="s">
        <v>146</v>
      </c>
      <c r="D15" s="119"/>
      <c r="E15" s="116"/>
      <c r="F15" s="112" t="str">
        <f>IF(ISBLANK(E15)," - ",IF(G15=0,E15,E15+G15-1))</f>
        <v xml:space="preserve"> - </v>
      </c>
      <c r="G15" s="67">
        <v>0</v>
      </c>
      <c r="H15" s="68">
        <v>0</v>
      </c>
      <c r="I15" s="134">
        <f t="shared" si="9"/>
        <v>0</v>
      </c>
      <c r="J15" s="67"/>
      <c r="K15" s="202"/>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2">
      <c r="A16" s="121" t="s">
        <v>147</v>
      </c>
      <c r="B16" s="188" t="s">
        <v>152</v>
      </c>
      <c r="C16" s="194" t="s">
        <v>146</v>
      </c>
      <c r="D16" s="183"/>
      <c r="E16" s="206"/>
      <c r="F16" s="184" t="str">
        <f>IF(ISBLANK(E16)," - ",IF(G16=0,E16,E16+G16-1))</f>
        <v xml:space="preserve"> - </v>
      </c>
      <c r="G16" s="185">
        <v>0</v>
      </c>
      <c r="H16" s="186">
        <v>0</v>
      </c>
      <c r="I16" s="187">
        <f t="shared" si="9"/>
        <v>0</v>
      </c>
      <c r="J16" s="209"/>
      <c r="K16" s="202"/>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2">
      <c r="A17" s="121" t="s">
        <v>148</v>
      </c>
      <c r="B17" s="196" t="s">
        <v>151</v>
      </c>
      <c r="C17" s="195" t="s">
        <v>138</v>
      </c>
      <c r="D17" s="183"/>
      <c r="E17" s="193">
        <v>43513</v>
      </c>
      <c r="F17" s="184">
        <f>IF(ISBLANK(E17)," - ",IF(G17=0,E17,E17+G17-1))</f>
        <v>43515</v>
      </c>
      <c r="G17" s="189">
        <v>3</v>
      </c>
      <c r="H17" s="190">
        <v>0.5</v>
      </c>
      <c r="I17" s="187">
        <f t="shared" si="9"/>
        <v>2</v>
      </c>
      <c r="J17" s="210" t="s">
        <v>157</v>
      </c>
      <c r="K17" s="202"/>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6">
      <c r="A18" s="121" t="s">
        <v>149</v>
      </c>
      <c r="B18" s="198" t="s">
        <v>150</v>
      </c>
      <c r="C18" s="195" t="s">
        <v>142</v>
      </c>
      <c r="D18" s="183"/>
      <c r="E18" s="197"/>
      <c r="F18" s="184" t="str">
        <f>IF(ISBLANK(E18)," - ",IF(G18=0,E18,E18+G18-1))</f>
        <v xml:space="preserve"> - </v>
      </c>
      <c r="G18" s="199">
        <v>0</v>
      </c>
      <c r="H18" s="200">
        <v>0</v>
      </c>
      <c r="I18" s="187">
        <f>IF(OR(F18=0,E18=0),0,NETWORKDAYS(E18,F18))</f>
        <v>0</v>
      </c>
      <c r="J18" s="185"/>
      <c r="K18" s="202"/>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5" customFormat="1">
      <c r="A19" s="121" t="s">
        <v>158</v>
      </c>
      <c r="B19" s="211" t="s">
        <v>159</v>
      </c>
      <c r="C19" s="212" t="s">
        <v>160</v>
      </c>
      <c r="D19" s="183"/>
      <c r="E19" s="213">
        <v>43515</v>
      </c>
      <c r="F19" s="184">
        <f>IF(ISBLANK(E19)," - ",IF(G19=0,E19,E19+G19-1))</f>
        <v>43515</v>
      </c>
      <c r="G19" s="185">
        <v>1</v>
      </c>
      <c r="H19" s="186">
        <v>0.1</v>
      </c>
      <c r="I19" s="187">
        <f>IF(OR(F19=0,E19=0),0,NETWORKDAYS(E19,F19))</f>
        <v>1</v>
      </c>
      <c r="J19" s="185" t="s">
        <v>161</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3" customFormat="1" ht="18">
      <c r="A20" s="122" t="str">
        <f>IF(ISERROR(VALUE(SUBSTITUTE(prevWBS,".",""))),"1",IF(ISERROR(FIND("`",SUBSTITUTE(prevWBS,".","`",1))),TEXT(VALUE(prevWBS)+1,"#"),TEXT(VALUE(LEFT(prevWBS,FIND("`",SUBSTITUTE(prevWBS,".","`",1))-1))+1,"#")))</f>
        <v>2</v>
      </c>
      <c r="B20" s="108" t="s">
        <v>156</v>
      </c>
      <c r="C20" s="37"/>
      <c r="D20" s="49"/>
      <c r="E20" s="191"/>
      <c r="F20" s="110"/>
      <c r="G20" s="40"/>
      <c r="H20" s="41"/>
      <c r="I20" s="135"/>
      <c r="J20" s="125"/>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48" t="s">
        <v>7</v>
      </c>
      <c r="D21" s="46"/>
      <c r="E21" s="116">
        <v>43141</v>
      </c>
      <c r="F21" s="112">
        <f t="shared" ref="F21:F25" si="11">IF(ISBLANK(E21)," - ",IF(G21=0,E21,E21+G21-1))</f>
        <v>43144</v>
      </c>
      <c r="G21" s="67">
        <v>4</v>
      </c>
      <c r="H21" s="68">
        <v>0</v>
      </c>
      <c r="I21" s="134">
        <f>IF(OR(F21=0,E21=0),0,NETWORKDAYS(E21,F21))</f>
        <v>2</v>
      </c>
      <c r="J21" s="201"/>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48" t="s">
        <v>7</v>
      </c>
      <c r="D22" s="46"/>
      <c r="E22" s="116">
        <v>43145</v>
      </c>
      <c r="F22" s="112">
        <f t="shared" si="11"/>
        <v>43147</v>
      </c>
      <c r="G22" s="67">
        <v>3</v>
      </c>
      <c r="H22" s="68">
        <v>0</v>
      </c>
      <c r="I22" s="134">
        <f>IF(OR(F22=0,E22=0),0,NETWORKDAYS(E22,F22))</f>
        <v>3</v>
      </c>
      <c r="J22" s="192"/>
      <c r="K22" s="202"/>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48" t="s">
        <v>7</v>
      </c>
      <c r="D23" s="46"/>
      <c r="E23" s="116">
        <v>43145</v>
      </c>
      <c r="F23" s="112">
        <f t="shared" si="11"/>
        <v>43147</v>
      </c>
      <c r="G23" s="67">
        <v>3</v>
      </c>
      <c r="H23" s="68">
        <v>0</v>
      </c>
      <c r="I23" s="134">
        <f>IF(OR(F23=0,E23=0),0,NETWORKDAYS(E23,F23))</f>
        <v>3</v>
      </c>
      <c r="J23" s="192"/>
      <c r="K23" s="202"/>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4" s="48" t="s">
        <v>7</v>
      </c>
      <c r="D24" s="46"/>
      <c r="E24" s="116">
        <v>43148</v>
      </c>
      <c r="F24" s="112">
        <f t="shared" si="11"/>
        <v>43153</v>
      </c>
      <c r="G24" s="67">
        <v>6</v>
      </c>
      <c r="H24" s="68">
        <v>0</v>
      </c>
      <c r="I24" s="134">
        <f>IF(OR(F24=0,E24=0),0,NETWORKDAYS(E24,F24))</f>
        <v>4</v>
      </c>
      <c r="J24" s="192"/>
      <c r="K24" s="202"/>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18">
      <c r="A2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48" t="s">
        <v>7</v>
      </c>
      <c r="D25" s="46"/>
      <c r="E25" s="116">
        <v>43154</v>
      </c>
      <c r="F25" s="112">
        <f t="shared" si="11"/>
        <v>43156</v>
      </c>
      <c r="G25" s="67">
        <v>3</v>
      </c>
      <c r="H25" s="68">
        <v>0</v>
      </c>
      <c r="I25" s="134">
        <f>IF(OR(F25=0,E25=0),0,NETWORKDAYS(E25,F25))</f>
        <v>1</v>
      </c>
      <c r="J25" s="192"/>
      <c r="K25" s="202"/>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3" customFormat="1" ht="18">
      <c r="A26" s="122" t="str">
        <f>IF(ISERROR(VALUE(SUBSTITUTE(prevWBS,".",""))),"1",IF(ISERROR(FIND("`",SUBSTITUTE(prevWBS,".","`",1))),TEXT(VALUE(prevWBS)+1,"#"),TEXT(VALUE(LEFT(prevWBS,FIND("`",SUBSTITUTE(prevWBS,".","`",1))-1))+1,"#")))</f>
        <v>3</v>
      </c>
      <c r="B26" s="109" t="s">
        <v>6</v>
      </c>
      <c r="D26" s="49"/>
      <c r="E26" s="113"/>
      <c r="F26" s="114"/>
      <c r="G26" s="50"/>
      <c r="H26" s="51"/>
      <c r="I26" s="135"/>
      <c r="J26" s="125"/>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48" t="s">
        <v>7</v>
      </c>
      <c r="D27" s="46"/>
      <c r="E27" s="116">
        <v>43141</v>
      </c>
      <c r="F27" s="112">
        <f t="shared" ref="F27:F31" si="12">IF(ISBLANK(E27)," - ",IF(G27=0,E27,E27+G27-1))</f>
        <v>43144</v>
      </c>
      <c r="G27" s="67">
        <v>4</v>
      </c>
      <c r="H27" s="68">
        <v>0</v>
      </c>
      <c r="I27" s="134">
        <f>IF(OR(F27=0,E27=0),0,NETWORKDAYS(E27,F27))</f>
        <v>2</v>
      </c>
      <c r="J27" s="192"/>
      <c r="K27" s="202"/>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48" t="s">
        <v>7</v>
      </c>
      <c r="D28" s="46"/>
      <c r="E28" s="116">
        <v>43145</v>
      </c>
      <c r="F28" s="112">
        <f t="shared" si="12"/>
        <v>43147</v>
      </c>
      <c r="G28" s="67">
        <v>3</v>
      </c>
      <c r="H28" s="68">
        <v>0</v>
      </c>
      <c r="I28" s="134">
        <f>IF(OR(F28=0,E28=0),0,NETWORKDAYS(E28,F28))</f>
        <v>3</v>
      </c>
      <c r="J28" s="203"/>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48" t="s">
        <v>7</v>
      </c>
      <c r="D29" s="46"/>
      <c r="E29" s="116">
        <v>43145</v>
      </c>
      <c r="F29" s="112">
        <f t="shared" si="12"/>
        <v>43147</v>
      </c>
      <c r="G29" s="67">
        <v>3</v>
      </c>
      <c r="H29" s="68">
        <v>0</v>
      </c>
      <c r="I29" s="134">
        <f>IF(OR(F29=0,E29=0),0,NETWORKDAYS(E29,F29))</f>
        <v>3</v>
      </c>
      <c r="J29" s="203"/>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48" t="s">
        <v>7</v>
      </c>
      <c r="D30" s="46"/>
      <c r="E30" s="116">
        <v>43148</v>
      </c>
      <c r="F30" s="112">
        <f t="shared" si="12"/>
        <v>43153</v>
      </c>
      <c r="G30" s="67">
        <v>6</v>
      </c>
      <c r="H30" s="68">
        <v>0</v>
      </c>
      <c r="I30" s="134">
        <f>IF(OR(F30=0,E30=0),0,NETWORKDAYS(E30,F30))</f>
        <v>4</v>
      </c>
      <c r="J30" s="203"/>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8">
      <c r="A3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48" t="s">
        <v>7</v>
      </c>
      <c r="D31" s="46"/>
      <c r="E31" s="116">
        <v>43154</v>
      </c>
      <c r="F31" s="112">
        <f t="shared" si="12"/>
        <v>43156</v>
      </c>
      <c r="G31" s="67">
        <v>3</v>
      </c>
      <c r="H31" s="68">
        <v>0</v>
      </c>
      <c r="I31" s="134">
        <f>IF(OR(F31=0,E31=0),0,NETWORKDAYS(E31,F31))</f>
        <v>1</v>
      </c>
      <c r="J31" s="204"/>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3" customFormat="1" ht="18">
      <c r="A32" s="122" t="str">
        <f>IF(ISERROR(VALUE(SUBSTITUTE(prevWBS,".",""))),"1",IF(ISERROR(FIND("`",SUBSTITUTE(prevWBS,".","`",1))),TEXT(VALUE(prevWBS)+1,"#"),TEXT(VALUE(LEFT(prevWBS,FIND("`",SUBSTITUTE(prevWBS,".","`",1))-1))+1,"#")))</f>
        <v>4</v>
      </c>
      <c r="B32" s="109" t="s">
        <v>6</v>
      </c>
      <c r="D32" s="49"/>
      <c r="E32" s="113"/>
      <c r="F32" s="114"/>
      <c r="G32" s="50"/>
      <c r="H32" s="51"/>
      <c r="I32" s="135"/>
      <c r="J32" s="205"/>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8" t="s">
        <v>7</v>
      </c>
      <c r="D33" s="46"/>
      <c r="E33" s="116">
        <v>43129</v>
      </c>
      <c r="F33" s="112">
        <f t="shared" ref="F33:F37" si="13">IF(ISBLANK(E33)," - ",IF(G33=0,E33,E33+G33-1))</f>
        <v>43129</v>
      </c>
      <c r="G33" s="67">
        <v>1</v>
      </c>
      <c r="H33" s="68">
        <v>0</v>
      </c>
      <c r="I33" s="134">
        <f>IF(OR(F33=0,E33=0),0,NETWORKDAYS(E33,F33))</f>
        <v>1</v>
      </c>
      <c r="J33" s="20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48" t="s">
        <v>7</v>
      </c>
      <c r="D34" s="46"/>
      <c r="E34" s="116">
        <v>43130</v>
      </c>
      <c r="F34" s="112">
        <f t="shared" si="13"/>
        <v>43130</v>
      </c>
      <c r="G34" s="67">
        <v>1</v>
      </c>
      <c r="H34" s="68">
        <v>0</v>
      </c>
      <c r="I34" s="134">
        <f>IF(OR(F34=0,E34=0),0,NETWORKDAYS(E34,F34))</f>
        <v>1</v>
      </c>
      <c r="J34" s="203"/>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48" t="s">
        <v>7</v>
      </c>
      <c r="D35" s="46"/>
      <c r="E35" s="116">
        <v>43131</v>
      </c>
      <c r="F35" s="112">
        <f t="shared" si="13"/>
        <v>43131</v>
      </c>
      <c r="G35" s="67">
        <v>1</v>
      </c>
      <c r="H35" s="68">
        <v>0</v>
      </c>
      <c r="I35" s="134">
        <f>IF(OR(F35=0,E35=0),0,NETWORKDAYS(E35,F35))</f>
        <v>1</v>
      </c>
      <c r="J35" s="203"/>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48" t="s">
        <v>7</v>
      </c>
      <c r="D36" s="46"/>
      <c r="E36" s="116">
        <v>43132</v>
      </c>
      <c r="F36" s="112">
        <f t="shared" si="13"/>
        <v>43132</v>
      </c>
      <c r="G36" s="67">
        <v>1</v>
      </c>
      <c r="H36" s="68">
        <v>0</v>
      </c>
      <c r="I36" s="134">
        <f>IF(OR(F36=0,E36=0),0,NETWORKDAYS(E36,F36))</f>
        <v>1</v>
      </c>
      <c r="J36" s="203"/>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18">
      <c r="A3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48" t="s">
        <v>7</v>
      </c>
      <c r="D37" s="46"/>
      <c r="E37" s="116">
        <v>43133</v>
      </c>
      <c r="F37" s="112">
        <f t="shared" si="13"/>
        <v>43133</v>
      </c>
      <c r="G37" s="67">
        <v>1</v>
      </c>
      <c r="H37" s="68">
        <v>0</v>
      </c>
      <c r="I37" s="134">
        <f>IF(OR(F37=0,E37=0),0,NETWORKDAYS(E37,F37))</f>
        <v>1</v>
      </c>
      <c r="J37" s="204"/>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8">
      <c r="A39" s="44"/>
      <c r="B39" s="53"/>
      <c r="C39" s="53"/>
      <c r="D39" s="54"/>
      <c r="E39" s="115"/>
      <c r="F39" s="115"/>
      <c r="G39" s="55"/>
      <c r="H39" s="56"/>
      <c r="I39" s="137"/>
      <c r="J39" s="12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8" customFormat="1" ht="27" customHeight="1" thickBot="1">
      <c r="A40" s="138" t="s">
        <v>1</v>
      </c>
      <c r="B40" s="70"/>
      <c r="C40" s="70"/>
      <c r="D40" s="70"/>
      <c r="E40" s="70"/>
      <c r="F40" s="70"/>
      <c r="G40" s="70"/>
      <c r="H40" s="70"/>
      <c r="I40" s="70"/>
      <c r="J40" s="70"/>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9" thickTop="1">
      <c r="A41" s="139" t="s">
        <v>76</v>
      </c>
      <c r="B41" s="140"/>
      <c r="C41" s="140"/>
      <c r="D41" s="140"/>
      <c r="E41" s="141"/>
      <c r="F41" s="141"/>
      <c r="G41" s="140"/>
      <c r="H41" s="140"/>
      <c r="I41" s="142"/>
      <c r="J41" s="143"/>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2" t="str">
        <f>IF(ISERROR(VALUE(SUBSTITUTE(prevWBS,".",""))),"1",IF(ISERROR(FIND("`",SUBSTITUTE(prevWBS,".","`",1))),TEXT(VALUE(prevWBS)+1,"#"),TEXT(VALUE(LEFT(prevWBS,FIND("`",SUBSTITUTE(prevWBS,".","`",1))-1))+1,"#")))</f>
        <v>1</v>
      </c>
      <c r="B42" s="133" t="s">
        <v>62</v>
      </c>
      <c r="C42" s="43"/>
      <c r="D42" s="49"/>
      <c r="E42" s="113"/>
      <c r="F42" s="114"/>
      <c r="G42" s="50"/>
      <c r="H42" s="51"/>
      <c r="I42" s="135"/>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48" t="s">
        <v>63</v>
      </c>
      <c r="C43" s="45"/>
      <c r="D43" s="46"/>
      <c r="E43" s="116"/>
      <c r="F43" s="112" t="str">
        <f>IF(ISBLANK(E43)," - ",IF(G43=0,E43,E43+G43-1))</f>
        <v xml:space="preserve"> - </v>
      </c>
      <c r="G43" s="67"/>
      <c r="H43" s="68">
        <v>0</v>
      </c>
      <c r="I43" s="134">
        <f>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48" t="s">
        <v>64</v>
      </c>
      <c r="C44" s="45"/>
      <c r="D44" s="46"/>
      <c r="E44" s="116"/>
      <c r="F44" s="112" t="str">
        <f t="shared" ref="F44:F45" si="14">IF(ISBLANK(E44)," - ",IF(G44=0,E44,E44+G44-1))</f>
        <v xml:space="preserve"> - </v>
      </c>
      <c r="G44" s="67"/>
      <c r="H44" s="68">
        <v>0</v>
      </c>
      <c r="I44" s="134">
        <f t="shared" ref="I44:I45" si="15">IF(OR(F44=0,E44=0),0,NETWORKDAYS(E44,F44))</f>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57" customFormat="1" ht="18">
      <c r="A45"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48" t="s">
        <v>65</v>
      </c>
      <c r="C45" s="45"/>
      <c r="D45" s="46"/>
      <c r="E45" s="116"/>
      <c r="F45" s="112" t="str">
        <f t="shared" si="14"/>
        <v xml:space="preserve"> - </v>
      </c>
      <c r="G45" s="67"/>
      <c r="H45" s="68">
        <v>0</v>
      </c>
      <c r="I45" s="134">
        <f t="shared" si="15"/>
        <v>0</v>
      </c>
      <c r="J45" s="124"/>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62" customFormat="1" ht="19.5" customHeight="1">
      <c r="A46" s="59"/>
      <c r="B46" s="60"/>
      <c r="C46" s="60"/>
      <c r="D46" s="61"/>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row>
    <row r="47" spans="1:66" ht="19.5" customHeight="1"/>
    <row r="48"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1:H45 H8:H3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5">
    <cfRule type="expression" dxfId="2" priority="49">
      <formula>AND($E8&lt;=K$6,ROUNDDOWN(($F8-$E8+1)*$H8,0)+$E8-1&gt;=K$6)</formula>
    </cfRule>
    <cfRule type="expression" dxfId="1" priority="50">
      <formula>AND(NOT(ISBLANK($E8)),$E8&lt;=K$6,$F8&gt;=K$6)</formula>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8:B39 B33 B34:B36 B27:B30 B21:B24 B41 B40 F20 F26 F32 E38:I41 I21 I14 I13 I11 I12 I10 E44:E45 E42:I42 H33:I36 H27:I30 H22:I24 H20:I20 H26:I26 H32:I32" unlockedFormula="1"/>
    <ignoredError sqref="A32 A26 A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H41:H45 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50" t="s">
        <v>2</v>
      </c>
      <c r="B13" s="250"/>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50" t="s">
        <v>86</v>
      </c>
      <c r="B23" s="250"/>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50" t="s">
        <v>9</v>
      </c>
      <c r="B37" s="250"/>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50" t="s">
        <v>5</v>
      </c>
      <c r="B48" s="250"/>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50" t="s">
        <v>8</v>
      </c>
      <c r="B64" s="250"/>
    </row>
    <row r="65" spans="1:4" s="2" customFormat="1" ht="45">
      <c r="A65" s="13"/>
      <c r="B65" s="162" t="s">
        <v>110</v>
      </c>
      <c r="C65" s="13"/>
      <c r="D65" s="13"/>
    </row>
    <row r="66" spans="1:4" s="13" customFormat="1">
      <c r="B66" s="6"/>
    </row>
    <row r="67" spans="1:4" s="2" customFormat="1" ht="18">
      <c r="A67" s="250" t="s">
        <v>3</v>
      </c>
      <c r="B67" s="250"/>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2019-02-21T21:46:34Z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