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_de_trabalho" defaultThemeVersion="124226"/>
  <bookViews>
    <workbookView xWindow="120" yWindow="135" windowWidth="19320" windowHeight="12075" activeTab="3"/>
  </bookViews>
  <sheets>
    <sheet name="N14" sheetId="16" r:id="rId1"/>
    <sheet name="N18" sheetId="19" r:id="rId2"/>
    <sheet name="N22" sheetId="20" r:id="rId3"/>
    <sheet name="Melhores" sheetId="6" r:id="rId4"/>
  </sheets>
  <calcPr calcId="144525"/>
</workbook>
</file>

<file path=xl/calcChain.xml><?xml version="1.0" encoding="utf-8"?>
<calcChain xmlns="http://schemas.openxmlformats.org/spreadsheetml/2006/main">
  <c r="E39" i="20" l="1"/>
  <c r="D39" i="20"/>
  <c r="C39" i="20"/>
  <c r="E38" i="20"/>
  <c r="D38" i="20"/>
  <c r="C38" i="20"/>
  <c r="E37" i="20"/>
  <c r="D37" i="20"/>
  <c r="C37" i="20"/>
  <c r="E36" i="20"/>
  <c r="D36" i="20"/>
  <c r="C36" i="20"/>
  <c r="E35" i="20"/>
  <c r="D35" i="20"/>
  <c r="C35" i="20"/>
  <c r="E34" i="20"/>
  <c r="D34" i="20"/>
  <c r="C34" i="20"/>
  <c r="I30" i="20"/>
  <c r="H30" i="20"/>
  <c r="G30" i="20"/>
  <c r="F30" i="20"/>
  <c r="E30" i="20"/>
  <c r="D30" i="20"/>
  <c r="C30" i="20"/>
  <c r="I20" i="20"/>
  <c r="H20" i="20"/>
  <c r="G20" i="20"/>
  <c r="F20" i="20"/>
  <c r="E20" i="20"/>
  <c r="D20" i="20"/>
  <c r="C20" i="20"/>
  <c r="I10" i="20"/>
  <c r="H10" i="20"/>
  <c r="G10" i="20"/>
  <c r="F10" i="20"/>
  <c r="E10" i="20"/>
  <c r="D10" i="20"/>
  <c r="C10" i="20"/>
  <c r="E39" i="19"/>
  <c r="D39" i="19"/>
  <c r="F39" i="19" s="1"/>
  <c r="C39" i="19"/>
  <c r="E38" i="19"/>
  <c r="D38" i="19"/>
  <c r="C38" i="19"/>
  <c r="E37" i="19"/>
  <c r="D37" i="19"/>
  <c r="F37" i="19" s="1"/>
  <c r="C37" i="19"/>
  <c r="E36" i="19"/>
  <c r="D36" i="19"/>
  <c r="C36" i="19"/>
  <c r="E35" i="19"/>
  <c r="D35" i="19"/>
  <c r="C35" i="19"/>
  <c r="E34" i="19"/>
  <c r="E40" i="19" s="1"/>
  <c r="D34" i="19"/>
  <c r="D40" i="19" s="1"/>
  <c r="C34" i="19"/>
  <c r="C40" i="19" s="1"/>
  <c r="I30" i="19"/>
  <c r="H30" i="19"/>
  <c r="G30" i="19"/>
  <c r="F30" i="19"/>
  <c r="E30" i="19"/>
  <c r="D30" i="19"/>
  <c r="C30" i="19"/>
  <c r="I20" i="19"/>
  <c r="H20" i="19"/>
  <c r="G20" i="19"/>
  <c r="F20" i="19"/>
  <c r="E20" i="19"/>
  <c r="D20" i="19"/>
  <c r="C20" i="19"/>
  <c r="I10" i="19"/>
  <c r="H10" i="19"/>
  <c r="G10" i="19"/>
  <c r="F10" i="19"/>
  <c r="E10" i="19"/>
  <c r="D10" i="19"/>
  <c r="C10" i="19"/>
  <c r="C40" i="20" l="1"/>
  <c r="F37" i="20"/>
  <c r="F39" i="20"/>
  <c r="E40" i="20"/>
  <c r="D40" i="20"/>
  <c r="F36" i="20"/>
  <c r="F35" i="20"/>
  <c r="F38" i="20"/>
  <c r="F35" i="19"/>
  <c r="F36" i="19"/>
  <c r="F38" i="19"/>
  <c r="F34" i="20"/>
  <c r="F34" i="19"/>
  <c r="C35" i="16"/>
  <c r="C36" i="16"/>
  <c r="C37" i="16"/>
  <c r="C38" i="16"/>
  <c r="C39" i="16"/>
  <c r="C34" i="16"/>
  <c r="E35" i="16"/>
  <c r="E36" i="16"/>
  <c r="E37" i="16"/>
  <c r="E38" i="16"/>
  <c r="E39" i="16"/>
  <c r="E34" i="16"/>
  <c r="E40" i="16" s="1"/>
  <c r="D35" i="16"/>
  <c r="D36" i="16"/>
  <c r="D37" i="16"/>
  <c r="D38" i="16"/>
  <c r="D39" i="16"/>
  <c r="D34" i="16"/>
  <c r="H30" i="16"/>
  <c r="G30" i="16"/>
  <c r="E30" i="16"/>
  <c r="D30" i="16"/>
  <c r="C30" i="16"/>
  <c r="I30" i="16"/>
  <c r="F30" i="16"/>
  <c r="H20" i="16"/>
  <c r="G20" i="16"/>
  <c r="E20" i="16"/>
  <c r="D20" i="16"/>
  <c r="C20" i="16"/>
  <c r="I20" i="16"/>
  <c r="F20" i="16"/>
  <c r="D10" i="16"/>
  <c r="E10" i="16"/>
  <c r="F10" i="16"/>
  <c r="G39" i="20" l="1"/>
  <c r="G38" i="20"/>
  <c r="G34" i="20"/>
  <c r="F40" i="20"/>
  <c r="G36" i="20"/>
  <c r="G37" i="20"/>
  <c r="G35" i="20"/>
  <c r="G34" i="19"/>
  <c r="F40" i="19"/>
  <c r="G36" i="19"/>
  <c r="G37" i="19"/>
  <c r="G38" i="19"/>
  <c r="G39" i="19"/>
  <c r="G35" i="19"/>
  <c r="F39" i="16"/>
  <c r="F38" i="16"/>
  <c r="F37" i="16"/>
  <c r="F36" i="16"/>
  <c r="F35" i="16"/>
  <c r="F34" i="16"/>
  <c r="C40" i="16"/>
  <c r="H10" i="16"/>
  <c r="G10" i="16"/>
  <c r="C10" i="16"/>
  <c r="C43" i="20" l="1"/>
  <c r="C7" i="6" s="1"/>
  <c r="D45" i="20"/>
  <c r="D44" i="20"/>
  <c r="D43" i="20"/>
  <c r="C43" i="19"/>
  <c r="C6" i="6" s="1"/>
  <c r="D45" i="19"/>
  <c r="D44" i="19"/>
  <c r="D43" i="19"/>
  <c r="G34" i="16"/>
  <c r="G35" i="16"/>
  <c r="G36" i="16"/>
  <c r="G38" i="16"/>
  <c r="G37" i="16"/>
  <c r="G39" i="16"/>
  <c r="I10" i="16"/>
  <c r="F40" i="16"/>
  <c r="D40" i="16"/>
  <c r="E45" i="20"/>
  <c r="E44" i="19"/>
  <c r="E43" i="19"/>
  <c r="E44" i="20"/>
  <c r="E43" i="20"/>
  <c r="E45" i="19"/>
  <c r="F7" i="6" l="1"/>
  <c r="E7" i="6"/>
  <c r="G7" i="6" s="1"/>
  <c r="F6" i="6"/>
  <c r="E6" i="6"/>
  <c r="G6" i="6" s="1"/>
  <c r="D6" i="6"/>
  <c r="D7" i="6"/>
  <c r="C43" i="16"/>
  <c r="C5" i="6" s="1"/>
  <c r="D44" i="16"/>
  <c r="D43" i="16"/>
  <c r="D45" i="16"/>
  <c r="E43" i="16"/>
  <c r="E44" i="16"/>
  <c r="E45" i="16"/>
  <c r="F5" i="6" l="1"/>
  <c r="E5" i="6"/>
  <c r="D5" i="6"/>
  <c r="G5" i="6" l="1"/>
  <c r="I5" i="6" s="1"/>
  <c r="I7" i="6"/>
  <c r="I6" i="6"/>
  <c r="G11" i="6"/>
  <c r="E11" i="6"/>
  <c r="C11" i="6"/>
  <c r="B11" i="6"/>
  <c r="F11" i="6"/>
  <c r="D11" i="6"/>
</calcChain>
</file>

<file path=xl/sharedStrings.xml><?xml version="1.0" encoding="utf-8"?>
<sst xmlns="http://schemas.openxmlformats.org/spreadsheetml/2006/main" count="197" uniqueCount="26">
  <si>
    <t>Validação 1</t>
  </si>
  <si>
    <t>Treinamento 1</t>
  </si>
  <si>
    <t>Treinamento 2</t>
  </si>
  <si>
    <t>Treinamento 3</t>
  </si>
  <si>
    <t>Treinamento 4</t>
  </si>
  <si>
    <t>Treinamento 5</t>
  </si>
  <si>
    <t>Treinamento 6</t>
  </si>
  <si>
    <t>Média</t>
  </si>
  <si>
    <t>Média Validação</t>
  </si>
  <si>
    <t>Treinamento</t>
  </si>
  <si>
    <t>Melhores Redes Treinadas</t>
  </si>
  <si>
    <t>Neurônios C. O.</t>
  </si>
  <si>
    <t>Melhor Rede</t>
  </si>
  <si>
    <t>Acertos</t>
  </si>
  <si>
    <t>Erros Tipo II</t>
  </si>
  <si>
    <t>Erros Tipo I</t>
  </si>
  <si>
    <t>Endereços</t>
  </si>
  <si>
    <t>Valores</t>
  </si>
  <si>
    <t>Erros Tipo II - T1</t>
  </si>
  <si>
    <t>Erros Tipo I - T1</t>
  </si>
  <si>
    <t>Erros Tipo I - T2</t>
  </si>
  <si>
    <t>Erros Tipo II - T2</t>
  </si>
  <si>
    <t>Validação 3</t>
  </si>
  <si>
    <t>Validação 2</t>
  </si>
  <si>
    <t>Média de Erros</t>
  </si>
  <si>
    <t>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</si>
</sst>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3" fillId="0" borderId="0" xfId="0" applyFont="1"/>
    <xf numFmtId="0" fontId="2" fillId="0" borderId="4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B2:J45"/>
  <sheetViews>
    <sheetView topLeftCell="A16" workbookViewId="0">
      <selection activeCell="F33" sqref="F33"/>
    </sheetView>
  </sheetViews>
  <sheetFormatPr defaultRowHeight="15" x14ac:dyDescent="0.25"/>
  <cols>
    <col min="1" max="1" width="1.42578125" customWidth="1"/>
    <col min="2" max="2" width="14.28515625" customWidth="1"/>
    <col min="3" max="9" width="14.7109375" customWidth="1"/>
    <col min="10" max="10" width="1.42578125" customWidth="1"/>
  </cols>
  <sheetData>
    <row r="2" spans="2:9" x14ac:dyDescent="0.25">
      <c r="B2" s="1"/>
      <c r="C2" s="22" t="s">
        <v>0</v>
      </c>
      <c r="D2" s="23"/>
      <c r="E2" s="23"/>
      <c r="F2" s="23"/>
      <c r="G2" s="23"/>
      <c r="H2" s="23"/>
      <c r="I2" s="23"/>
    </row>
    <row r="3" spans="2:9" x14ac:dyDescent="0.25">
      <c r="B3" s="2"/>
      <c r="C3" s="17" t="s">
        <v>13</v>
      </c>
      <c r="D3" s="20" t="s">
        <v>19</v>
      </c>
      <c r="E3" s="20" t="s">
        <v>20</v>
      </c>
      <c r="F3" s="20" t="s">
        <v>15</v>
      </c>
      <c r="G3" s="20" t="s">
        <v>18</v>
      </c>
      <c r="H3" s="20" t="s">
        <v>21</v>
      </c>
      <c r="I3" s="20" t="s">
        <v>14</v>
      </c>
    </row>
    <row r="4" spans="2:9" x14ac:dyDescent="0.25">
      <c r="B4" s="4" t="s">
        <v>1</v>
      </c>
      <c r="C4" s="11">
        <v>22485</v>
      </c>
      <c r="D4" s="11">
        <v>4</v>
      </c>
      <c r="E4" s="11">
        <v>585</v>
      </c>
      <c r="F4" s="6">
        <v>589</v>
      </c>
      <c r="G4" s="11">
        <v>38</v>
      </c>
      <c r="H4" s="11">
        <v>888</v>
      </c>
      <c r="I4" s="7">
        <v>926</v>
      </c>
    </row>
    <row r="5" spans="2:9" x14ac:dyDescent="0.25">
      <c r="B5" s="4" t="s">
        <v>2</v>
      </c>
      <c r="C5" s="11">
        <v>22502</v>
      </c>
      <c r="D5" s="11">
        <v>5</v>
      </c>
      <c r="E5" s="11">
        <v>752</v>
      </c>
      <c r="F5" s="6">
        <v>757</v>
      </c>
      <c r="G5" s="11">
        <v>34</v>
      </c>
      <c r="H5" s="11">
        <v>707</v>
      </c>
      <c r="I5" s="7">
        <v>741</v>
      </c>
    </row>
    <row r="6" spans="2:9" x14ac:dyDescent="0.25">
      <c r="B6" s="4" t="s">
        <v>3</v>
      </c>
      <c r="C6" s="11">
        <v>22786</v>
      </c>
      <c r="D6" s="11">
        <v>5</v>
      </c>
      <c r="E6" s="11">
        <v>440</v>
      </c>
      <c r="F6" s="6">
        <v>445</v>
      </c>
      <c r="G6" s="11">
        <v>38</v>
      </c>
      <c r="H6" s="11">
        <v>731</v>
      </c>
      <c r="I6" s="7">
        <v>769</v>
      </c>
    </row>
    <row r="7" spans="2:9" x14ac:dyDescent="0.25">
      <c r="B7" s="4" t="s">
        <v>4</v>
      </c>
      <c r="C7" s="11">
        <v>22606</v>
      </c>
      <c r="D7" s="11">
        <v>18</v>
      </c>
      <c r="E7" s="11">
        <v>700</v>
      </c>
      <c r="F7" s="6">
        <v>718</v>
      </c>
      <c r="G7" s="11">
        <v>5</v>
      </c>
      <c r="H7" s="11">
        <v>671</v>
      </c>
      <c r="I7" s="7">
        <v>676</v>
      </c>
    </row>
    <row r="8" spans="2:9" x14ac:dyDescent="0.25">
      <c r="B8" s="4" t="s">
        <v>5</v>
      </c>
      <c r="C8" s="11">
        <v>22071</v>
      </c>
      <c r="D8" s="11">
        <v>180</v>
      </c>
      <c r="E8" s="11">
        <v>652</v>
      </c>
      <c r="F8" s="6">
        <v>832</v>
      </c>
      <c r="G8" s="11">
        <v>115</v>
      </c>
      <c r="H8" s="11">
        <v>982</v>
      </c>
      <c r="I8" s="7">
        <v>1097</v>
      </c>
    </row>
    <row r="9" spans="2:9" x14ac:dyDescent="0.25">
      <c r="B9" s="4" t="s">
        <v>6</v>
      </c>
      <c r="C9" s="11">
        <v>22508</v>
      </c>
      <c r="D9" s="11">
        <v>39</v>
      </c>
      <c r="E9" s="11">
        <v>726</v>
      </c>
      <c r="F9" s="6">
        <v>765</v>
      </c>
      <c r="G9" s="11">
        <v>98</v>
      </c>
      <c r="H9" s="11">
        <v>629</v>
      </c>
      <c r="I9" s="7">
        <v>727</v>
      </c>
    </row>
    <row r="10" spans="2:9" x14ac:dyDescent="0.25">
      <c r="B10" s="6" t="s">
        <v>7</v>
      </c>
      <c r="C10" s="7">
        <f t="shared" ref="C10:E10" si="0">AVERAGE(C4:C9)</f>
        <v>22493</v>
      </c>
      <c r="D10" s="7">
        <f t="shared" si="0"/>
        <v>41.833333333333336</v>
      </c>
      <c r="E10" s="7">
        <f t="shared" si="0"/>
        <v>642.5</v>
      </c>
      <c r="F10" s="7">
        <f>AVERAGE(F4:F9)</f>
        <v>684.33333333333337</v>
      </c>
      <c r="G10" s="7">
        <f>AVERAGE(G4:G9)</f>
        <v>54.666666666666664</v>
      </c>
      <c r="H10" s="7">
        <f>AVERAGE(H4:H9)</f>
        <v>768</v>
      </c>
      <c r="I10" s="7">
        <f>AVERAGE(I4:I9)</f>
        <v>822.66666666666663</v>
      </c>
    </row>
    <row r="12" spans="2:9" x14ac:dyDescent="0.25">
      <c r="B12" s="1"/>
      <c r="C12" s="22" t="s">
        <v>23</v>
      </c>
      <c r="D12" s="23"/>
      <c r="E12" s="23"/>
      <c r="F12" s="23"/>
      <c r="G12" s="23"/>
      <c r="H12" s="23"/>
      <c r="I12" s="23"/>
    </row>
    <row r="13" spans="2:9" x14ac:dyDescent="0.25">
      <c r="B13" s="2"/>
      <c r="C13" s="20" t="s">
        <v>13</v>
      </c>
      <c r="D13" s="20" t="s">
        <v>19</v>
      </c>
      <c r="E13" s="20" t="s">
        <v>20</v>
      </c>
      <c r="F13" s="20" t="s">
        <v>15</v>
      </c>
      <c r="G13" s="20" t="s">
        <v>18</v>
      </c>
      <c r="H13" s="20" t="s">
        <v>21</v>
      </c>
      <c r="I13" s="20" t="s">
        <v>14</v>
      </c>
    </row>
    <row r="14" spans="2:9" x14ac:dyDescent="0.25">
      <c r="B14" s="4" t="s">
        <v>1</v>
      </c>
      <c r="C14" s="11">
        <v>22892</v>
      </c>
      <c r="D14" s="11">
        <v>2</v>
      </c>
      <c r="E14" s="11">
        <v>508</v>
      </c>
      <c r="F14" s="6">
        <v>510</v>
      </c>
      <c r="G14" s="11">
        <v>31</v>
      </c>
      <c r="H14" s="11">
        <v>567</v>
      </c>
      <c r="I14" s="7">
        <v>598</v>
      </c>
    </row>
    <row r="15" spans="2:9" x14ac:dyDescent="0.25">
      <c r="B15" s="4" t="s">
        <v>2</v>
      </c>
      <c r="C15" s="11">
        <v>21808</v>
      </c>
      <c r="D15" s="11">
        <v>4</v>
      </c>
      <c r="E15" s="11">
        <v>1251</v>
      </c>
      <c r="F15" s="6">
        <v>1255</v>
      </c>
      <c r="G15" s="11">
        <v>30</v>
      </c>
      <c r="H15" s="11">
        <v>907</v>
      </c>
      <c r="I15" s="7">
        <v>937</v>
      </c>
    </row>
    <row r="16" spans="2:9" x14ac:dyDescent="0.25">
      <c r="B16" s="4" t="s">
        <v>3</v>
      </c>
      <c r="C16" s="11">
        <v>22199</v>
      </c>
      <c r="D16" s="11">
        <v>4</v>
      </c>
      <c r="E16" s="11">
        <v>1127</v>
      </c>
      <c r="F16" s="6">
        <v>1131</v>
      </c>
      <c r="G16" s="11">
        <v>33</v>
      </c>
      <c r="H16" s="11">
        <v>637</v>
      </c>
      <c r="I16" s="7">
        <v>670</v>
      </c>
    </row>
    <row r="17" spans="2:10" x14ac:dyDescent="0.25">
      <c r="B17" s="4" t="s">
        <v>4</v>
      </c>
      <c r="C17" s="11">
        <v>22335</v>
      </c>
      <c r="D17" s="11">
        <v>15</v>
      </c>
      <c r="E17" s="11">
        <v>859</v>
      </c>
      <c r="F17" s="6">
        <v>874</v>
      </c>
      <c r="G17" s="11">
        <v>49</v>
      </c>
      <c r="H17" s="11">
        <v>742</v>
      </c>
      <c r="I17" s="7">
        <v>791</v>
      </c>
    </row>
    <row r="18" spans="2:10" x14ac:dyDescent="0.25">
      <c r="B18" s="4" t="s">
        <v>5</v>
      </c>
      <c r="C18" s="11">
        <v>21448</v>
      </c>
      <c r="D18" s="11">
        <v>13</v>
      </c>
      <c r="E18" s="11">
        <v>1510</v>
      </c>
      <c r="F18" s="6">
        <v>1523</v>
      </c>
      <c r="G18" s="11">
        <v>57</v>
      </c>
      <c r="H18" s="11">
        <v>972</v>
      </c>
      <c r="I18" s="7">
        <v>1029</v>
      </c>
    </row>
    <row r="19" spans="2:10" x14ac:dyDescent="0.25">
      <c r="B19" s="4" t="s">
        <v>6</v>
      </c>
      <c r="C19" s="11">
        <v>22403</v>
      </c>
      <c r="D19" s="11">
        <v>38</v>
      </c>
      <c r="E19" s="11">
        <v>779</v>
      </c>
      <c r="F19" s="6">
        <v>817</v>
      </c>
      <c r="G19" s="11">
        <v>41</v>
      </c>
      <c r="H19" s="11">
        <v>739</v>
      </c>
      <c r="I19" s="7">
        <v>780</v>
      </c>
    </row>
    <row r="20" spans="2:10" x14ac:dyDescent="0.25">
      <c r="B20" s="6" t="s">
        <v>7</v>
      </c>
      <c r="C20" s="7">
        <f t="shared" ref="C20:E20" si="1">AVERAGE(C14:C19)</f>
        <v>22180.833333333332</v>
      </c>
      <c r="D20" s="7">
        <f t="shared" si="1"/>
        <v>12.666666666666666</v>
      </c>
      <c r="E20" s="7">
        <f t="shared" si="1"/>
        <v>1005.6666666666666</v>
      </c>
      <c r="F20" s="7">
        <f>AVERAGE(F14:F19)</f>
        <v>1018.3333333333334</v>
      </c>
      <c r="G20" s="7">
        <f>AVERAGE(G14:G19)</f>
        <v>40.166666666666664</v>
      </c>
      <c r="H20" s="7">
        <f>AVERAGE(H14:H19)</f>
        <v>760.66666666666663</v>
      </c>
      <c r="I20" s="7">
        <f>AVERAGE(I14:I19)</f>
        <v>800.83333333333337</v>
      </c>
    </row>
    <row r="21" spans="2:10" x14ac:dyDescent="0.25">
      <c r="B21" s="12"/>
      <c r="C21" s="13"/>
      <c r="D21" s="13"/>
      <c r="E21" s="13"/>
      <c r="F21" s="13"/>
      <c r="G21" s="13"/>
      <c r="H21" s="13"/>
      <c r="I21" s="13"/>
      <c r="J21" s="14"/>
    </row>
    <row r="22" spans="2:10" x14ac:dyDescent="0.25">
      <c r="B22" s="1"/>
      <c r="C22" s="22" t="s">
        <v>22</v>
      </c>
      <c r="D22" s="23"/>
      <c r="E22" s="23"/>
      <c r="F22" s="23"/>
      <c r="G22" s="23"/>
      <c r="H22" s="23"/>
      <c r="I22" s="23"/>
    </row>
    <row r="23" spans="2:10" x14ac:dyDescent="0.25">
      <c r="B23" s="2"/>
      <c r="C23" s="20" t="s">
        <v>13</v>
      </c>
      <c r="D23" s="20" t="s">
        <v>19</v>
      </c>
      <c r="E23" s="20" t="s">
        <v>20</v>
      </c>
      <c r="F23" s="20" t="s">
        <v>15</v>
      </c>
      <c r="G23" s="20" t="s">
        <v>18</v>
      </c>
      <c r="H23" s="20" t="s">
        <v>21</v>
      </c>
      <c r="I23" s="20" t="s">
        <v>14</v>
      </c>
    </row>
    <row r="24" spans="2:10" x14ac:dyDescent="0.25">
      <c r="B24" s="4" t="s">
        <v>1</v>
      </c>
      <c r="C24" s="11">
        <v>22635</v>
      </c>
      <c r="D24" s="11">
        <v>3</v>
      </c>
      <c r="E24" s="11">
        <v>607</v>
      </c>
      <c r="F24" s="6">
        <v>610</v>
      </c>
      <c r="G24" s="11">
        <v>298</v>
      </c>
      <c r="H24" s="11">
        <v>457</v>
      </c>
      <c r="I24" s="7">
        <v>755</v>
      </c>
    </row>
    <row r="25" spans="2:10" x14ac:dyDescent="0.25">
      <c r="B25" s="4" t="s">
        <v>2</v>
      </c>
      <c r="C25" s="11">
        <v>22706</v>
      </c>
      <c r="D25" s="11">
        <v>4</v>
      </c>
      <c r="E25" s="11">
        <v>562</v>
      </c>
      <c r="F25" s="6">
        <v>566</v>
      </c>
      <c r="G25" s="11">
        <v>296</v>
      </c>
      <c r="H25" s="11">
        <v>432</v>
      </c>
      <c r="I25" s="7">
        <v>728</v>
      </c>
    </row>
    <row r="26" spans="2:10" x14ac:dyDescent="0.25">
      <c r="B26" s="4" t="s">
        <v>3</v>
      </c>
      <c r="C26" s="11">
        <v>22668</v>
      </c>
      <c r="D26" s="11">
        <v>4</v>
      </c>
      <c r="E26" s="11">
        <v>602</v>
      </c>
      <c r="F26" s="6">
        <v>606</v>
      </c>
      <c r="G26" s="11">
        <v>300</v>
      </c>
      <c r="H26" s="11">
        <v>426</v>
      </c>
      <c r="I26" s="7">
        <v>726</v>
      </c>
    </row>
    <row r="27" spans="2:10" x14ac:dyDescent="0.25">
      <c r="B27" s="4" t="s">
        <v>4</v>
      </c>
      <c r="C27" s="11">
        <v>23023</v>
      </c>
      <c r="D27" s="11">
        <v>14</v>
      </c>
      <c r="E27" s="11">
        <v>543</v>
      </c>
      <c r="F27" s="6">
        <v>557</v>
      </c>
      <c r="G27" s="11">
        <v>267</v>
      </c>
      <c r="H27" s="11">
        <v>153</v>
      </c>
      <c r="I27" s="7">
        <v>420</v>
      </c>
    </row>
    <row r="28" spans="2:10" x14ac:dyDescent="0.25">
      <c r="B28" s="4" t="s">
        <v>5</v>
      </c>
      <c r="C28" s="11">
        <v>21805</v>
      </c>
      <c r="D28" s="11">
        <v>46</v>
      </c>
      <c r="E28" s="11">
        <v>1410</v>
      </c>
      <c r="F28" s="6">
        <v>1456</v>
      </c>
      <c r="G28" s="11">
        <v>285</v>
      </c>
      <c r="H28" s="11">
        <v>454</v>
      </c>
      <c r="I28" s="7">
        <v>739</v>
      </c>
    </row>
    <row r="29" spans="2:10" x14ac:dyDescent="0.25">
      <c r="B29" s="4" t="s">
        <v>6</v>
      </c>
      <c r="C29" s="11">
        <v>22878</v>
      </c>
      <c r="D29" s="11">
        <v>40</v>
      </c>
      <c r="E29" s="11">
        <v>373</v>
      </c>
      <c r="F29" s="6">
        <v>413</v>
      </c>
      <c r="G29" s="11">
        <v>280</v>
      </c>
      <c r="H29" s="11">
        <v>429</v>
      </c>
      <c r="I29" s="7">
        <v>709</v>
      </c>
    </row>
    <row r="30" spans="2:10" x14ac:dyDescent="0.25">
      <c r="B30" s="6" t="s">
        <v>7</v>
      </c>
      <c r="C30" s="7">
        <f t="shared" ref="C30:E30" si="2">AVERAGE(C24:C29)</f>
        <v>22619.166666666668</v>
      </c>
      <c r="D30" s="7">
        <f t="shared" si="2"/>
        <v>18.5</v>
      </c>
      <c r="E30" s="7">
        <f t="shared" si="2"/>
        <v>682.83333333333337</v>
      </c>
      <c r="F30" s="7">
        <f>AVERAGE(F24:F29)</f>
        <v>701.33333333333337</v>
      </c>
      <c r="G30" s="7">
        <f>AVERAGE(G24:G29)</f>
        <v>287.66666666666669</v>
      </c>
      <c r="H30" s="7">
        <f>AVERAGE(H24:H29)</f>
        <v>391.83333333333331</v>
      </c>
      <c r="I30" s="7">
        <f>AVERAGE(I24:I29)</f>
        <v>679.5</v>
      </c>
    </row>
    <row r="32" spans="2:10" x14ac:dyDescent="0.25">
      <c r="B32" s="1"/>
      <c r="C32" s="24" t="s">
        <v>8</v>
      </c>
      <c r="D32" s="25"/>
      <c r="E32" s="25"/>
      <c r="F32" s="26"/>
    </row>
    <row r="33" spans="2:7" x14ac:dyDescent="0.25">
      <c r="B33" s="2"/>
      <c r="C33" s="18" t="s">
        <v>13</v>
      </c>
      <c r="D33" s="18" t="s">
        <v>15</v>
      </c>
      <c r="E33" s="18" t="s">
        <v>14</v>
      </c>
      <c r="F33" s="18" t="s">
        <v>25</v>
      </c>
    </row>
    <row r="34" spans="2:7" x14ac:dyDescent="0.25">
      <c r="B34" s="4" t="s">
        <v>1</v>
      </c>
      <c r="C34" s="5">
        <f>AVERAGE(C4,C14,C24)</f>
        <v>22670.666666666668</v>
      </c>
      <c r="D34" s="5">
        <f>AVERAGE(F4,F14,F24)</f>
        <v>569.66666666666663</v>
      </c>
      <c r="E34" s="5">
        <f>AVERAGE(I4,I14,I24)</f>
        <v>759.66666666666663</v>
      </c>
      <c r="F34" s="5">
        <f>SUM(D34:E34)</f>
        <v>1329.3333333333333</v>
      </c>
      <c r="G34" s="15">
        <f ca="1">IF(AND(F34=MIN($F$34:$F$39),F34&lt;&gt;0),CELL("lin",F34),"")</f>
        <v>34</v>
      </c>
    </row>
    <row r="35" spans="2:7" x14ac:dyDescent="0.25">
      <c r="B35" s="4" t="s">
        <v>2</v>
      </c>
      <c r="C35" s="5">
        <f t="shared" ref="C35:C39" si="3">AVERAGE(C5,C15,C25)</f>
        <v>22338.666666666668</v>
      </c>
      <c r="D35" s="5">
        <f t="shared" ref="D35:D39" si="4">AVERAGE(F5,F15,F25)</f>
        <v>859.33333333333337</v>
      </c>
      <c r="E35" s="5">
        <f t="shared" ref="E35:E39" si="5">AVERAGE(I5,I15,I25)</f>
        <v>802</v>
      </c>
      <c r="F35" s="5">
        <f t="shared" ref="F35:F39" si="6">SUM(D35:E35)</f>
        <v>1661.3333333333335</v>
      </c>
      <c r="G35" s="15" t="str">
        <f t="shared" ref="G35:G39" ca="1" si="7">IF(AND(F35=MIN($F$34:$F$39),F35&lt;&gt;0),CELL("lin",F35),"")</f>
        <v/>
      </c>
    </row>
    <row r="36" spans="2:7" x14ac:dyDescent="0.25">
      <c r="B36" s="4" t="s">
        <v>3</v>
      </c>
      <c r="C36" s="5">
        <f t="shared" si="3"/>
        <v>22551</v>
      </c>
      <c r="D36" s="5">
        <f t="shared" si="4"/>
        <v>727.33333333333337</v>
      </c>
      <c r="E36" s="5">
        <f t="shared" si="5"/>
        <v>721.66666666666663</v>
      </c>
      <c r="F36" s="5">
        <f t="shared" si="6"/>
        <v>1449</v>
      </c>
      <c r="G36" s="15" t="str">
        <f t="shared" ca="1" si="7"/>
        <v/>
      </c>
    </row>
    <row r="37" spans="2:7" x14ac:dyDescent="0.25">
      <c r="B37" s="4" t="s">
        <v>4</v>
      </c>
      <c r="C37" s="5">
        <f t="shared" si="3"/>
        <v>22654.666666666668</v>
      </c>
      <c r="D37" s="5">
        <f t="shared" si="4"/>
        <v>716.33333333333337</v>
      </c>
      <c r="E37" s="5">
        <f t="shared" si="5"/>
        <v>629</v>
      </c>
      <c r="F37" s="5">
        <f t="shared" si="6"/>
        <v>1345.3333333333335</v>
      </c>
      <c r="G37" s="15" t="str">
        <f t="shared" ca="1" si="7"/>
        <v/>
      </c>
    </row>
    <row r="38" spans="2:7" x14ac:dyDescent="0.25">
      <c r="B38" s="4" t="s">
        <v>5</v>
      </c>
      <c r="C38" s="5">
        <f t="shared" si="3"/>
        <v>21774.666666666668</v>
      </c>
      <c r="D38" s="5">
        <f t="shared" si="4"/>
        <v>1270.3333333333333</v>
      </c>
      <c r="E38" s="5">
        <f t="shared" si="5"/>
        <v>955</v>
      </c>
      <c r="F38" s="5">
        <f t="shared" si="6"/>
        <v>2225.333333333333</v>
      </c>
      <c r="G38" s="15" t="str">
        <f t="shared" ca="1" si="7"/>
        <v/>
      </c>
    </row>
    <row r="39" spans="2:7" x14ac:dyDescent="0.25">
      <c r="B39" s="4" t="s">
        <v>6</v>
      </c>
      <c r="C39" s="5">
        <f t="shared" si="3"/>
        <v>22596.333333333332</v>
      </c>
      <c r="D39" s="5">
        <f t="shared" si="4"/>
        <v>665</v>
      </c>
      <c r="E39" s="5">
        <f t="shared" si="5"/>
        <v>738.66666666666663</v>
      </c>
      <c r="F39" s="5">
        <f t="shared" si="6"/>
        <v>1403.6666666666665</v>
      </c>
      <c r="G39" s="15" t="str">
        <f t="shared" ca="1" si="7"/>
        <v/>
      </c>
    </row>
    <row r="40" spans="2:7" x14ac:dyDescent="0.25">
      <c r="B40" s="8" t="s">
        <v>7</v>
      </c>
      <c r="C40" s="9">
        <f>AVERAGE(C34:C39)</f>
        <v>22431.000000000004</v>
      </c>
      <c r="D40" s="9">
        <f>AVERAGE(D34:D39)</f>
        <v>801.33333333333337</v>
      </c>
      <c r="E40" s="9">
        <f>AVERAGE(E34:E39)</f>
        <v>767.66666666666663</v>
      </c>
      <c r="F40" s="9">
        <f>AVERAGE(F34:F39)</f>
        <v>1569</v>
      </c>
    </row>
    <row r="41" spans="2:7" x14ac:dyDescent="0.25">
      <c r="B41" s="12"/>
      <c r="C41" s="13"/>
      <c r="D41" s="13"/>
      <c r="E41" s="13"/>
      <c r="F41" s="13"/>
    </row>
    <row r="42" spans="2:7" x14ac:dyDescent="0.25">
      <c r="C42" s="18" t="s">
        <v>9</v>
      </c>
      <c r="D42" s="18" t="s">
        <v>16</v>
      </c>
      <c r="E42" s="18" t="s">
        <v>17</v>
      </c>
    </row>
    <row r="43" spans="2:7" x14ac:dyDescent="0.25">
      <c r="B43" s="27" t="s">
        <v>12</v>
      </c>
      <c r="C43" s="28">
        <f ca="1">IF(SUM($G$34:$G$39)&lt;&gt;0,SUM($G$34:$G$39)-33,"")</f>
        <v>1</v>
      </c>
      <c r="D43" s="11" t="str">
        <f ca="1">IF(SUM($G$34:$G$39) &lt;&gt; 0, CONCATENATE("$C$",SUM($G$34:$G$39)), "" )</f>
        <v>$C$34</v>
      </c>
      <c r="E43" s="11">
        <f ca="1">INDIRECT(D43)</f>
        <v>22670.666666666668</v>
      </c>
    </row>
    <row r="44" spans="2:7" x14ac:dyDescent="0.25">
      <c r="B44" s="27"/>
      <c r="C44" s="28"/>
      <c r="D44" s="11" t="str">
        <f ca="1">IF(SUM($G$34:$G$39) &lt;&gt; 0, CONCATENATE("$D$",SUM($G$34:$G$39)), "" )</f>
        <v>$D$34</v>
      </c>
      <c r="E44" s="11">
        <f ca="1">INDIRECT(D44)</f>
        <v>569.66666666666663</v>
      </c>
    </row>
    <row r="45" spans="2:7" x14ac:dyDescent="0.25">
      <c r="B45" s="27"/>
      <c r="C45" s="28"/>
      <c r="D45" s="11" t="str">
        <f ca="1">IF(SUM($G$34:$G$39) &lt;&gt; 0, CONCATENATE("$E$",SUM($G$34:$G$39)), "" )</f>
        <v>$E$34</v>
      </c>
      <c r="E45" s="11">
        <f ca="1">INDIRECT(D45)</f>
        <v>759.66666666666663</v>
      </c>
    </row>
  </sheetData>
  <mergeCells count="6">
    <mergeCell ref="C22:I22"/>
    <mergeCell ref="C2:I2"/>
    <mergeCell ref="C12:I12"/>
    <mergeCell ref="C32:F32"/>
    <mergeCell ref="B43:B45"/>
    <mergeCell ref="C43:C45"/>
  </mergeCells>
  <conditionalFormatting sqref="F34:F3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5"/>
  <sheetViews>
    <sheetView topLeftCell="A16" workbookViewId="0">
      <selection activeCell="C41" sqref="C41"/>
    </sheetView>
  </sheetViews>
  <sheetFormatPr defaultRowHeight="15" x14ac:dyDescent="0.25"/>
  <cols>
    <col min="1" max="1" width="1.42578125" customWidth="1"/>
    <col min="2" max="2" width="14.28515625" customWidth="1"/>
    <col min="3" max="9" width="14.7109375" customWidth="1"/>
    <col min="10" max="10" width="1.42578125" customWidth="1"/>
  </cols>
  <sheetData>
    <row r="2" spans="2:9" x14ac:dyDescent="0.25">
      <c r="B2" s="1"/>
      <c r="C2" s="22" t="s">
        <v>0</v>
      </c>
      <c r="D2" s="23"/>
      <c r="E2" s="23"/>
      <c r="F2" s="23"/>
      <c r="G2" s="23"/>
      <c r="H2" s="23"/>
      <c r="I2" s="23"/>
    </row>
    <row r="3" spans="2:9" x14ac:dyDescent="0.25">
      <c r="B3" s="2"/>
      <c r="C3" s="21" t="s">
        <v>13</v>
      </c>
      <c r="D3" s="21" t="s">
        <v>19</v>
      </c>
      <c r="E3" s="21" t="s">
        <v>20</v>
      </c>
      <c r="F3" s="21" t="s">
        <v>15</v>
      </c>
      <c r="G3" s="21" t="s">
        <v>18</v>
      </c>
      <c r="H3" s="21" t="s">
        <v>21</v>
      </c>
      <c r="I3" s="21" t="s">
        <v>14</v>
      </c>
    </row>
    <row r="4" spans="2:9" x14ac:dyDescent="0.25">
      <c r="B4" s="4" t="s">
        <v>1</v>
      </c>
      <c r="C4" s="11">
        <v>22981</v>
      </c>
      <c r="D4" s="11">
        <v>12</v>
      </c>
      <c r="E4" s="11">
        <v>388</v>
      </c>
      <c r="F4" s="6">
        <v>400</v>
      </c>
      <c r="G4" s="11">
        <v>102</v>
      </c>
      <c r="H4" s="11">
        <v>517</v>
      </c>
      <c r="I4" s="7">
        <v>619</v>
      </c>
    </row>
    <row r="5" spans="2:9" x14ac:dyDescent="0.25">
      <c r="B5" s="4" t="s">
        <v>2</v>
      </c>
      <c r="C5" s="11">
        <v>22194</v>
      </c>
      <c r="D5" s="11">
        <v>169</v>
      </c>
      <c r="E5" s="11">
        <v>314</v>
      </c>
      <c r="F5" s="6">
        <v>483</v>
      </c>
      <c r="G5" s="11">
        <v>48</v>
      </c>
      <c r="H5" s="11">
        <v>1275</v>
      </c>
      <c r="I5" s="7">
        <v>1323</v>
      </c>
    </row>
    <row r="6" spans="2:9" x14ac:dyDescent="0.25">
      <c r="B6" s="4" t="s">
        <v>3</v>
      </c>
      <c r="C6" s="11">
        <v>22522</v>
      </c>
      <c r="D6" s="11">
        <v>61</v>
      </c>
      <c r="E6" s="11">
        <v>816</v>
      </c>
      <c r="F6" s="6">
        <v>877</v>
      </c>
      <c r="G6" s="11">
        <v>132</v>
      </c>
      <c r="H6" s="11">
        <v>469</v>
      </c>
      <c r="I6" s="7">
        <v>601</v>
      </c>
    </row>
    <row r="7" spans="2:9" x14ac:dyDescent="0.25">
      <c r="B7" s="4" t="s">
        <v>4</v>
      </c>
      <c r="C7" s="11">
        <v>22662</v>
      </c>
      <c r="D7" s="11">
        <v>164</v>
      </c>
      <c r="E7" s="11">
        <v>500</v>
      </c>
      <c r="F7" s="6">
        <v>664</v>
      </c>
      <c r="G7" s="11">
        <v>153</v>
      </c>
      <c r="H7" s="11">
        <v>521</v>
      </c>
      <c r="I7" s="7">
        <v>674</v>
      </c>
    </row>
    <row r="8" spans="2:9" x14ac:dyDescent="0.25">
      <c r="B8" s="4" t="s">
        <v>5</v>
      </c>
      <c r="C8" s="11">
        <v>22529</v>
      </c>
      <c r="D8" s="11">
        <v>25</v>
      </c>
      <c r="E8" s="11">
        <v>699</v>
      </c>
      <c r="F8" s="6">
        <v>724</v>
      </c>
      <c r="G8" s="11">
        <v>82</v>
      </c>
      <c r="H8" s="11">
        <v>665</v>
      </c>
      <c r="I8" s="7">
        <v>747</v>
      </c>
    </row>
    <row r="9" spans="2:9" x14ac:dyDescent="0.25">
      <c r="B9" s="4" t="s">
        <v>6</v>
      </c>
      <c r="C9" s="11">
        <v>22504</v>
      </c>
      <c r="D9" s="11">
        <v>7</v>
      </c>
      <c r="E9" s="11">
        <v>828</v>
      </c>
      <c r="F9" s="6">
        <v>835</v>
      </c>
      <c r="G9" s="11">
        <v>77</v>
      </c>
      <c r="H9" s="11">
        <v>584</v>
      </c>
      <c r="I9" s="7">
        <v>661</v>
      </c>
    </row>
    <row r="10" spans="2:9" x14ac:dyDescent="0.25">
      <c r="B10" s="6" t="s">
        <v>7</v>
      </c>
      <c r="C10" s="7">
        <f t="shared" ref="C10:E10" si="0">AVERAGE(C4:C9)</f>
        <v>22565.333333333332</v>
      </c>
      <c r="D10" s="7">
        <f t="shared" si="0"/>
        <v>73</v>
      </c>
      <c r="E10" s="7">
        <f t="shared" si="0"/>
        <v>590.83333333333337</v>
      </c>
      <c r="F10" s="7">
        <f>AVERAGE(F4:F9)</f>
        <v>663.83333333333337</v>
      </c>
      <c r="G10" s="7">
        <f>AVERAGE(G4:G9)</f>
        <v>99</v>
      </c>
      <c r="H10" s="7">
        <f>AVERAGE(H4:H9)</f>
        <v>671.83333333333337</v>
      </c>
      <c r="I10" s="7">
        <f>AVERAGE(I4:I9)</f>
        <v>770.83333333333337</v>
      </c>
    </row>
    <row r="12" spans="2:9" x14ac:dyDescent="0.25">
      <c r="B12" s="1"/>
      <c r="C12" s="22" t="s">
        <v>23</v>
      </c>
      <c r="D12" s="23"/>
      <c r="E12" s="23"/>
      <c r="F12" s="23"/>
      <c r="G12" s="23"/>
      <c r="H12" s="23"/>
      <c r="I12" s="23"/>
    </row>
    <row r="13" spans="2:9" x14ac:dyDescent="0.25">
      <c r="B13" s="2"/>
      <c r="C13" s="21" t="s">
        <v>13</v>
      </c>
      <c r="D13" s="21" t="s">
        <v>19</v>
      </c>
      <c r="E13" s="21" t="s">
        <v>20</v>
      </c>
      <c r="F13" s="21" t="s">
        <v>15</v>
      </c>
      <c r="G13" s="21" t="s">
        <v>18</v>
      </c>
      <c r="H13" s="21" t="s">
        <v>21</v>
      </c>
      <c r="I13" s="21" t="s">
        <v>14</v>
      </c>
    </row>
    <row r="14" spans="2:9" x14ac:dyDescent="0.25">
      <c r="B14" s="4" t="s">
        <v>1</v>
      </c>
      <c r="C14" s="11">
        <v>22414</v>
      </c>
      <c r="D14" s="11">
        <v>11</v>
      </c>
      <c r="E14" s="11">
        <v>939</v>
      </c>
      <c r="F14" s="6">
        <v>950</v>
      </c>
      <c r="G14" s="11">
        <v>16</v>
      </c>
      <c r="H14" s="11">
        <v>620</v>
      </c>
      <c r="I14" s="7">
        <v>636</v>
      </c>
    </row>
    <row r="15" spans="2:9" x14ac:dyDescent="0.25">
      <c r="B15" s="4" t="s">
        <v>2</v>
      </c>
      <c r="C15" s="11">
        <v>22270</v>
      </c>
      <c r="D15" s="11">
        <v>11</v>
      </c>
      <c r="E15" s="11">
        <v>709</v>
      </c>
      <c r="F15" s="6">
        <v>720</v>
      </c>
      <c r="G15" s="11">
        <v>22</v>
      </c>
      <c r="H15" s="11">
        <v>988</v>
      </c>
      <c r="I15" s="7">
        <v>1010</v>
      </c>
    </row>
    <row r="16" spans="2:9" x14ac:dyDescent="0.25">
      <c r="B16" s="4" t="s">
        <v>3</v>
      </c>
      <c r="C16" s="11">
        <v>22365</v>
      </c>
      <c r="D16" s="11">
        <v>9</v>
      </c>
      <c r="E16" s="11">
        <v>1312</v>
      </c>
      <c r="F16" s="6">
        <v>1321</v>
      </c>
      <c r="G16" s="11">
        <v>15</v>
      </c>
      <c r="H16" s="11">
        <v>299</v>
      </c>
      <c r="I16" s="7">
        <v>314</v>
      </c>
    </row>
    <row r="17" spans="2:10" x14ac:dyDescent="0.25">
      <c r="B17" s="4" t="s">
        <v>4</v>
      </c>
      <c r="C17" s="11">
        <v>22718</v>
      </c>
      <c r="D17" s="11">
        <v>9</v>
      </c>
      <c r="E17" s="11">
        <v>672</v>
      </c>
      <c r="F17" s="6">
        <v>681</v>
      </c>
      <c r="G17" s="11">
        <v>20</v>
      </c>
      <c r="H17" s="11">
        <v>581</v>
      </c>
      <c r="I17" s="7">
        <v>601</v>
      </c>
    </row>
    <row r="18" spans="2:10" x14ac:dyDescent="0.25">
      <c r="B18" s="4" t="s">
        <v>5</v>
      </c>
      <c r="C18" s="11">
        <v>22232</v>
      </c>
      <c r="D18" s="11">
        <v>8</v>
      </c>
      <c r="E18" s="11">
        <v>1426</v>
      </c>
      <c r="F18" s="6">
        <v>1434</v>
      </c>
      <c r="G18" s="11">
        <v>14</v>
      </c>
      <c r="H18" s="11">
        <v>320</v>
      </c>
      <c r="I18" s="7">
        <v>334</v>
      </c>
    </row>
    <row r="19" spans="2:10" x14ac:dyDescent="0.25">
      <c r="B19" s="4" t="s">
        <v>6</v>
      </c>
      <c r="C19" s="11">
        <v>22314</v>
      </c>
      <c r="D19" s="11">
        <v>6</v>
      </c>
      <c r="E19" s="11">
        <v>1059</v>
      </c>
      <c r="F19" s="6">
        <v>1065</v>
      </c>
      <c r="G19" s="11">
        <v>29</v>
      </c>
      <c r="H19" s="11">
        <v>592</v>
      </c>
      <c r="I19" s="7">
        <v>621</v>
      </c>
    </row>
    <row r="20" spans="2:10" x14ac:dyDescent="0.25">
      <c r="B20" s="6" t="s">
        <v>7</v>
      </c>
      <c r="C20" s="7">
        <f t="shared" ref="C20:E20" si="1">AVERAGE(C14:C19)</f>
        <v>22385.5</v>
      </c>
      <c r="D20" s="7">
        <f t="shared" si="1"/>
        <v>9</v>
      </c>
      <c r="E20" s="7">
        <f t="shared" si="1"/>
        <v>1019.5</v>
      </c>
      <c r="F20" s="7">
        <f>AVERAGE(F14:F19)</f>
        <v>1028.5</v>
      </c>
      <c r="G20" s="7">
        <f>AVERAGE(G14:G19)</f>
        <v>19.333333333333332</v>
      </c>
      <c r="H20" s="7">
        <f>AVERAGE(H14:H19)</f>
        <v>566.66666666666663</v>
      </c>
      <c r="I20" s="7">
        <f>AVERAGE(I14:I19)</f>
        <v>586</v>
      </c>
    </row>
    <row r="21" spans="2:10" x14ac:dyDescent="0.25">
      <c r="B21" s="12"/>
      <c r="C21" s="13"/>
      <c r="D21" s="13"/>
      <c r="E21" s="13"/>
      <c r="F21" s="13"/>
      <c r="G21" s="13"/>
      <c r="H21" s="13"/>
      <c r="I21" s="13"/>
      <c r="J21" s="14"/>
    </row>
    <row r="22" spans="2:10" x14ac:dyDescent="0.25">
      <c r="B22" s="1"/>
      <c r="C22" s="22" t="s">
        <v>22</v>
      </c>
      <c r="D22" s="23"/>
      <c r="E22" s="23"/>
      <c r="F22" s="23"/>
      <c r="G22" s="23"/>
      <c r="H22" s="23"/>
      <c r="I22" s="23"/>
    </row>
    <row r="23" spans="2:10" x14ac:dyDescent="0.25">
      <c r="B23" s="2"/>
      <c r="C23" s="21" t="s">
        <v>13</v>
      </c>
      <c r="D23" s="21" t="s">
        <v>19</v>
      </c>
      <c r="E23" s="21" t="s">
        <v>20</v>
      </c>
      <c r="F23" s="21" t="s">
        <v>15</v>
      </c>
      <c r="G23" s="21" t="s">
        <v>18</v>
      </c>
      <c r="H23" s="21" t="s">
        <v>21</v>
      </c>
      <c r="I23" s="21" t="s">
        <v>14</v>
      </c>
    </row>
    <row r="24" spans="2:10" x14ac:dyDescent="0.25">
      <c r="B24" s="4" t="s">
        <v>1</v>
      </c>
      <c r="C24" s="11">
        <v>23173</v>
      </c>
      <c r="D24" s="11">
        <v>9</v>
      </c>
      <c r="E24" s="11">
        <v>299</v>
      </c>
      <c r="F24" s="6">
        <v>308</v>
      </c>
      <c r="G24" s="11">
        <v>289</v>
      </c>
      <c r="H24" s="11">
        <v>230</v>
      </c>
      <c r="I24" s="7">
        <v>519</v>
      </c>
    </row>
    <row r="25" spans="2:10" x14ac:dyDescent="0.25">
      <c r="B25" s="4" t="s">
        <v>2</v>
      </c>
      <c r="C25" s="11">
        <v>22761</v>
      </c>
      <c r="D25" s="11">
        <v>257</v>
      </c>
      <c r="E25" s="11">
        <v>305</v>
      </c>
      <c r="F25" s="6">
        <v>562</v>
      </c>
      <c r="G25" s="11">
        <v>233</v>
      </c>
      <c r="H25" s="11">
        <v>444</v>
      </c>
      <c r="I25" s="7">
        <v>677</v>
      </c>
    </row>
    <row r="26" spans="2:10" x14ac:dyDescent="0.25">
      <c r="B26" s="4" t="s">
        <v>3</v>
      </c>
      <c r="C26" s="11">
        <v>22416</v>
      </c>
      <c r="D26" s="11">
        <v>24</v>
      </c>
      <c r="E26" s="11">
        <v>1088</v>
      </c>
      <c r="F26" s="6">
        <v>1112</v>
      </c>
      <c r="G26" s="11">
        <v>277</v>
      </c>
      <c r="H26" s="11">
        <v>195</v>
      </c>
      <c r="I26" s="7">
        <v>472</v>
      </c>
    </row>
    <row r="27" spans="2:10" x14ac:dyDescent="0.25">
      <c r="B27" s="4" t="s">
        <v>4</v>
      </c>
      <c r="C27" s="11">
        <v>22892</v>
      </c>
      <c r="D27" s="11">
        <v>245</v>
      </c>
      <c r="E27" s="11">
        <v>545</v>
      </c>
      <c r="F27" s="6">
        <v>790</v>
      </c>
      <c r="G27" s="11">
        <v>246</v>
      </c>
      <c r="H27" s="11">
        <v>72</v>
      </c>
      <c r="I27" s="7">
        <v>318</v>
      </c>
    </row>
    <row r="28" spans="2:10" x14ac:dyDescent="0.25">
      <c r="B28" s="4" t="s">
        <v>5</v>
      </c>
      <c r="C28" s="11">
        <v>22000</v>
      </c>
      <c r="D28" s="11">
        <v>149</v>
      </c>
      <c r="E28" s="11">
        <v>1159</v>
      </c>
      <c r="F28" s="6">
        <v>1308</v>
      </c>
      <c r="G28" s="11">
        <v>275</v>
      </c>
      <c r="H28" s="11">
        <v>417</v>
      </c>
      <c r="I28" s="7">
        <v>692</v>
      </c>
    </row>
    <row r="29" spans="2:10" x14ac:dyDescent="0.25">
      <c r="B29" s="4" t="s">
        <v>6</v>
      </c>
      <c r="C29" s="11">
        <v>22200</v>
      </c>
      <c r="D29" s="11">
        <v>4</v>
      </c>
      <c r="E29" s="11">
        <v>1056</v>
      </c>
      <c r="F29" s="6">
        <v>1060</v>
      </c>
      <c r="G29" s="11">
        <v>296</v>
      </c>
      <c r="H29" s="11">
        <v>444</v>
      </c>
      <c r="I29" s="7">
        <v>740</v>
      </c>
    </row>
    <row r="30" spans="2:10" x14ac:dyDescent="0.25">
      <c r="B30" s="6" t="s">
        <v>7</v>
      </c>
      <c r="C30" s="7">
        <f t="shared" ref="C30:E30" si="2">AVERAGE(C24:C29)</f>
        <v>22573.666666666668</v>
      </c>
      <c r="D30" s="7">
        <f t="shared" si="2"/>
        <v>114.66666666666667</v>
      </c>
      <c r="E30" s="7">
        <f t="shared" si="2"/>
        <v>742</v>
      </c>
      <c r="F30" s="7">
        <f>AVERAGE(F24:F29)</f>
        <v>856.66666666666663</v>
      </c>
      <c r="G30" s="7">
        <f>AVERAGE(G24:G29)</f>
        <v>269.33333333333331</v>
      </c>
      <c r="H30" s="7">
        <f>AVERAGE(H24:H29)</f>
        <v>300.33333333333331</v>
      </c>
      <c r="I30" s="7">
        <f>AVERAGE(I24:I29)</f>
        <v>569.66666666666663</v>
      </c>
    </row>
    <row r="32" spans="2:10" x14ac:dyDescent="0.25">
      <c r="B32" s="1"/>
      <c r="C32" s="24" t="s">
        <v>8</v>
      </c>
      <c r="D32" s="25"/>
      <c r="E32" s="25"/>
      <c r="F32" s="26"/>
    </row>
    <row r="33" spans="2:7" x14ac:dyDescent="0.25">
      <c r="B33" s="2"/>
      <c r="C33" s="18" t="s">
        <v>13</v>
      </c>
      <c r="D33" s="18" t="s">
        <v>15</v>
      </c>
      <c r="E33" s="18" t="s">
        <v>14</v>
      </c>
      <c r="F33" s="18" t="s">
        <v>25</v>
      </c>
    </row>
    <row r="34" spans="2:7" x14ac:dyDescent="0.25">
      <c r="B34" s="4" t="s">
        <v>1</v>
      </c>
      <c r="C34" s="5">
        <f>AVERAGE(C4,C14,C24)</f>
        <v>22856</v>
      </c>
      <c r="D34" s="5">
        <f>AVERAGE(F4,F14,F24)</f>
        <v>552.66666666666663</v>
      </c>
      <c r="E34" s="5">
        <f>AVERAGE(I4,I14,I24)</f>
        <v>591.33333333333337</v>
      </c>
      <c r="F34" s="5">
        <f>SUM(D34:E34)</f>
        <v>1144</v>
      </c>
      <c r="G34" s="15">
        <f ca="1">IF(AND(F34=MIN($F$34:$F$39),F34&lt;&gt;0),CELL("lin",F34),"")</f>
        <v>34</v>
      </c>
    </row>
    <row r="35" spans="2:7" x14ac:dyDescent="0.25">
      <c r="B35" s="4" t="s">
        <v>2</v>
      </c>
      <c r="C35" s="5">
        <f t="shared" ref="C35:C39" si="3">AVERAGE(C5,C15,C25)</f>
        <v>22408.333333333332</v>
      </c>
      <c r="D35" s="5">
        <f t="shared" ref="D35:D39" si="4">AVERAGE(F5,F15,F25)</f>
        <v>588.33333333333337</v>
      </c>
      <c r="E35" s="5">
        <f t="shared" ref="E35:E39" si="5">AVERAGE(I5,I15,I25)</f>
        <v>1003.3333333333334</v>
      </c>
      <c r="F35" s="5">
        <f t="shared" ref="F35:F39" si="6">SUM(D35:E35)</f>
        <v>1591.6666666666667</v>
      </c>
      <c r="G35" s="15" t="str">
        <f t="shared" ref="G35:G39" ca="1" si="7">IF(AND(F35=MIN($F$34:$F$39),F35&lt;&gt;0),CELL("lin",F35),"")</f>
        <v/>
      </c>
    </row>
    <row r="36" spans="2:7" x14ac:dyDescent="0.25">
      <c r="B36" s="4" t="s">
        <v>3</v>
      </c>
      <c r="C36" s="5">
        <f t="shared" si="3"/>
        <v>22434.333333333332</v>
      </c>
      <c r="D36" s="5">
        <f t="shared" si="4"/>
        <v>1103.3333333333333</v>
      </c>
      <c r="E36" s="5">
        <f t="shared" si="5"/>
        <v>462.33333333333331</v>
      </c>
      <c r="F36" s="5">
        <f t="shared" si="6"/>
        <v>1565.6666666666665</v>
      </c>
      <c r="G36" s="15" t="str">
        <f t="shared" ca="1" si="7"/>
        <v/>
      </c>
    </row>
    <row r="37" spans="2:7" x14ac:dyDescent="0.25">
      <c r="B37" s="4" t="s">
        <v>4</v>
      </c>
      <c r="C37" s="5">
        <f t="shared" si="3"/>
        <v>22757.333333333332</v>
      </c>
      <c r="D37" s="5">
        <f t="shared" si="4"/>
        <v>711.66666666666663</v>
      </c>
      <c r="E37" s="5">
        <f t="shared" si="5"/>
        <v>531</v>
      </c>
      <c r="F37" s="5">
        <f t="shared" si="6"/>
        <v>1242.6666666666665</v>
      </c>
      <c r="G37" s="15" t="str">
        <f t="shared" ca="1" si="7"/>
        <v/>
      </c>
    </row>
    <row r="38" spans="2:7" x14ac:dyDescent="0.25">
      <c r="B38" s="4" t="s">
        <v>5</v>
      </c>
      <c r="C38" s="5">
        <f t="shared" si="3"/>
        <v>22253.666666666668</v>
      </c>
      <c r="D38" s="5">
        <f t="shared" si="4"/>
        <v>1155.3333333333333</v>
      </c>
      <c r="E38" s="5">
        <f t="shared" si="5"/>
        <v>591</v>
      </c>
      <c r="F38" s="5">
        <f t="shared" si="6"/>
        <v>1746.3333333333333</v>
      </c>
      <c r="G38" s="15" t="str">
        <f t="shared" ca="1" si="7"/>
        <v/>
      </c>
    </row>
    <row r="39" spans="2:7" x14ac:dyDescent="0.25">
      <c r="B39" s="4" t="s">
        <v>6</v>
      </c>
      <c r="C39" s="5">
        <f t="shared" si="3"/>
        <v>22339.333333333332</v>
      </c>
      <c r="D39" s="5">
        <f t="shared" si="4"/>
        <v>986.66666666666663</v>
      </c>
      <c r="E39" s="5">
        <f t="shared" si="5"/>
        <v>674</v>
      </c>
      <c r="F39" s="5">
        <f t="shared" si="6"/>
        <v>1660.6666666666665</v>
      </c>
      <c r="G39" s="15" t="str">
        <f t="shared" ca="1" si="7"/>
        <v/>
      </c>
    </row>
    <row r="40" spans="2:7" x14ac:dyDescent="0.25">
      <c r="B40" s="8" t="s">
        <v>7</v>
      </c>
      <c r="C40" s="9">
        <f>AVERAGE(C34:C39)</f>
        <v>22508.166666666668</v>
      </c>
      <c r="D40" s="9">
        <f>AVERAGE(D34:D39)</f>
        <v>849.66666666666663</v>
      </c>
      <c r="E40" s="9">
        <f>AVERAGE(E34:E39)</f>
        <v>642.16666666666663</v>
      </c>
      <c r="F40" s="9">
        <f>AVERAGE(F34:F39)</f>
        <v>1491.8333333333333</v>
      </c>
    </row>
    <row r="41" spans="2:7" x14ac:dyDescent="0.25">
      <c r="B41" s="12"/>
      <c r="C41" s="13"/>
      <c r="D41" s="13"/>
      <c r="E41" s="13"/>
      <c r="F41" s="13"/>
    </row>
    <row r="42" spans="2:7" x14ac:dyDescent="0.25">
      <c r="C42" s="18" t="s">
        <v>9</v>
      </c>
      <c r="D42" s="18" t="s">
        <v>16</v>
      </c>
      <c r="E42" s="18" t="s">
        <v>17</v>
      </c>
    </row>
    <row r="43" spans="2:7" x14ac:dyDescent="0.25">
      <c r="B43" s="27" t="s">
        <v>12</v>
      </c>
      <c r="C43" s="28">
        <f ca="1">IF(SUM($G$34:$G$39)&lt;&gt;0,SUM($G$34:$G$39)-33,"")</f>
        <v>1</v>
      </c>
      <c r="D43" s="11" t="str">
        <f ca="1">IF(SUM($G$34:$G$39) &lt;&gt; 0, CONCATENATE("$C$",SUM($G$34:$G$39)), "" )</f>
        <v>$C$34</v>
      </c>
      <c r="E43" s="11">
        <f ca="1">INDIRECT(D43)</f>
        <v>22856</v>
      </c>
    </row>
    <row r="44" spans="2:7" x14ac:dyDescent="0.25">
      <c r="B44" s="27"/>
      <c r="C44" s="28"/>
      <c r="D44" s="11" t="str">
        <f ca="1">IF(SUM($G$34:$G$39) &lt;&gt; 0, CONCATENATE("$D$",SUM($G$34:$G$39)), "" )</f>
        <v>$D$34</v>
      </c>
      <c r="E44" s="11">
        <f ca="1">INDIRECT(D44)</f>
        <v>552.66666666666663</v>
      </c>
    </row>
    <row r="45" spans="2:7" x14ac:dyDescent="0.25">
      <c r="B45" s="27"/>
      <c r="C45" s="28"/>
      <c r="D45" s="11" t="str">
        <f ca="1">IF(SUM($G$34:$G$39) &lt;&gt; 0, CONCATENATE("$E$",SUM($G$34:$G$39)), "" )</f>
        <v>$E$34</v>
      </c>
      <c r="E45" s="11">
        <f ca="1">INDIRECT(D45)</f>
        <v>591.33333333333337</v>
      </c>
    </row>
  </sheetData>
  <mergeCells count="6">
    <mergeCell ref="C2:I2"/>
    <mergeCell ref="C12:I12"/>
    <mergeCell ref="C22:I22"/>
    <mergeCell ref="C32:F32"/>
    <mergeCell ref="B43:B45"/>
    <mergeCell ref="C43:C45"/>
  </mergeCells>
  <conditionalFormatting sqref="F34:F3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5"/>
  <sheetViews>
    <sheetView topLeftCell="A19" workbookViewId="0">
      <selection activeCell="F33" sqref="F33"/>
    </sheetView>
  </sheetViews>
  <sheetFormatPr defaultRowHeight="15" x14ac:dyDescent="0.25"/>
  <cols>
    <col min="1" max="1" width="1.42578125" customWidth="1"/>
    <col min="2" max="2" width="14.28515625" customWidth="1"/>
    <col min="3" max="9" width="14.7109375" customWidth="1"/>
    <col min="10" max="10" width="1.42578125" customWidth="1"/>
  </cols>
  <sheetData>
    <row r="2" spans="2:9" x14ac:dyDescent="0.25">
      <c r="B2" s="1"/>
      <c r="C2" s="22" t="s">
        <v>0</v>
      </c>
      <c r="D2" s="23"/>
      <c r="E2" s="23"/>
      <c r="F2" s="23"/>
      <c r="G2" s="23"/>
      <c r="H2" s="23"/>
      <c r="I2" s="23"/>
    </row>
    <row r="3" spans="2:9" x14ac:dyDescent="0.25">
      <c r="B3" s="2"/>
      <c r="C3" s="21" t="s">
        <v>13</v>
      </c>
      <c r="D3" s="21" t="s">
        <v>19</v>
      </c>
      <c r="E3" s="21" t="s">
        <v>20</v>
      </c>
      <c r="F3" s="21" t="s">
        <v>15</v>
      </c>
      <c r="G3" s="21" t="s">
        <v>18</v>
      </c>
      <c r="H3" s="21" t="s">
        <v>21</v>
      </c>
      <c r="I3" s="21" t="s">
        <v>14</v>
      </c>
    </row>
    <row r="4" spans="2:9" x14ac:dyDescent="0.25">
      <c r="B4" s="4" t="s">
        <v>1</v>
      </c>
      <c r="C4" s="11">
        <v>22090</v>
      </c>
      <c r="D4" s="11">
        <v>405</v>
      </c>
      <c r="E4" s="11">
        <v>692</v>
      </c>
      <c r="F4" s="6">
        <v>1097</v>
      </c>
      <c r="G4" s="11">
        <v>137</v>
      </c>
      <c r="H4" s="11">
        <v>676</v>
      </c>
      <c r="I4" s="7">
        <v>813</v>
      </c>
    </row>
    <row r="5" spans="2:9" x14ac:dyDescent="0.25">
      <c r="B5" s="4" t="s">
        <v>2</v>
      </c>
      <c r="C5" s="11">
        <v>22624</v>
      </c>
      <c r="D5" s="11">
        <v>8</v>
      </c>
      <c r="E5" s="11">
        <v>574</v>
      </c>
      <c r="F5" s="6">
        <v>582</v>
      </c>
      <c r="G5" s="11">
        <v>11</v>
      </c>
      <c r="H5" s="11">
        <v>783</v>
      </c>
      <c r="I5" s="7">
        <v>794</v>
      </c>
    </row>
    <row r="6" spans="2:9" x14ac:dyDescent="0.25">
      <c r="B6" s="4" t="s">
        <v>3</v>
      </c>
      <c r="C6" s="11">
        <v>22567</v>
      </c>
      <c r="D6" s="11">
        <v>7</v>
      </c>
      <c r="E6" s="11">
        <v>696</v>
      </c>
      <c r="F6" s="6">
        <v>703</v>
      </c>
      <c r="G6" s="11">
        <v>27</v>
      </c>
      <c r="H6" s="11">
        <v>703</v>
      </c>
      <c r="I6" s="7">
        <v>730</v>
      </c>
    </row>
    <row r="7" spans="2:9" x14ac:dyDescent="0.25">
      <c r="B7" s="4" t="s">
        <v>4</v>
      </c>
      <c r="C7" s="11">
        <v>22658</v>
      </c>
      <c r="D7" s="11">
        <v>22</v>
      </c>
      <c r="E7" s="11">
        <v>607</v>
      </c>
      <c r="F7" s="6">
        <v>629</v>
      </c>
      <c r="G7" s="11">
        <v>21</v>
      </c>
      <c r="H7" s="11">
        <v>692</v>
      </c>
      <c r="I7" s="7">
        <v>713</v>
      </c>
    </row>
    <row r="8" spans="2:9" x14ac:dyDescent="0.25">
      <c r="B8" s="4" t="s">
        <v>5</v>
      </c>
      <c r="C8" s="11">
        <v>22575</v>
      </c>
      <c r="D8" s="11">
        <v>3</v>
      </c>
      <c r="E8" s="11">
        <v>678</v>
      </c>
      <c r="F8" s="6">
        <v>681</v>
      </c>
      <c r="G8" s="11">
        <v>20</v>
      </c>
      <c r="H8" s="11">
        <v>724</v>
      </c>
      <c r="I8" s="7">
        <v>744</v>
      </c>
    </row>
    <row r="9" spans="2:9" x14ac:dyDescent="0.25">
      <c r="B9" s="4" t="s">
        <v>6</v>
      </c>
      <c r="C9" s="11">
        <v>22687</v>
      </c>
      <c r="D9" s="11">
        <v>14</v>
      </c>
      <c r="E9" s="11">
        <v>714</v>
      </c>
      <c r="F9" s="6">
        <v>728</v>
      </c>
      <c r="G9" s="11">
        <v>42</v>
      </c>
      <c r="H9" s="11">
        <v>543</v>
      </c>
      <c r="I9" s="7">
        <v>585</v>
      </c>
    </row>
    <row r="10" spans="2:9" x14ac:dyDescent="0.25">
      <c r="B10" s="6" t="s">
        <v>7</v>
      </c>
      <c r="C10" s="7">
        <f t="shared" ref="C10:E10" si="0">AVERAGE(C4:C9)</f>
        <v>22533.5</v>
      </c>
      <c r="D10" s="7">
        <f t="shared" si="0"/>
        <v>76.5</v>
      </c>
      <c r="E10" s="7">
        <f t="shared" si="0"/>
        <v>660.16666666666663</v>
      </c>
      <c r="F10" s="7">
        <f>AVERAGE(F4:F9)</f>
        <v>736.66666666666663</v>
      </c>
      <c r="G10" s="7">
        <f>AVERAGE(G4:G9)</f>
        <v>43</v>
      </c>
      <c r="H10" s="7">
        <f>AVERAGE(H4:H9)</f>
        <v>686.83333333333337</v>
      </c>
      <c r="I10" s="7">
        <f>AVERAGE(I4:I9)</f>
        <v>729.83333333333337</v>
      </c>
    </row>
    <row r="12" spans="2:9" x14ac:dyDescent="0.25">
      <c r="B12" s="1"/>
      <c r="C12" s="22" t="s">
        <v>23</v>
      </c>
      <c r="D12" s="23"/>
      <c r="E12" s="23"/>
      <c r="F12" s="23"/>
      <c r="G12" s="23"/>
      <c r="H12" s="23"/>
      <c r="I12" s="23"/>
    </row>
    <row r="13" spans="2:9" x14ac:dyDescent="0.25">
      <c r="B13" s="2"/>
      <c r="C13" s="21" t="s">
        <v>13</v>
      </c>
      <c r="D13" s="21" t="s">
        <v>19</v>
      </c>
      <c r="E13" s="21" t="s">
        <v>20</v>
      </c>
      <c r="F13" s="21" t="s">
        <v>15</v>
      </c>
      <c r="G13" s="21" t="s">
        <v>18</v>
      </c>
      <c r="H13" s="21" t="s">
        <v>21</v>
      </c>
      <c r="I13" s="21" t="s">
        <v>14</v>
      </c>
    </row>
    <row r="14" spans="2:9" x14ac:dyDescent="0.25">
      <c r="B14" s="4" t="s">
        <v>1</v>
      </c>
      <c r="C14" s="11">
        <v>22407</v>
      </c>
      <c r="D14" s="11">
        <v>40</v>
      </c>
      <c r="E14" s="11">
        <v>930</v>
      </c>
      <c r="F14" s="6">
        <v>970</v>
      </c>
      <c r="G14" s="11">
        <v>20</v>
      </c>
      <c r="H14" s="11">
        <v>603</v>
      </c>
      <c r="I14" s="7">
        <v>623</v>
      </c>
    </row>
    <row r="15" spans="2:9" x14ac:dyDescent="0.25">
      <c r="B15" s="4" t="s">
        <v>2</v>
      </c>
      <c r="C15" s="11">
        <v>22205</v>
      </c>
      <c r="D15" s="11">
        <v>3</v>
      </c>
      <c r="E15" s="11">
        <v>1027</v>
      </c>
      <c r="F15" s="6">
        <v>1030</v>
      </c>
      <c r="G15" s="11">
        <v>8</v>
      </c>
      <c r="H15" s="11">
        <v>757</v>
      </c>
      <c r="I15" s="7">
        <v>765</v>
      </c>
    </row>
    <row r="16" spans="2:9" x14ac:dyDescent="0.25">
      <c r="B16" s="4" t="s">
        <v>3</v>
      </c>
      <c r="C16" s="11">
        <v>22068</v>
      </c>
      <c r="D16" s="11">
        <v>6</v>
      </c>
      <c r="E16" s="11">
        <v>1201</v>
      </c>
      <c r="F16" s="6">
        <v>1207</v>
      </c>
      <c r="G16" s="11">
        <v>27</v>
      </c>
      <c r="H16" s="11">
        <v>698</v>
      </c>
      <c r="I16" s="7">
        <v>725</v>
      </c>
    </row>
    <row r="17" spans="2:10" x14ac:dyDescent="0.25">
      <c r="B17" s="4" t="s">
        <v>4</v>
      </c>
      <c r="C17" s="11">
        <v>22329</v>
      </c>
      <c r="D17" s="11">
        <v>20</v>
      </c>
      <c r="E17" s="11">
        <v>991</v>
      </c>
      <c r="F17" s="6">
        <v>1011</v>
      </c>
      <c r="G17" s="11">
        <v>10</v>
      </c>
      <c r="H17" s="11">
        <v>650</v>
      </c>
      <c r="I17" s="7">
        <v>660</v>
      </c>
    </row>
    <row r="18" spans="2:10" x14ac:dyDescent="0.25">
      <c r="B18" s="4" t="s">
        <v>5</v>
      </c>
      <c r="C18" s="11">
        <v>21834</v>
      </c>
      <c r="D18" s="11">
        <v>2</v>
      </c>
      <c r="E18" s="11">
        <v>1426</v>
      </c>
      <c r="F18" s="6">
        <v>1428</v>
      </c>
      <c r="G18" s="11">
        <v>17</v>
      </c>
      <c r="H18" s="11">
        <v>721</v>
      </c>
      <c r="I18" s="7">
        <v>738</v>
      </c>
    </row>
    <row r="19" spans="2:10" x14ac:dyDescent="0.25">
      <c r="B19" s="4" t="s">
        <v>6</v>
      </c>
      <c r="C19" s="11">
        <v>22203</v>
      </c>
      <c r="D19" s="11">
        <v>7</v>
      </c>
      <c r="E19" s="11">
        <v>1052</v>
      </c>
      <c r="F19" s="6">
        <v>1059</v>
      </c>
      <c r="G19" s="11">
        <v>17</v>
      </c>
      <c r="H19" s="11">
        <v>721</v>
      </c>
      <c r="I19" s="7">
        <v>738</v>
      </c>
    </row>
    <row r="20" spans="2:10" x14ac:dyDescent="0.25">
      <c r="B20" s="6" t="s">
        <v>7</v>
      </c>
      <c r="C20" s="7">
        <f t="shared" ref="C20:E20" si="1">AVERAGE(C14:C19)</f>
        <v>22174.333333333332</v>
      </c>
      <c r="D20" s="7">
        <f t="shared" si="1"/>
        <v>13</v>
      </c>
      <c r="E20" s="7">
        <f t="shared" si="1"/>
        <v>1104.5</v>
      </c>
      <c r="F20" s="7">
        <f>AVERAGE(F14:F19)</f>
        <v>1117.5</v>
      </c>
      <c r="G20" s="7">
        <f>AVERAGE(G14:G19)</f>
        <v>16.5</v>
      </c>
      <c r="H20" s="7">
        <f>AVERAGE(H14:H19)</f>
        <v>691.66666666666663</v>
      </c>
      <c r="I20" s="7">
        <f>AVERAGE(I14:I19)</f>
        <v>708.16666666666663</v>
      </c>
    </row>
    <row r="21" spans="2:10" x14ac:dyDescent="0.25">
      <c r="B21" s="12"/>
      <c r="C21" s="13"/>
      <c r="D21" s="13"/>
      <c r="E21" s="13"/>
      <c r="F21" s="13"/>
      <c r="G21" s="13"/>
      <c r="H21" s="13"/>
      <c r="I21" s="13"/>
      <c r="J21" s="14"/>
    </row>
    <row r="22" spans="2:10" x14ac:dyDescent="0.25">
      <c r="B22" s="1"/>
      <c r="C22" s="22" t="s">
        <v>22</v>
      </c>
      <c r="D22" s="23"/>
      <c r="E22" s="23"/>
      <c r="F22" s="23"/>
      <c r="G22" s="23"/>
      <c r="H22" s="23"/>
      <c r="I22" s="23"/>
    </row>
    <row r="23" spans="2:10" x14ac:dyDescent="0.25">
      <c r="B23" s="2"/>
      <c r="C23" s="21" t="s">
        <v>13</v>
      </c>
      <c r="D23" s="21" t="s">
        <v>19</v>
      </c>
      <c r="E23" s="21" t="s">
        <v>20</v>
      </c>
      <c r="F23" s="21" t="s">
        <v>15</v>
      </c>
      <c r="G23" s="21" t="s">
        <v>18</v>
      </c>
      <c r="H23" s="21" t="s">
        <v>21</v>
      </c>
      <c r="I23" s="21" t="s">
        <v>14</v>
      </c>
    </row>
    <row r="24" spans="2:10" x14ac:dyDescent="0.25">
      <c r="B24" s="4" t="s">
        <v>1</v>
      </c>
      <c r="C24" s="11">
        <v>22840</v>
      </c>
      <c r="D24" s="11">
        <v>461</v>
      </c>
      <c r="E24" s="11">
        <v>362</v>
      </c>
      <c r="F24" s="6">
        <v>823</v>
      </c>
      <c r="G24" s="11">
        <v>100</v>
      </c>
      <c r="H24" s="11">
        <v>237</v>
      </c>
      <c r="I24" s="7">
        <v>337</v>
      </c>
    </row>
    <row r="25" spans="2:10" x14ac:dyDescent="0.25">
      <c r="B25" s="4" t="s">
        <v>2</v>
      </c>
      <c r="C25" s="11">
        <v>22939</v>
      </c>
      <c r="D25" s="11">
        <v>5</v>
      </c>
      <c r="E25" s="11">
        <v>584</v>
      </c>
      <c r="F25" s="6">
        <v>589</v>
      </c>
      <c r="G25" s="11">
        <v>265</v>
      </c>
      <c r="H25" s="11">
        <v>207</v>
      </c>
      <c r="I25" s="7">
        <v>472</v>
      </c>
    </row>
    <row r="26" spans="2:10" x14ac:dyDescent="0.25">
      <c r="B26" s="4" t="s">
        <v>3</v>
      </c>
      <c r="C26" s="11">
        <v>23031</v>
      </c>
      <c r="D26" s="11">
        <v>8</v>
      </c>
      <c r="E26" s="11">
        <v>410</v>
      </c>
      <c r="F26" s="6">
        <v>418</v>
      </c>
      <c r="G26" s="11">
        <v>292</v>
      </c>
      <c r="H26" s="11">
        <v>259</v>
      </c>
      <c r="I26" s="7">
        <v>551</v>
      </c>
    </row>
    <row r="27" spans="2:10" x14ac:dyDescent="0.25">
      <c r="B27" s="4" t="s">
        <v>4</v>
      </c>
      <c r="C27" s="11">
        <v>22834</v>
      </c>
      <c r="D27" s="11">
        <v>16</v>
      </c>
      <c r="E27" s="11">
        <v>560</v>
      </c>
      <c r="F27" s="6">
        <v>576</v>
      </c>
      <c r="G27" s="11">
        <v>126</v>
      </c>
      <c r="H27" s="11">
        <v>464</v>
      </c>
      <c r="I27" s="7">
        <v>590</v>
      </c>
    </row>
    <row r="28" spans="2:10" x14ac:dyDescent="0.25">
      <c r="B28" s="4" t="s">
        <v>5</v>
      </c>
      <c r="C28" s="11">
        <v>22614</v>
      </c>
      <c r="D28" s="11">
        <v>2</v>
      </c>
      <c r="E28" s="11">
        <v>876</v>
      </c>
      <c r="F28" s="6">
        <v>878</v>
      </c>
      <c r="G28" s="11">
        <v>289</v>
      </c>
      <c r="H28" s="11">
        <v>219</v>
      </c>
      <c r="I28" s="7">
        <v>508</v>
      </c>
    </row>
    <row r="29" spans="2:10" x14ac:dyDescent="0.25">
      <c r="B29" s="4" t="s">
        <v>6</v>
      </c>
      <c r="C29" s="11">
        <v>22658</v>
      </c>
      <c r="D29" s="11">
        <v>15</v>
      </c>
      <c r="E29" s="11">
        <v>837</v>
      </c>
      <c r="F29" s="6">
        <v>852</v>
      </c>
      <c r="G29" s="11">
        <v>289</v>
      </c>
      <c r="H29" s="11">
        <v>201</v>
      </c>
      <c r="I29" s="7">
        <v>490</v>
      </c>
    </row>
    <row r="30" spans="2:10" x14ac:dyDescent="0.25">
      <c r="B30" s="6" t="s">
        <v>7</v>
      </c>
      <c r="C30" s="7">
        <f t="shared" ref="C30:E30" si="2">AVERAGE(C24:C29)</f>
        <v>22819.333333333332</v>
      </c>
      <c r="D30" s="7">
        <f t="shared" si="2"/>
        <v>84.5</v>
      </c>
      <c r="E30" s="7">
        <f t="shared" si="2"/>
        <v>604.83333333333337</v>
      </c>
      <c r="F30" s="7">
        <f>AVERAGE(F24:F29)</f>
        <v>689.33333333333337</v>
      </c>
      <c r="G30" s="7">
        <f>AVERAGE(G24:G29)</f>
        <v>226.83333333333334</v>
      </c>
      <c r="H30" s="7">
        <f>AVERAGE(H24:H29)</f>
        <v>264.5</v>
      </c>
      <c r="I30" s="7">
        <f>AVERAGE(I24:I29)</f>
        <v>491.33333333333331</v>
      </c>
    </row>
    <row r="32" spans="2:10" x14ac:dyDescent="0.25">
      <c r="B32" s="1"/>
      <c r="C32" s="24" t="s">
        <v>8</v>
      </c>
      <c r="D32" s="25"/>
      <c r="E32" s="25"/>
      <c r="F32" s="26"/>
    </row>
    <row r="33" spans="2:7" x14ac:dyDescent="0.25">
      <c r="B33" s="2"/>
      <c r="C33" s="18" t="s">
        <v>13</v>
      </c>
      <c r="D33" s="18" t="s">
        <v>15</v>
      </c>
      <c r="E33" s="18" t="s">
        <v>14</v>
      </c>
      <c r="F33" s="18" t="s">
        <v>25</v>
      </c>
    </row>
    <row r="34" spans="2:7" x14ac:dyDescent="0.25">
      <c r="B34" s="4" t="s">
        <v>1</v>
      </c>
      <c r="C34" s="5">
        <f>AVERAGE(C4,C14,C24)</f>
        <v>22445.666666666668</v>
      </c>
      <c r="D34" s="5">
        <f>AVERAGE(F4,F14,F24)</f>
        <v>963.33333333333337</v>
      </c>
      <c r="E34" s="5">
        <f>AVERAGE(I4,I14,I24)</f>
        <v>591</v>
      </c>
      <c r="F34" s="5">
        <f>SUM(D34:E34)</f>
        <v>1554.3333333333335</v>
      </c>
      <c r="G34" s="15" t="str">
        <f ca="1">IF(AND(F34=MIN($F$34:$F$39),F34&lt;&gt;0),CELL("lin",F34),"")</f>
        <v/>
      </c>
    </row>
    <row r="35" spans="2:7" x14ac:dyDescent="0.25">
      <c r="B35" s="4" t="s">
        <v>2</v>
      </c>
      <c r="C35" s="5">
        <f t="shared" ref="C35:C39" si="3">AVERAGE(C5,C15,C25)</f>
        <v>22589.333333333332</v>
      </c>
      <c r="D35" s="5">
        <f t="shared" ref="D35:D39" si="4">AVERAGE(F5,F15,F25)</f>
        <v>733.66666666666663</v>
      </c>
      <c r="E35" s="5">
        <f t="shared" ref="E35:E39" si="5">AVERAGE(I5,I15,I25)</f>
        <v>677</v>
      </c>
      <c r="F35" s="5">
        <f t="shared" ref="F35:F39" si="6">SUM(D35:E35)</f>
        <v>1410.6666666666665</v>
      </c>
      <c r="G35" s="15" t="str">
        <f t="shared" ref="G35:G39" ca="1" si="7">IF(AND(F35=MIN($F$34:$F$39),F35&lt;&gt;0),CELL("lin",F35),"")</f>
        <v/>
      </c>
    </row>
    <row r="36" spans="2:7" x14ac:dyDescent="0.25">
      <c r="B36" s="4" t="s">
        <v>3</v>
      </c>
      <c r="C36" s="5">
        <f t="shared" si="3"/>
        <v>22555.333333333332</v>
      </c>
      <c r="D36" s="5">
        <f t="shared" si="4"/>
        <v>776</v>
      </c>
      <c r="E36" s="5">
        <f t="shared" si="5"/>
        <v>668.66666666666663</v>
      </c>
      <c r="F36" s="5">
        <f t="shared" si="6"/>
        <v>1444.6666666666665</v>
      </c>
      <c r="G36" s="15" t="str">
        <f t="shared" ca="1" si="7"/>
        <v/>
      </c>
    </row>
    <row r="37" spans="2:7" x14ac:dyDescent="0.25">
      <c r="B37" s="4" t="s">
        <v>4</v>
      </c>
      <c r="C37" s="5">
        <f t="shared" si="3"/>
        <v>22607</v>
      </c>
      <c r="D37" s="5">
        <f t="shared" si="4"/>
        <v>738.66666666666663</v>
      </c>
      <c r="E37" s="5">
        <f t="shared" si="5"/>
        <v>654.33333333333337</v>
      </c>
      <c r="F37" s="5">
        <f t="shared" si="6"/>
        <v>1393</v>
      </c>
      <c r="G37" s="15">
        <f t="shared" ca="1" si="7"/>
        <v>37</v>
      </c>
    </row>
    <row r="38" spans="2:7" x14ac:dyDescent="0.25">
      <c r="B38" s="4" t="s">
        <v>5</v>
      </c>
      <c r="C38" s="5">
        <f t="shared" si="3"/>
        <v>22341</v>
      </c>
      <c r="D38" s="5">
        <f t="shared" si="4"/>
        <v>995.66666666666663</v>
      </c>
      <c r="E38" s="5">
        <f t="shared" si="5"/>
        <v>663.33333333333337</v>
      </c>
      <c r="F38" s="5">
        <f t="shared" si="6"/>
        <v>1659</v>
      </c>
      <c r="G38" s="15" t="str">
        <f t="shared" ca="1" si="7"/>
        <v/>
      </c>
    </row>
    <row r="39" spans="2:7" x14ac:dyDescent="0.25">
      <c r="B39" s="4" t="s">
        <v>6</v>
      </c>
      <c r="C39" s="5">
        <f t="shared" si="3"/>
        <v>22516</v>
      </c>
      <c r="D39" s="5">
        <f t="shared" si="4"/>
        <v>879.66666666666663</v>
      </c>
      <c r="E39" s="5">
        <f t="shared" si="5"/>
        <v>604.33333333333337</v>
      </c>
      <c r="F39" s="5">
        <f t="shared" si="6"/>
        <v>1484</v>
      </c>
      <c r="G39" s="15" t="str">
        <f t="shared" ca="1" si="7"/>
        <v/>
      </c>
    </row>
    <row r="40" spans="2:7" x14ac:dyDescent="0.25">
      <c r="B40" s="8" t="s">
        <v>7</v>
      </c>
      <c r="C40" s="9">
        <f>AVERAGE(C34:C39)</f>
        <v>22509.055555555551</v>
      </c>
      <c r="D40" s="9">
        <f>AVERAGE(D34:D39)</f>
        <v>847.83333333333337</v>
      </c>
      <c r="E40" s="9">
        <f>AVERAGE(E34:E39)</f>
        <v>643.1111111111112</v>
      </c>
      <c r="F40" s="9">
        <f>AVERAGE(F34:F39)</f>
        <v>1490.9444444444443</v>
      </c>
    </row>
    <row r="41" spans="2:7" x14ac:dyDescent="0.25">
      <c r="B41" s="12"/>
      <c r="C41" s="13"/>
      <c r="D41" s="13"/>
      <c r="E41" s="13"/>
      <c r="F41" s="13"/>
    </row>
    <row r="42" spans="2:7" x14ac:dyDescent="0.25">
      <c r="C42" s="18" t="s">
        <v>9</v>
      </c>
      <c r="D42" s="18" t="s">
        <v>16</v>
      </c>
      <c r="E42" s="18" t="s">
        <v>17</v>
      </c>
    </row>
    <row r="43" spans="2:7" x14ac:dyDescent="0.25">
      <c r="B43" s="27" t="s">
        <v>12</v>
      </c>
      <c r="C43" s="28">
        <f ca="1">IF(SUM($G$34:$G$39)&lt;&gt;0,SUM($G$34:$G$39)-33,"")</f>
        <v>4</v>
      </c>
      <c r="D43" s="11" t="str">
        <f ca="1">IF(SUM($G$34:$G$39) &lt;&gt; 0, CONCATENATE("$C$",SUM($G$34:$G$39)), "" )</f>
        <v>$C$37</v>
      </c>
      <c r="E43" s="11">
        <f ca="1">INDIRECT(D43)</f>
        <v>22607</v>
      </c>
    </row>
    <row r="44" spans="2:7" x14ac:dyDescent="0.25">
      <c r="B44" s="27"/>
      <c r="C44" s="28"/>
      <c r="D44" s="11" t="str">
        <f ca="1">IF(SUM($G$34:$G$39) &lt;&gt; 0, CONCATENATE("$D$",SUM($G$34:$G$39)), "" )</f>
        <v>$D$37</v>
      </c>
      <c r="E44" s="11">
        <f ca="1">INDIRECT(D44)</f>
        <v>738.66666666666663</v>
      </c>
    </row>
    <row r="45" spans="2:7" x14ac:dyDescent="0.25">
      <c r="B45" s="27"/>
      <c r="C45" s="28"/>
      <c r="D45" s="11" t="str">
        <f ca="1">IF(SUM($G$34:$G$39) &lt;&gt; 0, CONCATENATE("$E$",SUM($G$34:$G$39)), "" )</f>
        <v>$E$37</v>
      </c>
      <c r="E45" s="11">
        <f ca="1">INDIRECT(D45)</f>
        <v>654.33333333333337</v>
      </c>
    </row>
  </sheetData>
  <mergeCells count="6">
    <mergeCell ref="C2:I2"/>
    <mergeCell ref="C12:I12"/>
    <mergeCell ref="C22:I22"/>
    <mergeCell ref="C32:F32"/>
    <mergeCell ref="B43:B45"/>
    <mergeCell ref="C43:C45"/>
  </mergeCells>
  <conditionalFormatting sqref="F34:F3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B3:I11"/>
  <sheetViews>
    <sheetView tabSelected="1" workbookViewId="0">
      <selection activeCell="G4" sqref="G4"/>
    </sheetView>
  </sheetViews>
  <sheetFormatPr defaultRowHeight="15" x14ac:dyDescent="0.25"/>
  <cols>
    <col min="1" max="1" width="1.42578125" customWidth="1"/>
    <col min="2" max="2" width="15" bestFit="1" customWidth="1"/>
    <col min="3" max="4" width="12.42578125" customWidth="1"/>
    <col min="5" max="7" width="14.42578125" customWidth="1"/>
    <col min="8" max="8" width="1.42578125" customWidth="1"/>
  </cols>
  <sheetData>
    <row r="3" spans="2:9" ht="15" customHeight="1" x14ac:dyDescent="0.25">
      <c r="B3" s="29" t="s">
        <v>10</v>
      </c>
      <c r="C3" s="29"/>
      <c r="D3" s="29"/>
      <c r="E3" s="29"/>
      <c r="F3" s="29"/>
      <c r="G3" s="29"/>
    </row>
    <row r="4" spans="2:9" x14ac:dyDescent="0.25">
      <c r="B4" s="10" t="s">
        <v>11</v>
      </c>
      <c r="C4" s="3" t="s">
        <v>9</v>
      </c>
      <c r="D4" s="21" t="s">
        <v>13</v>
      </c>
      <c r="E4" s="3" t="s">
        <v>15</v>
      </c>
      <c r="F4" s="17" t="s">
        <v>14</v>
      </c>
      <c r="G4" s="3" t="s">
        <v>25</v>
      </c>
    </row>
    <row r="5" spans="2:9" x14ac:dyDescent="0.25">
      <c r="B5" s="16">
        <v>14</v>
      </c>
      <c r="C5" s="11">
        <f ca="1">'N14'!C43</f>
        <v>1</v>
      </c>
      <c r="D5" s="11">
        <f ca="1">'N14'!$E43</f>
        <v>22670.666666666668</v>
      </c>
      <c r="E5" s="11">
        <f ca="1">'N14'!$E44</f>
        <v>569.66666666666663</v>
      </c>
      <c r="F5" s="11">
        <f ca="1">'N14'!$E45</f>
        <v>759.66666666666663</v>
      </c>
      <c r="G5" s="11">
        <f ca="1">SUM(E5:F5)</f>
        <v>1329.3333333333333</v>
      </c>
      <c r="I5" s="15" t="str">
        <f ca="1">IF(G5=MIN($G$5:$G$7),CELL("lin",G5),"")</f>
        <v/>
      </c>
    </row>
    <row r="6" spans="2:9" x14ac:dyDescent="0.25">
      <c r="B6" s="16">
        <v>18</v>
      </c>
      <c r="C6" s="11">
        <f ca="1">'N18'!C43</f>
        <v>1</v>
      </c>
      <c r="D6" s="11">
        <f ca="1">'N18'!$E43</f>
        <v>22856</v>
      </c>
      <c r="E6" s="11">
        <f ca="1">'N18'!$E44</f>
        <v>552.66666666666663</v>
      </c>
      <c r="F6" s="11">
        <f ca="1">'N18'!$E45</f>
        <v>591.33333333333337</v>
      </c>
      <c r="G6" s="11">
        <f ca="1">SUM(E6:F6)</f>
        <v>1144</v>
      </c>
      <c r="I6" s="15">
        <f t="shared" ref="I6:I7" ca="1" si="0">IF(G6=MIN($G$5:$G$7),CELL("lin",G6),"")</f>
        <v>6</v>
      </c>
    </row>
    <row r="7" spans="2:9" x14ac:dyDescent="0.25">
      <c r="B7" s="16">
        <v>22</v>
      </c>
      <c r="C7" s="11">
        <f ca="1">'N22'!C43</f>
        <v>4</v>
      </c>
      <c r="D7" s="11">
        <f ca="1">'N22'!E43</f>
        <v>22607</v>
      </c>
      <c r="E7" s="11">
        <f ca="1">'N22'!E44</f>
        <v>738.66666666666663</v>
      </c>
      <c r="F7" s="11">
        <f ca="1">'N22'!E45</f>
        <v>654.33333333333337</v>
      </c>
      <c r="G7" s="11">
        <f ca="1">SUM(E7:F7)</f>
        <v>1393</v>
      </c>
      <c r="I7" s="15" t="str">
        <f t="shared" ca="1" si="0"/>
        <v/>
      </c>
    </row>
    <row r="9" spans="2:9" x14ac:dyDescent="0.25">
      <c r="B9" s="30" t="s">
        <v>12</v>
      </c>
      <c r="C9" s="30"/>
      <c r="D9" s="30"/>
      <c r="E9" s="30"/>
      <c r="F9" s="30"/>
      <c r="G9" s="30"/>
    </row>
    <row r="10" spans="2:9" x14ac:dyDescent="0.25">
      <c r="B10" s="19" t="s">
        <v>11</v>
      </c>
      <c r="C10" s="19" t="s">
        <v>9</v>
      </c>
      <c r="D10" s="19" t="s">
        <v>13</v>
      </c>
      <c r="E10" s="19" t="s">
        <v>15</v>
      </c>
      <c r="F10" s="19" t="s">
        <v>14</v>
      </c>
      <c r="G10" s="19" t="s">
        <v>24</v>
      </c>
    </row>
    <row r="11" spans="2:9" x14ac:dyDescent="0.25">
      <c r="B11" s="11">
        <f ca="1">INDIRECT(CONCATENATE("$B$",SUM($I$5:$I$7)))</f>
        <v>18</v>
      </c>
      <c r="C11" s="11">
        <f ca="1">INDIRECT(CONCATENATE("$C$",SUM($I$5:$I$7)))</f>
        <v>1</v>
      </c>
      <c r="D11" s="11">
        <f ca="1">INDIRECT(CONCATENATE("$D$",SUM($I$5:$I$7)))</f>
        <v>22856</v>
      </c>
      <c r="E11" s="11">
        <f ca="1">INDIRECT(CONCATENATE("$E$",SUM($I$5:$I$7)))</f>
        <v>552.66666666666663</v>
      </c>
      <c r="F11" s="11">
        <f ca="1">INDIRECT(CONCATENATE("$F$",SUM($I$5:$I$7)))</f>
        <v>591.33333333333337</v>
      </c>
      <c r="G11" s="11">
        <f ca="1">INDIRECT(CONCATENATE("$G$",SUM($I$5:$I$7)))</f>
        <v>1144</v>
      </c>
    </row>
  </sheetData>
  <mergeCells count="2">
    <mergeCell ref="B3:G3"/>
    <mergeCell ref="B9:G9"/>
  </mergeCells>
  <conditionalFormatting sqref="G5:G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N14</vt:lpstr>
      <vt:lpstr>N18</vt:lpstr>
      <vt:lpstr>N22</vt:lpstr>
      <vt:lpstr>Melhores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L. R.</dc:creator>
  <cp:lastModifiedBy>Diogo L. R.</cp:lastModifiedBy>
  <cp:lastPrinted>2010-08-11T14:52:40Z</cp:lastPrinted>
  <dcterms:created xsi:type="dcterms:W3CDTF">2010-08-11T00:17:53Z</dcterms:created>
  <dcterms:modified xsi:type="dcterms:W3CDTF">2010-08-15T00:08:22Z</dcterms:modified>
</cp:coreProperties>
</file>