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19320" windowHeight="12075" activeTab="3"/>
  </bookViews>
  <sheets>
    <sheet name="N6" sheetId="14" r:id="rId1"/>
    <sheet name="N8" sheetId="5" r:id="rId2"/>
    <sheet name="N10" sheetId="13" r:id="rId3"/>
    <sheet name="Melhores" sheetId="6" r:id="rId4"/>
  </sheets>
  <calcPr calcId="144525"/>
</workbook>
</file>

<file path=xl/calcChain.xml><?xml version="1.0" encoding="utf-8"?>
<calcChain xmlns="http://schemas.openxmlformats.org/spreadsheetml/2006/main">
  <c r="D20" i="14" l="1"/>
  <c r="C20" i="14"/>
  <c r="I19" i="14"/>
  <c r="H19" i="14"/>
  <c r="J19" i="14" s="1"/>
  <c r="E19" i="14"/>
  <c r="I18" i="14"/>
  <c r="H18" i="14"/>
  <c r="E18" i="14"/>
  <c r="I17" i="14"/>
  <c r="H17" i="14"/>
  <c r="J17" i="14" s="1"/>
  <c r="E17" i="14"/>
  <c r="I16" i="14"/>
  <c r="H16" i="14"/>
  <c r="E16" i="14"/>
  <c r="I15" i="14"/>
  <c r="H15" i="14"/>
  <c r="J15" i="14" s="1"/>
  <c r="E15" i="14"/>
  <c r="I14" i="14"/>
  <c r="I20" i="14" s="1"/>
  <c r="H14" i="14"/>
  <c r="E14" i="14"/>
  <c r="E20" i="14" s="1"/>
  <c r="I10" i="14"/>
  <c r="H10" i="14"/>
  <c r="D10" i="14"/>
  <c r="C10" i="14"/>
  <c r="J9" i="14"/>
  <c r="E9" i="14"/>
  <c r="J8" i="14"/>
  <c r="E8" i="14"/>
  <c r="J7" i="14"/>
  <c r="E7" i="14"/>
  <c r="J6" i="14"/>
  <c r="E6" i="14"/>
  <c r="J5" i="14"/>
  <c r="E5" i="14"/>
  <c r="J4" i="14"/>
  <c r="J10" i="14" s="1"/>
  <c r="E4" i="14"/>
  <c r="E10" i="14" s="1"/>
  <c r="D20" i="13"/>
  <c r="C20" i="13"/>
  <c r="I19" i="13"/>
  <c r="H19" i="13"/>
  <c r="J19" i="13" s="1"/>
  <c r="E19" i="13"/>
  <c r="I18" i="13"/>
  <c r="H18" i="13"/>
  <c r="E18" i="13"/>
  <c r="I17" i="13"/>
  <c r="H17" i="13"/>
  <c r="J17" i="13" s="1"/>
  <c r="E17" i="13"/>
  <c r="I16" i="13"/>
  <c r="H16" i="13"/>
  <c r="E16" i="13"/>
  <c r="I15" i="13"/>
  <c r="H15" i="13"/>
  <c r="J15" i="13" s="1"/>
  <c r="E15" i="13"/>
  <c r="I14" i="13"/>
  <c r="I20" i="13" s="1"/>
  <c r="H14" i="13"/>
  <c r="E14" i="13"/>
  <c r="E20" i="13" s="1"/>
  <c r="I10" i="13"/>
  <c r="H10" i="13"/>
  <c r="D10" i="13"/>
  <c r="C10" i="13"/>
  <c r="J9" i="13"/>
  <c r="E9" i="13"/>
  <c r="J8" i="13"/>
  <c r="E8" i="13"/>
  <c r="J7" i="13"/>
  <c r="E7" i="13"/>
  <c r="J6" i="13"/>
  <c r="E6" i="13"/>
  <c r="J5" i="13"/>
  <c r="E5" i="13"/>
  <c r="J4" i="13"/>
  <c r="J10" i="13" s="1"/>
  <c r="E4" i="13"/>
  <c r="E10" i="13" s="1"/>
  <c r="E4" i="5"/>
  <c r="E5" i="5"/>
  <c r="E6" i="5"/>
  <c r="E7" i="5"/>
  <c r="E8" i="5"/>
  <c r="E9" i="5"/>
  <c r="H20" i="14" l="1"/>
  <c r="H20" i="13"/>
  <c r="J16" i="13"/>
  <c r="J16" i="14"/>
  <c r="J18" i="14"/>
  <c r="J18" i="13"/>
  <c r="J14" i="14"/>
  <c r="L16" i="14" s="1"/>
  <c r="J14" i="13"/>
  <c r="L15" i="13" s="1"/>
  <c r="D20" i="5"/>
  <c r="C20" i="5"/>
  <c r="I19" i="5"/>
  <c r="H19" i="5"/>
  <c r="E19" i="5"/>
  <c r="I18" i="5"/>
  <c r="H18" i="5"/>
  <c r="E18" i="5"/>
  <c r="I17" i="5"/>
  <c r="H17" i="5"/>
  <c r="E17" i="5"/>
  <c r="I16" i="5"/>
  <c r="H16" i="5"/>
  <c r="E16" i="5"/>
  <c r="I15" i="5"/>
  <c r="H15" i="5"/>
  <c r="E15" i="5"/>
  <c r="I14" i="5"/>
  <c r="H14" i="5"/>
  <c r="E14" i="5"/>
  <c r="I10" i="5"/>
  <c r="H10" i="5"/>
  <c r="D10" i="5"/>
  <c r="C10" i="5"/>
  <c r="J9" i="5"/>
  <c r="J8" i="5"/>
  <c r="J7" i="5"/>
  <c r="J6" i="5"/>
  <c r="J5" i="5"/>
  <c r="J4" i="5"/>
  <c r="E10" i="5"/>
  <c r="I20" i="5" l="1"/>
  <c r="L19" i="14"/>
  <c r="L15" i="14"/>
  <c r="J20" i="14"/>
  <c r="L14" i="14"/>
  <c r="L17" i="14"/>
  <c r="L18" i="14"/>
  <c r="L19" i="13"/>
  <c r="L18" i="13"/>
  <c r="J20" i="13"/>
  <c r="L14" i="13"/>
  <c r="L17" i="13"/>
  <c r="L16" i="13"/>
  <c r="J17" i="5"/>
  <c r="J19" i="5"/>
  <c r="H20" i="5"/>
  <c r="J18" i="5"/>
  <c r="J16" i="5"/>
  <c r="J15" i="5"/>
  <c r="J10" i="5"/>
  <c r="E20" i="5"/>
  <c r="J14" i="5"/>
  <c r="I24" i="13" l="1"/>
  <c r="H23" i="14"/>
  <c r="C5" i="6" s="1"/>
  <c r="I24" i="14"/>
  <c r="H23" i="13"/>
  <c r="C7" i="6" s="1"/>
  <c r="I23" i="14"/>
  <c r="I23" i="13"/>
  <c r="L16" i="5"/>
  <c r="L17" i="5"/>
  <c r="J20" i="5"/>
  <c r="L14" i="5"/>
  <c r="L15" i="5"/>
  <c r="L18" i="5"/>
  <c r="L19" i="5"/>
  <c r="J23" i="13"/>
  <c r="J23" i="14"/>
  <c r="J24" i="13"/>
  <c r="J24" i="14"/>
  <c r="E5" i="6" l="1"/>
  <c r="D5" i="6"/>
  <c r="I24" i="5"/>
  <c r="H23" i="5"/>
  <c r="C6" i="6" s="1"/>
  <c r="E7" i="6"/>
  <c r="D7" i="6"/>
  <c r="I23" i="5"/>
  <c r="J24" i="5"/>
  <c r="J23" i="5"/>
  <c r="E6" i="6" l="1"/>
  <c r="D6" i="6"/>
  <c r="F7" i="6"/>
  <c r="F6" i="6" l="1"/>
  <c r="F5" i="6"/>
  <c r="H5" i="6" s="1"/>
  <c r="H6" i="6" l="1"/>
  <c r="H7" i="6"/>
  <c r="F11" i="6"/>
  <c r="E11" i="6"/>
  <c r="D11" i="6"/>
  <c r="C11" i="6"/>
  <c r="B11" i="6"/>
</calcChain>
</file>

<file path=xl/sharedStrings.xml><?xml version="1.0" encoding="utf-8"?>
<sst xmlns="http://schemas.openxmlformats.org/spreadsheetml/2006/main" count="159" uniqueCount="22">
  <si>
    <t>Validação 1</t>
  </si>
  <si>
    <t>Validação 2</t>
  </si>
  <si>
    <t>EMQ L1</t>
  </si>
  <si>
    <t>EMQ L2</t>
  </si>
  <si>
    <t>EMQ</t>
  </si>
  <si>
    <t>Treinamento 1</t>
  </si>
  <si>
    <t>Treinamento 2</t>
  </si>
  <si>
    <t>Treinamento 3</t>
  </si>
  <si>
    <t>Treinamento 4</t>
  </si>
  <si>
    <t>Treinamento 5</t>
  </si>
  <si>
    <t>Treinamento 6</t>
  </si>
  <si>
    <t>Média</t>
  </si>
  <si>
    <t>Validação 3</t>
  </si>
  <si>
    <t>Média Validação</t>
  </si>
  <si>
    <t>Treinamento</t>
  </si>
  <si>
    <t>Melhores Redes Treinadas</t>
  </si>
  <si>
    <t>Neurônios C. O.</t>
  </si>
  <si>
    <t>Menor EMQ L1</t>
  </si>
  <si>
    <t>Menor EMQ L2</t>
  </si>
  <si>
    <t>Endereço</t>
  </si>
  <si>
    <t>Valor</t>
  </si>
  <si>
    <t>Melhor Rede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</si>
</sst>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4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0" fontId="0" fillId="3" borderId="4" xfId="0" applyFill="1" applyBorder="1" applyAlignment="1">
      <alignment horizontal="center"/>
    </xf>
    <xf numFmtId="0" fontId="3" fillId="0" borderId="0" xfId="0" applyFont="1"/>
    <xf numFmtId="0" fontId="1" fillId="6" borderId="4" xfId="0" applyFont="1" applyFill="1" applyBorder="1" applyAlignment="1">
      <alignment horizontal="center"/>
    </xf>
    <xf numFmtId="0" fontId="2" fillId="0" borderId="4" xfId="0" applyNumberFormat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8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4"/>
  <sheetViews>
    <sheetView workbookViewId="0">
      <selection activeCell="L19" sqref="L19"/>
    </sheetView>
  </sheetViews>
  <sheetFormatPr defaultRowHeight="15" x14ac:dyDescent="0.25"/>
  <cols>
    <col min="1" max="1" width="1.42578125" customWidth="1"/>
    <col min="2" max="2" width="14.28515625" customWidth="1"/>
    <col min="3" max="5" width="14.42578125" customWidth="1"/>
    <col min="6" max="6" width="1.42578125" customWidth="1"/>
    <col min="7" max="7" width="14.28515625" customWidth="1"/>
    <col min="8" max="10" width="14.42578125" customWidth="1"/>
    <col min="11" max="11" width="1.42578125" customWidth="1"/>
  </cols>
  <sheetData>
    <row r="2" spans="2:12" x14ac:dyDescent="0.25">
      <c r="B2" s="1"/>
      <c r="C2" s="22" t="s">
        <v>0</v>
      </c>
      <c r="D2" s="23"/>
      <c r="E2" s="23"/>
      <c r="G2" s="1"/>
      <c r="H2" s="24" t="s">
        <v>1</v>
      </c>
      <c r="I2" s="24"/>
      <c r="J2" s="24"/>
    </row>
    <row r="3" spans="2:12" x14ac:dyDescent="0.25">
      <c r="B3" s="2"/>
      <c r="C3" s="12" t="s">
        <v>2</v>
      </c>
      <c r="D3" s="12" t="s">
        <v>3</v>
      </c>
      <c r="E3" s="12" t="s">
        <v>4</v>
      </c>
      <c r="G3" s="2"/>
      <c r="H3" s="12" t="s">
        <v>2</v>
      </c>
      <c r="I3" s="12" t="s">
        <v>3</v>
      </c>
      <c r="J3" s="12" t="s">
        <v>4</v>
      </c>
    </row>
    <row r="4" spans="2:12" x14ac:dyDescent="0.25">
      <c r="B4" s="4" t="s">
        <v>5</v>
      </c>
      <c r="C4" s="14">
        <v>1.6941642677942401E-5</v>
      </c>
      <c r="D4" s="14">
        <v>1.935339357523929E-5</v>
      </c>
      <c r="E4" s="5">
        <f t="shared" ref="E4:E9" si="0">SUM(C4:D4)</f>
        <v>3.6295036253181694E-5</v>
      </c>
      <c r="G4" s="4" t="s">
        <v>5</v>
      </c>
      <c r="H4" s="14">
        <v>1.3795292950998852E-5</v>
      </c>
      <c r="I4" s="14">
        <v>1.0998126263399254E-5</v>
      </c>
      <c r="J4" s="5">
        <f>SUM(H4:I4)</f>
        <v>2.4793419214398104E-5</v>
      </c>
    </row>
    <row r="5" spans="2:12" x14ac:dyDescent="0.25">
      <c r="B5" s="4" t="s">
        <v>6</v>
      </c>
      <c r="C5" s="14">
        <v>6.1342387278308792E-6</v>
      </c>
      <c r="D5" s="14">
        <v>1.3720184270372186E-5</v>
      </c>
      <c r="E5" s="5">
        <f t="shared" si="0"/>
        <v>1.9854422998203064E-5</v>
      </c>
      <c r="G5" s="4" t="s">
        <v>6</v>
      </c>
      <c r="H5" s="14">
        <v>1.5835693647495047E-5</v>
      </c>
      <c r="I5" s="14">
        <v>2.9375685766226553E-5</v>
      </c>
      <c r="J5" s="5">
        <f t="shared" ref="J5:J9" si="1">SUM(H5:I5)</f>
        <v>4.5211379413721603E-5</v>
      </c>
    </row>
    <row r="6" spans="2:12" x14ac:dyDescent="0.25">
      <c r="B6" s="4" t="s">
        <v>7</v>
      </c>
      <c r="C6" s="14">
        <v>1.6376105080655352E-6</v>
      </c>
      <c r="D6" s="14">
        <v>1.3865500181190913E-5</v>
      </c>
      <c r="E6" s="5">
        <f t="shared" si="0"/>
        <v>1.5503110689256447E-5</v>
      </c>
      <c r="G6" s="4" t="s">
        <v>7</v>
      </c>
      <c r="H6" s="14">
        <v>1.6385886344216231E-6</v>
      </c>
      <c r="I6" s="14">
        <v>1.3189081188716078E-5</v>
      </c>
      <c r="J6" s="5">
        <f t="shared" si="1"/>
        <v>1.4827669823137701E-5</v>
      </c>
    </row>
    <row r="7" spans="2:12" x14ac:dyDescent="0.25">
      <c r="B7" s="4" t="s">
        <v>8</v>
      </c>
      <c r="C7" s="14">
        <v>3.8389597938363225E-5</v>
      </c>
      <c r="D7" s="14">
        <v>3.0722808198141273E-5</v>
      </c>
      <c r="E7" s="5">
        <f t="shared" si="0"/>
        <v>6.9112406136504498E-5</v>
      </c>
      <c r="G7" s="4" t="s">
        <v>8</v>
      </c>
      <c r="H7" s="14">
        <v>1.6738172167235012E-5</v>
      </c>
      <c r="I7" s="14">
        <v>2.5286110267059486E-5</v>
      </c>
      <c r="J7" s="5">
        <f t="shared" si="1"/>
        <v>4.2024282434294501E-5</v>
      </c>
    </row>
    <row r="8" spans="2:12" x14ac:dyDescent="0.25">
      <c r="B8" s="4" t="s">
        <v>9</v>
      </c>
      <c r="C8" s="14">
        <v>4.2050359270859467E-6</v>
      </c>
      <c r="D8" s="14">
        <v>1.5043744869053773E-5</v>
      </c>
      <c r="E8" s="5">
        <f t="shared" si="0"/>
        <v>1.9248780796139721E-5</v>
      </c>
      <c r="G8" s="4" t="s">
        <v>9</v>
      </c>
      <c r="H8" s="14">
        <v>3.4452863008527603E-6</v>
      </c>
      <c r="I8" s="14">
        <v>3.277164161499938E-5</v>
      </c>
      <c r="J8" s="5">
        <f t="shared" si="1"/>
        <v>3.6216927915852141E-5</v>
      </c>
    </row>
    <row r="9" spans="2:12" x14ac:dyDescent="0.25">
      <c r="B9" s="4" t="s">
        <v>10</v>
      </c>
      <c r="C9" s="14">
        <v>1.1738607707539159E-5</v>
      </c>
      <c r="D9" s="14">
        <v>5.5404298458723771E-6</v>
      </c>
      <c r="E9" s="5">
        <f t="shared" si="0"/>
        <v>1.7279037553411537E-5</v>
      </c>
      <c r="G9" s="4" t="s">
        <v>10</v>
      </c>
      <c r="H9" s="14">
        <v>7.6453323473300057E-6</v>
      </c>
      <c r="I9" s="14">
        <v>8.0587504657786825E-6</v>
      </c>
      <c r="J9" s="5">
        <f t="shared" si="1"/>
        <v>1.570408281310869E-5</v>
      </c>
    </row>
    <row r="10" spans="2:12" x14ac:dyDescent="0.25">
      <c r="B10" s="6" t="s">
        <v>11</v>
      </c>
      <c r="C10" s="7">
        <f t="shared" ref="C10:E10" si="2">AVERAGE(C4:C9)</f>
        <v>1.3174455581137858E-5</v>
      </c>
      <c r="D10" s="7">
        <f t="shared" si="2"/>
        <v>1.6374343489978302E-5</v>
      </c>
      <c r="E10" s="7">
        <f t="shared" si="2"/>
        <v>2.9548799071116156E-5</v>
      </c>
      <c r="G10" s="6" t="s">
        <v>11</v>
      </c>
      <c r="H10" s="7">
        <f t="shared" ref="H10:J10" si="3">AVERAGE(H4:H9)</f>
        <v>9.8497276747222177E-6</v>
      </c>
      <c r="I10" s="7">
        <f t="shared" si="3"/>
        <v>1.994656592769657E-5</v>
      </c>
      <c r="J10" s="7">
        <f t="shared" si="3"/>
        <v>2.9796293602418793E-5</v>
      </c>
    </row>
    <row r="12" spans="2:12" x14ac:dyDescent="0.25">
      <c r="B12" s="1"/>
      <c r="C12" s="24" t="s">
        <v>12</v>
      </c>
      <c r="D12" s="24"/>
      <c r="E12" s="24"/>
      <c r="G12" s="1"/>
      <c r="H12" s="25" t="s">
        <v>13</v>
      </c>
      <c r="I12" s="25"/>
      <c r="J12" s="25"/>
    </row>
    <row r="13" spans="2:12" x14ac:dyDescent="0.25">
      <c r="B13" s="2"/>
      <c r="C13" s="12" t="s">
        <v>2</v>
      </c>
      <c r="D13" s="12" t="s">
        <v>3</v>
      </c>
      <c r="E13" s="12" t="s">
        <v>4</v>
      </c>
      <c r="G13" s="2"/>
      <c r="H13" s="13" t="s">
        <v>2</v>
      </c>
      <c r="I13" s="13" t="s">
        <v>3</v>
      </c>
      <c r="J13" s="13" t="s">
        <v>4</v>
      </c>
    </row>
    <row r="14" spans="2:12" x14ac:dyDescent="0.25">
      <c r="B14" s="4" t="s">
        <v>5</v>
      </c>
      <c r="C14" s="14">
        <v>1.5260719529399265E-5</v>
      </c>
      <c r="D14" s="14">
        <v>1.2178252728988274E-5</v>
      </c>
      <c r="E14" s="5">
        <f>SUM(C14:D14)</f>
        <v>2.7438972258387539E-5</v>
      </c>
      <c r="G14" s="4" t="s">
        <v>5</v>
      </c>
      <c r="H14" s="5">
        <f t="shared" ref="H14:I19" si="4">AVERAGE(C4,H4,C14)</f>
        <v>1.533255171944684E-5</v>
      </c>
      <c r="I14" s="5">
        <f t="shared" si="4"/>
        <v>1.4176590855875605E-5</v>
      </c>
      <c r="J14" s="5">
        <f t="shared" ref="J14:J19" si="5">SUM(H14:I14)</f>
        <v>2.9509142575322443E-5</v>
      </c>
      <c r="L14" s="19" t="str">
        <f ca="1">IF(J14=MIN($J$14:$J$19),CELL("lin",J14),"")</f>
        <v/>
      </c>
    </row>
    <row r="15" spans="2:12" x14ac:dyDescent="0.25">
      <c r="B15" s="4" t="s">
        <v>6</v>
      </c>
      <c r="C15" s="14">
        <v>2.7162808825205686E-5</v>
      </c>
      <c r="D15" s="14">
        <v>4.1620126404561932E-5</v>
      </c>
      <c r="E15" s="5">
        <f t="shared" ref="E15:E19" si="6">SUM(C15:D15)</f>
        <v>6.8782935229767618E-5</v>
      </c>
      <c r="G15" s="4" t="s">
        <v>6</v>
      </c>
      <c r="H15" s="5">
        <f t="shared" si="4"/>
        <v>1.6377580400177205E-5</v>
      </c>
      <c r="I15" s="5">
        <f t="shared" si="4"/>
        <v>2.8238665480386888E-5</v>
      </c>
      <c r="J15" s="5">
        <f t="shared" si="5"/>
        <v>4.4616245880564093E-5</v>
      </c>
      <c r="L15" s="19" t="str">
        <f t="shared" ref="L15:L19" ca="1" si="7">IF(J15=MIN($J$14:$J$19),CELL("lin",J15),"")</f>
        <v/>
      </c>
    </row>
    <row r="16" spans="2:12" x14ac:dyDescent="0.25">
      <c r="B16" s="4" t="s">
        <v>7</v>
      </c>
      <c r="C16" s="14">
        <v>2.0999324030112053E-6</v>
      </c>
      <c r="D16" s="14">
        <v>1.2887516451968749E-5</v>
      </c>
      <c r="E16" s="5">
        <f t="shared" si="6"/>
        <v>1.4987448854979956E-5</v>
      </c>
      <c r="G16" s="4" t="s">
        <v>7</v>
      </c>
      <c r="H16" s="5">
        <f t="shared" si="4"/>
        <v>1.7920438484994544E-6</v>
      </c>
      <c r="I16" s="5">
        <f t="shared" si="4"/>
        <v>1.3314032607291914E-5</v>
      </c>
      <c r="J16" s="5">
        <f t="shared" si="5"/>
        <v>1.5106076455791368E-5</v>
      </c>
      <c r="L16" s="19">
        <f t="shared" ca="1" si="7"/>
        <v>16</v>
      </c>
    </row>
    <row r="17" spans="2:12" x14ac:dyDescent="0.25">
      <c r="B17" s="4" t="s">
        <v>8</v>
      </c>
      <c r="C17" s="14">
        <v>2.5016337086856237E-5</v>
      </c>
      <c r="D17" s="14">
        <v>1.4475721681742557E-5</v>
      </c>
      <c r="E17" s="5">
        <f t="shared" si="6"/>
        <v>3.9492058768598793E-5</v>
      </c>
      <c r="G17" s="4" t="s">
        <v>8</v>
      </c>
      <c r="H17" s="5">
        <f t="shared" si="4"/>
        <v>2.6714702397484823E-5</v>
      </c>
      <c r="I17" s="5">
        <f t="shared" si="4"/>
        <v>2.3494880048981106E-5</v>
      </c>
      <c r="J17" s="5">
        <f t="shared" si="5"/>
        <v>5.0209582446465929E-5</v>
      </c>
      <c r="L17" s="19" t="str">
        <f t="shared" ca="1" si="7"/>
        <v/>
      </c>
    </row>
    <row r="18" spans="2:12" x14ac:dyDescent="0.25">
      <c r="B18" s="4" t="s">
        <v>9</v>
      </c>
      <c r="C18" s="14">
        <v>4.0052152836954563E-6</v>
      </c>
      <c r="D18" s="14">
        <v>1.1492619859533843E-5</v>
      </c>
      <c r="E18" s="5">
        <f t="shared" si="6"/>
        <v>1.5497835143229299E-5</v>
      </c>
      <c r="G18" s="4" t="s">
        <v>9</v>
      </c>
      <c r="H18" s="5">
        <f t="shared" si="4"/>
        <v>3.8851791705447211E-6</v>
      </c>
      <c r="I18" s="5">
        <f t="shared" si="4"/>
        <v>1.9769335447862331E-5</v>
      </c>
      <c r="J18" s="5">
        <f t="shared" si="5"/>
        <v>2.3654514618407052E-5</v>
      </c>
      <c r="L18" s="19" t="str">
        <f t="shared" ca="1" si="7"/>
        <v/>
      </c>
    </row>
    <row r="19" spans="2:12" x14ac:dyDescent="0.25">
      <c r="B19" s="4" t="s">
        <v>10</v>
      </c>
      <c r="C19" s="14">
        <v>9.1486388561120085E-6</v>
      </c>
      <c r="D19" s="14">
        <v>7.8886002956406661E-6</v>
      </c>
      <c r="E19" s="5">
        <f t="shared" si="6"/>
        <v>1.7037239151752675E-5</v>
      </c>
      <c r="G19" s="4" t="s">
        <v>10</v>
      </c>
      <c r="H19" s="5">
        <f t="shared" si="4"/>
        <v>9.5108596369937251E-6</v>
      </c>
      <c r="I19" s="5">
        <f t="shared" si="4"/>
        <v>7.1625935357639091E-6</v>
      </c>
      <c r="J19" s="5">
        <f t="shared" si="5"/>
        <v>1.6673453172757635E-5</v>
      </c>
      <c r="L19" s="19" t="str">
        <f t="shared" ca="1" si="7"/>
        <v/>
      </c>
    </row>
    <row r="20" spans="2:12" x14ac:dyDescent="0.25">
      <c r="B20" s="6" t="s">
        <v>11</v>
      </c>
      <c r="C20" s="7">
        <f t="shared" ref="C20:E20" si="8">AVERAGE(C14:C19)</f>
        <v>1.378227533071331E-5</v>
      </c>
      <c r="D20" s="7">
        <f t="shared" si="8"/>
        <v>1.6757139570406003E-5</v>
      </c>
      <c r="E20" s="7">
        <f t="shared" si="8"/>
        <v>3.0539414901119314E-5</v>
      </c>
      <c r="G20" s="9" t="s">
        <v>11</v>
      </c>
      <c r="H20" s="10">
        <f>AVERAGE(H14:H19)</f>
        <v>1.2268819528857798E-5</v>
      </c>
      <c r="I20" s="10">
        <f>AVERAGE(I14:I19)</f>
        <v>1.7692682996026959E-5</v>
      </c>
      <c r="J20" s="10">
        <f>AVERAGE(J14:J19)</f>
        <v>2.9961502524884752E-5</v>
      </c>
    </row>
    <row r="21" spans="2:12" x14ac:dyDescent="0.25">
      <c r="B21" s="15"/>
      <c r="C21" s="16"/>
      <c r="D21" s="16"/>
      <c r="E21" s="16"/>
      <c r="F21" s="17"/>
      <c r="G21" s="15"/>
      <c r="H21" s="16"/>
      <c r="I21" s="16"/>
      <c r="J21" s="16"/>
    </row>
    <row r="22" spans="2:12" x14ac:dyDescent="0.25">
      <c r="H22" s="20" t="s">
        <v>14</v>
      </c>
      <c r="I22" s="13" t="s">
        <v>19</v>
      </c>
      <c r="J22" s="13" t="s">
        <v>20</v>
      </c>
    </row>
    <row r="23" spans="2:12" x14ac:dyDescent="0.25">
      <c r="G23" s="18" t="s">
        <v>17</v>
      </c>
      <c r="H23" s="26">
        <f ca="1">SUM(L14:L19)-13</f>
        <v>3</v>
      </c>
      <c r="I23" s="14" t="str">
        <f ca="1">CONCATENATE("$H$",SUM(L14:L19))</f>
        <v>$H$16</v>
      </c>
      <c r="J23" s="14">
        <f ca="1">INDIRECT(I23)</f>
        <v>1.7920438484994544E-6</v>
      </c>
    </row>
    <row r="24" spans="2:12" x14ac:dyDescent="0.25">
      <c r="G24" s="18" t="s">
        <v>18</v>
      </c>
      <c r="H24" s="27"/>
      <c r="I24" s="14" t="str">
        <f ca="1">CONCATENATE("$I$",SUM(L14:L20))</f>
        <v>$I$16</v>
      </c>
      <c r="J24" s="14">
        <f ca="1">INDIRECT(I24)</f>
        <v>1.3314032607291914E-5</v>
      </c>
    </row>
  </sheetData>
  <mergeCells count="5">
    <mergeCell ref="C2:E2"/>
    <mergeCell ref="H2:J2"/>
    <mergeCell ref="C12:E12"/>
    <mergeCell ref="H12:J12"/>
    <mergeCell ref="H23:H24"/>
  </mergeCells>
  <conditionalFormatting sqref="J14:J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4"/>
  <sheetViews>
    <sheetView workbookViewId="0">
      <selection activeCell="H23" sqref="H23:H24"/>
    </sheetView>
  </sheetViews>
  <sheetFormatPr defaultRowHeight="15" x14ac:dyDescent="0.25"/>
  <cols>
    <col min="1" max="1" width="1.42578125" customWidth="1"/>
    <col min="2" max="2" width="14.28515625" customWidth="1"/>
    <col min="3" max="5" width="14.42578125" customWidth="1"/>
    <col min="6" max="6" width="1.42578125" customWidth="1"/>
    <col min="7" max="7" width="14.28515625" customWidth="1"/>
    <col min="8" max="10" width="14.42578125" customWidth="1"/>
    <col min="11" max="11" width="1.42578125" customWidth="1"/>
  </cols>
  <sheetData>
    <row r="2" spans="2:12" x14ac:dyDescent="0.25">
      <c r="B2" s="1"/>
      <c r="C2" s="22" t="s">
        <v>0</v>
      </c>
      <c r="D2" s="23"/>
      <c r="E2" s="23"/>
      <c r="G2" s="1"/>
      <c r="H2" s="24" t="s">
        <v>1</v>
      </c>
      <c r="I2" s="24"/>
      <c r="J2" s="24"/>
    </row>
    <row r="3" spans="2:12" x14ac:dyDescent="0.25">
      <c r="B3" s="2"/>
      <c r="C3" s="3" t="s">
        <v>2</v>
      </c>
      <c r="D3" s="3" t="s">
        <v>3</v>
      </c>
      <c r="E3" s="3" t="s">
        <v>4</v>
      </c>
      <c r="G3" s="2"/>
      <c r="H3" s="3" t="s">
        <v>2</v>
      </c>
      <c r="I3" s="3" t="s">
        <v>3</v>
      </c>
      <c r="J3" s="3" t="s">
        <v>4</v>
      </c>
    </row>
    <row r="4" spans="2:12" x14ac:dyDescent="0.25">
      <c r="B4" s="4" t="s">
        <v>5</v>
      </c>
      <c r="C4" s="14">
        <v>1.6104447379736623E-5</v>
      </c>
      <c r="D4" s="14">
        <v>3.4141672333263206E-6</v>
      </c>
      <c r="E4" s="5">
        <f t="shared" ref="E4:E9" si="0">SUM(C4:D4)</f>
        <v>1.9518614613062943E-5</v>
      </c>
      <c r="G4" s="4" t="s">
        <v>5</v>
      </c>
      <c r="H4" s="14">
        <v>4.4967272656254845E-6</v>
      </c>
      <c r="I4" s="14">
        <v>5.8548660747602536E-6</v>
      </c>
      <c r="J4" s="5">
        <f>SUM(H4:I4)</f>
        <v>1.0351593340385738E-5</v>
      </c>
    </row>
    <row r="5" spans="2:12" x14ac:dyDescent="0.25">
      <c r="B5" s="4" t="s">
        <v>6</v>
      </c>
      <c r="C5" s="14">
        <v>4.7846514480780212E-7</v>
      </c>
      <c r="D5" s="14">
        <v>6.5512597901533048E-6</v>
      </c>
      <c r="E5" s="5">
        <f t="shared" si="0"/>
        <v>7.0297249349611069E-6</v>
      </c>
      <c r="G5" s="4" t="s">
        <v>6</v>
      </c>
      <c r="H5" s="14">
        <v>3.7187624755883841E-7</v>
      </c>
      <c r="I5" s="14">
        <v>2.1942066379930597E-6</v>
      </c>
      <c r="J5" s="5">
        <f t="shared" ref="J5:J9" si="1">SUM(H5:I5)</f>
        <v>2.5660828855518982E-6</v>
      </c>
    </row>
    <row r="6" spans="2:12" x14ac:dyDescent="0.25">
      <c r="B6" s="4" t="s">
        <v>7</v>
      </c>
      <c r="C6" s="14">
        <v>8.7051275781964326E-6</v>
      </c>
      <c r="D6" s="14">
        <v>1.5956947267721597E-5</v>
      </c>
      <c r="E6" s="5">
        <f t="shared" si="0"/>
        <v>2.4662074845918029E-5</v>
      </c>
      <c r="G6" s="4" t="s">
        <v>7</v>
      </c>
      <c r="H6" s="14">
        <v>1.1877088963154589E-5</v>
      </c>
      <c r="I6" s="14">
        <v>1.4174465294720935E-5</v>
      </c>
      <c r="J6" s="5">
        <f t="shared" si="1"/>
        <v>2.6051554257875522E-5</v>
      </c>
    </row>
    <row r="7" spans="2:12" x14ac:dyDescent="0.25">
      <c r="B7" s="4" t="s">
        <v>8</v>
      </c>
      <c r="C7" s="14">
        <v>6.3016190733888449E-6</v>
      </c>
      <c r="D7" s="14">
        <v>9.4532203704616427E-6</v>
      </c>
      <c r="E7" s="5">
        <f t="shared" si="0"/>
        <v>1.5754839443850489E-5</v>
      </c>
      <c r="G7" s="4" t="s">
        <v>8</v>
      </c>
      <c r="H7" s="14">
        <v>5.2466218188779929E-6</v>
      </c>
      <c r="I7" s="14">
        <v>4.9603914170725065E-6</v>
      </c>
      <c r="J7" s="5">
        <f t="shared" si="1"/>
        <v>1.0207013235950499E-5</v>
      </c>
    </row>
    <row r="8" spans="2:12" x14ac:dyDescent="0.25">
      <c r="B8" s="4" t="s">
        <v>9</v>
      </c>
      <c r="C8" s="14">
        <v>9.0520009172745358E-6</v>
      </c>
      <c r="D8" s="14">
        <v>1.2440648263929578E-5</v>
      </c>
      <c r="E8" s="5">
        <f t="shared" si="0"/>
        <v>2.1492649181204114E-5</v>
      </c>
      <c r="G8" s="4" t="s">
        <v>9</v>
      </c>
      <c r="H8" s="14">
        <v>4.1421147536811197E-6</v>
      </c>
      <c r="I8" s="14">
        <v>2.4045376469282199E-5</v>
      </c>
      <c r="J8" s="5">
        <f t="shared" si="1"/>
        <v>2.818749122296332E-5</v>
      </c>
    </row>
    <row r="9" spans="2:12" x14ac:dyDescent="0.25">
      <c r="B9" s="4" t="s">
        <v>10</v>
      </c>
      <c r="C9" s="14">
        <v>3.9052469638758851E-6</v>
      </c>
      <c r="D9" s="14">
        <v>1.9620888098864308E-6</v>
      </c>
      <c r="E9" s="5">
        <f t="shared" si="0"/>
        <v>5.8673357737623159E-6</v>
      </c>
      <c r="G9" s="4" t="s">
        <v>10</v>
      </c>
      <c r="H9" s="14">
        <v>3.0814168080875398E-6</v>
      </c>
      <c r="I9" s="14">
        <v>3.4824375815715844E-6</v>
      </c>
      <c r="J9" s="5">
        <f t="shared" si="1"/>
        <v>6.5638543896591242E-6</v>
      </c>
    </row>
    <row r="10" spans="2:12" x14ac:dyDescent="0.25">
      <c r="B10" s="6" t="s">
        <v>11</v>
      </c>
      <c r="C10" s="7">
        <f t="shared" ref="C10:E10" si="2">AVERAGE(C4:C9)</f>
        <v>7.424484509546688E-6</v>
      </c>
      <c r="D10" s="7">
        <f t="shared" si="2"/>
        <v>8.2963886225798139E-6</v>
      </c>
      <c r="E10" s="7">
        <f t="shared" si="2"/>
        <v>1.5720873132126501E-5</v>
      </c>
      <c r="G10" s="6" t="s">
        <v>11</v>
      </c>
      <c r="H10" s="7">
        <f t="shared" ref="H10:J10" si="3">AVERAGE(H4:H9)</f>
        <v>4.8693076428309271E-6</v>
      </c>
      <c r="I10" s="7">
        <f t="shared" si="3"/>
        <v>9.1186239125667554E-6</v>
      </c>
      <c r="J10" s="7">
        <f t="shared" si="3"/>
        <v>1.3987931555397686E-5</v>
      </c>
    </row>
    <row r="12" spans="2:12" x14ac:dyDescent="0.25">
      <c r="B12" s="1"/>
      <c r="C12" s="24" t="s">
        <v>12</v>
      </c>
      <c r="D12" s="24"/>
      <c r="E12" s="24"/>
      <c r="G12" s="1"/>
      <c r="H12" s="25" t="s">
        <v>13</v>
      </c>
      <c r="I12" s="25"/>
      <c r="J12" s="25"/>
    </row>
    <row r="13" spans="2:12" x14ac:dyDescent="0.25">
      <c r="B13" s="2"/>
      <c r="C13" s="3" t="s">
        <v>2</v>
      </c>
      <c r="D13" s="3" t="s">
        <v>3</v>
      </c>
      <c r="E13" s="3" t="s">
        <v>4</v>
      </c>
      <c r="G13" s="2"/>
      <c r="H13" s="8" t="s">
        <v>2</v>
      </c>
      <c r="I13" s="8" t="s">
        <v>3</v>
      </c>
      <c r="J13" s="8" t="s">
        <v>4</v>
      </c>
    </row>
    <row r="14" spans="2:12" x14ac:dyDescent="0.25">
      <c r="B14" s="4" t="s">
        <v>5</v>
      </c>
      <c r="C14" s="14">
        <v>3.2260076467316277E-5</v>
      </c>
      <c r="D14" s="14">
        <v>1.5671846203443396E-6</v>
      </c>
      <c r="E14" s="5">
        <f>SUM(C14:D14)</f>
        <v>3.3827261087660619E-5</v>
      </c>
      <c r="G14" s="4" t="s">
        <v>5</v>
      </c>
      <c r="H14" s="5">
        <f t="shared" ref="H14:I19" si="4">AVERAGE(C4,H4,C14)</f>
        <v>1.7620417037559462E-5</v>
      </c>
      <c r="I14" s="5">
        <f t="shared" si="4"/>
        <v>3.6120726428103041E-6</v>
      </c>
      <c r="J14" s="5">
        <f t="shared" ref="J14:J19" si="5">SUM(H14:I14)</f>
        <v>2.1232489680369766E-5</v>
      </c>
      <c r="L14" s="19" t="str">
        <f ca="1">IF(J14=MIN($J$14:$J$19),CELL("lin",J14),"")</f>
        <v/>
      </c>
    </row>
    <row r="15" spans="2:12" x14ac:dyDescent="0.25">
      <c r="B15" s="4" t="s">
        <v>6</v>
      </c>
      <c r="C15" s="14">
        <v>4.6654587051504014E-7</v>
      </c>
      <c r="D15" s="14">
        <v>1.1281292943447041E-6</v>
      </c>
      <c r="E15" s="5">
        <f t="shared" ref="E15:E19" si="6">SUM(C15:D15)</f>
        <v>1.5946751648597442E-6</v>
      </c>
      <c r="G15" s="4" t="s">
        <v>6</v>
      </c>
      <c r="H15" s="5">
        <f t="shared" si="4"/>
        <v>4.3896242096056019E-7</v>
      </c>
      <c r="I15" s="5">
        <f t="shared" si="4"/>
        <v>3.2911985741636896E-6</v>
      </c>
      <c r="J15" s="5">
        <f t="shared" si="5"/>
        <v>3.7301609951242499E-6</v>
      </c>
      <c r="L15" s="19">
        <f t="shared" ref="L15:L19" ca="1" si="7">IF(J15=MIN($J$14:$J$19),CELL("lin",J15),"")</f>
        <v>15</v>
      </c>
    </row>
    <row r="16" spans="2:12" x14ac:dyDescent="0.25">
      <c r="B16" s="4" t="s">
        <v>7</v>
      </c>
      <c r="C16" s="14">
        <v>1.2659173032225965E-5</v>
      </c>
      <c r="D16" s="14">
        <v>7.6244465866144949E-6</v>
      </c>
      <c r="E16" s="5">
        <f t="shared" si="6"/>
        <v>2.0283619618840461E-5</v>
      </c>
      <c r="G16" s="4" t="s">
        <v>7</v>
      </c>
      <c r="H16" s="5">
        <f t="shared" si="4"/>
        <v>1.1080463191192328E-5</v>
      </c>
      <c r="I16" s="5">
        <f t="shared" si="4"/>
        <v>1.2585286383019008E-5</v>
      </c>
      <c r="J16" s="5">
        <f t="shared" si="5"/>
        <v>2.3665749574211336E-5</v>
      </c>
      <c r="L16" s="19" t="str">
        <f t="shared" ca="1" si="7"/>
        <v/>
      </c>
    </row>
    <row r="17" spans="2:12" x14ac:dyDescent="0.25">
      <c r="B17" s="4" t="s">
        <v>8</v>
      </c>
      <c r="C17" s="14">
        <v>4.6850112342478358E-6</v>
      </c>
      <c r="D17" s="14">
        <v>2.9791283569272588E-6</v>
      </c>
      <c r="E17" s="5">
        <f t="shared" si="6"/>
        <v>7.6641395911750954E-6</v>
      </c>
      <c r="G17" s="4" t="s">
        <v>8</v>
      </c>
      <c r="H17" s="5">
        <f t="shared" si="4"/>
        <v>5.4110840421715573E-6</v>
      </c>
      <c r="I17" s="5">
        <f t="shared" si="4"/>
        <v>5.7975800481538024E-6</v>
      </c>
      <c r="J17" s="5">
        <f t="shared" si="5"/>
        <v>1.1208664090325359E-5</v>
      </c>
      <c r="L17" s="19" t="str">
        <f t="shared" ca="1" si="7"/>
        <v/>
      </c>
    </row>
    <row r="18" spans="2:12" x14ac:dyDescent="0.25">
      <c r="B18" s="4" t="s">
        <v>9</v>
      </c>
      <c r="C18" s="14">
        <v>9.6340598966223634E-6</v>
      </c>
      <c r="D18" s="14">
        <v>1.0310180176217341E-5</v>
      </c>
      <c r="E18" s="5">
        <f t="shared" si="6"/>
        <v>1.9944240072839704E-5</v>
      </c>
      <c r="G18" s="4" t="s">
        <v>9</v>
      </c>
      <c r="H18" s="5">
        <f t="shared" si="4"/>
        <v>7.6093918558593396E-6</v>
      </c>
      <c r="I18" s="5">
        <f t="shared" si="4"/>
        <v>1.5598734969809709E-5</v>
      </c>
      <c r="J18" s="5">
        <f t="shared" si="5"/>
        <v>2.3208126825669048E-5</v>
      </c>
      <c r="L18" s="19" t="str">
        <f t="shared" ca="1" si="7"/>
        <v/>
      </c>
    </row>
    <row r="19" spans="2:12" x14ac:dyDescent="0.25">
      <c r="B19" s="4" t="s">
        <v>10</v>
      </c>
      <c r="C19" s="14">
        <v>4.1129845373332723E-6</v>
      </c>
      <c r="D19" s="14">
        <v>3.2407244482157866E-6</v>
      </c>
      <c r="E19" s="5">
        <f t="shared" si="6"/>
        <v>7.3537089855490589E-6</v>
      </c>
      <c r="G19" s="4" t="s">
        <v>10</v>
      </c>
      <c r="H19" s="5">
        <f t="shared" si="4"/>
        <v>3.6998827697655657E-6</v>
      </c>
      <c r="I19" s="5">
        <f t="shared" si="4"/>
        <v>2.8950836132246007E-6</v>
      </c>
      <c r="J19" s="5">
        <f t="shared" si="5"/>
        <v>6.594966382990166E-6</v>
      </c>
      <c r="L19" s="19" t="str">
        <f t="shared" ca="1" si="7"/>
        <v/>
      </c>
    </row>
    <row r="20" spans="2:12" x14ac:dyDescent="0.25">
      <c r="B20" s="6" t="s">
        <v>11</v>
      </c>
      <c r="C20" s="7">
        <f t="shared" ref="C20:E20" si="8">AVERAGE(C14:C19)</f>
        <v>1.0636308506376793E-5</v>
      </c>
      <c r="D20" s="7">
        <f t="shared" si="8"/>
        <v>4.474965580443988E-6</v>
      </c>
      <c r="E20" s="7">
        <f t="shared" si="8"/>
        <v>1.5111274086820782E-5</v>
      </c>
      <c r="G20" s="9" t="s">
        <v>11</v>
      </c>
      <c r="H20" s="10">
        <f>AVERAGE(H14:H19)</f>
        <v>7.6433668862514679E-6</v>
      </c>
      <c r="I20" s="10">
        <f>AVERAGE(I14:I19)</f>
        <v>7.2966593718635188E-6</v>
      </c>
      <c r="J20" s="10">
        <f>AVERAGE(J14:J19)</f>
        <v>1.4940026258114987E-5</v>
      </c>
    </row>
    <row r="21" spans="2:12" x14ac:dyDescent="0.25">
      <c r="B21" s="15"/>
      <c r="C21" s="16"/>
      <c r="D21" s="16"/>
      <c r="E21" s="16"/>
      <c r="F21" s="17"/>
      <c r="G21" s="15"/>
      <c r="H21" s="16"/>
      <c r="I21" s="16"/>
      <c r="J21" s="16"/>
    </row>
    <row r="22" spans="2:12" x14ac:dyDescent="0.25">
      <c r="H22" s="20" t="s">
        <v>14</v>
      </c>
      <c r="I22" s="13" t="s">
        <v>19</v>
      </c>
      <c r="J22" s="13" t="s">
        <v>20</v>
      </c>
    </row>
    <row r="23" spans="2:12" x14ac:dyDescent="0.25">
      <c r="G23" s="18" t="s">
        <v>17</v>
      </c>
      <c r="H23" s="26">
        <f ca="1">SUM(L14:L19)-13</f>
        <v>2</v>
      </c>
      <c r="I23" s="14" t="str">
        <f ca="1">CONCATENATE("$H$",SUM(L14:L19))</f>
        <v>$H$15</v>
      </c>
      <c r="J23" s="14">
        <f ca="1">INDIRECT(I23)</f>
        <v>4.3896242096056019E-7</v>
      </c>
    </row>
    <row r="24" spans="2:12" x14ac:dyDescent="0.25">
      <c r="G24" s="18" t="s">
        <v>18</v>
      </c>
      <c r="H24" s="27"/>
      <c r="I24" s="14" t="str">
        <f ca="1">CONCATENATE("$I$",SUM(L14:L20))</f>
        <v>$I$15</v>
      </c>
      <c r="J24" s="14">
        <f ca="1">INDIRECT(I24)</f>
        <v>3.2911985741636896E-6</v>
      </c>
    </row>
  </sheetData>
  <mergeCells count="5">
    <mergeCell ref="C2:E2"/>
    <mergeCell ref="H2:J2"/>
    <mergeCell ref="C12:E12"/>
    <mergeCell ref="H12:J12"/>
    <mergeCell ref="H23:H24"/>
  </mergeCells>
  <conditionalFormatting sqref="J14:J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4"/>
  <sheetViews>
    <sheetView workbookViewId="0">
      <selection activeCell="I23" sqref="I23"/>
    </sheetView>
  </sheetViews>
  <sheetFormatPr defaultRowHeight="15" x14ac:dyDescent="0.25"/>
  <cols>
    <col min="1" max="1" width="1.42578125" customWidth="1"/>
    <col min="2" max="2" width="14.28515625" customWidth="1"/>
    <col min="3" max="5" width="14.42578125" customWidth="1"/>
    <col min="6" max="6" width="1.42578125" customWidth="1"/>
    <col min="7" max="7" width="14.28515625" customWidth="1"/>
    <col min="8" max="10" width="14.42578125" customWidth="1"/>
    <col min="11" max="11" width="1.42578125" customWidth="1"/>
  </cols>
  <sheetData>
    <row r="2" spans="2:12" x14ac:dyDescent="0.25">
      <c r="B2" s="1"/>
      <c r="C2" s="22" t="s">
        <v>0</v>
      </c>
      <c r="D2" s="23"/>
      <c r="E2" s="23"/>
      <c r="G2" s="1"/>
      <c r="H2" s="24" t="s">
        <v>1</v>
      </c>
      <c r="I2" s="24"/>
      <c r="J2" s="24"/>
    </row>
    <row r="3" spans="2:12" x14ac:dyDescent="0.25">
      <c r="B3" s="2"/>
      <c r="C3" s="12" t="s">
        <v>2</v>
      </c>
      <c r="D3" s="12" t="s">
        <v>3</v>
      </c>
      <c r="E3" s="12" t="s">
        <v>4</v>
      </c>
      <c r="G3" s="2"/>
      <c r="H3" s="12" t="s">
        <v>2</v>
      </c>
      <c r="I3" s="12" t="s">
        <v>3</v>
      </c>
      <c r="J3" s="12" t="s">
        <v>4</v>
      </c>
    </row>
    <row r="4" spans="2:12" x14ac:dyDescent="0.25">
      <c r="B4" s="4" t="s">
        <v>5</v>
      </c>
      <c r="C4" s="14">
        <v>9.8233938738445901E-6</v>
      </c>
      <c r="D4" s="14">
        <v>1.1107425744356164E-5</v>
      </c>
      <c r="E4" s="5">
        <f t="shared" ref="E4:E9" si="0">SUM(C4:D4)</f>
        <v>2.0930819618200754E-5</v>
      </c>
      <c r="G4" s="4" t="s">
        <v>5</v>
      </c>
      <c r="H4" s="14">
        <v>1.0077974600492818E-5</v>
      </c>
      <c r="I4" s="14">
        <v>3.2497613495578229E-5</v>
      </c>
      <c r="J4" s="5">
        <f>SUM(H4:I4)</f>
        <v>4.2575588096071046E-5</v>
      </c>
    </row>
    <row r="5" spans="2:12" x14ac:dyDescent="0.25">
      <c r="B5" s="4" t="s">
        <v>6</v>
      </c>
      <c r="C5" s="14">
        <v>6.4834968783072559E-6</v>
      </c>
      <c r="D5" s="14">
        <v>1.2607949408155129E-5</v>
      </c>
      <c r="E5" s="5">
        <f t="shared" si="0"/>
        <v>1.9091446286462386E-5</v>
      </c>
      <c r="G5" s="4" t="s">
        <v>6</v>
      </c>
      <c r="H5" s="14">
        <v>7.9238030605547057E-6</v>
      </c>
      <c r="I5" s="14">
        <v>3.3073533405099827E-5</v>
      </c>
      <c r="J5" s="5">
        <f t="shared" ref="J5:J9" si="1">SUM(H5:I5)</f>
        <v>4.0997336465654533E-5</v>
      </c>
    </row>
    <row r="6" spans="2:12" x14ac:dyDescent="0.25">
      <c r="B6" s="4" t="s">
        <v>7</v>
      </c>
      <c r="C6" s="14">
        <v>1.094925411111731E-5</v>
      </c>
      <c r="D6" s="14">
        <v>6.2055266858169624E-5</v>
      </c>
      <c r="E6" s="5">
        <f t="shared" si="0"/>
        <v>7.3004520969286937E-5</v>
      </c>
      <c r="G6" s="4" t="s">
        <v>7</v>
      </c>
      <c r="H6" s="14">
        <v>1.5253166587461339E-5</v>
      </c>
      <c r="I6" s="14">
        <v>6.6168114675829292E-5</v>
      </c>
      <c r="J6" s="5">
        <f t="shared" si="1"/>
        <v>8.1421281263290631E-5</v>
      </c>
    </row>
    <row r="7" spans="2:12" x14ac:dyDescent="0.25">
      <c r="B7" s="4" t="s">
        <v>8</v>
      </c>
      <c r="C7" s="14">
        <v>2.924692033627638E-5</v>
      </c>
      <c r="D7" s="14">
        <v>1.1610083641677251E-5</v>
      </c>
      <c r="E7" s="5">
        <f t="shared" si="0"/>
        <v>4.0857003977953633E-5</v>
      </c>
      <c r="G7" s="4" t="s">
        <v>8</v>
      </c>
      <c r="H7" s="14">
        <v>1.3513607894653939E-5</v>
      </c>
      <c r="I7" s="14">
        <v>3.0978249592675907E-5</v>
      </c>
      <c r="J7" s="5">
        <f t="shared" si="1"/>
        <v>4.4491857487329844E-5</v>
      </c>
    </row>
    <row r="8" spans="2:12" x14ac:dyDescent="0.25">
      <c r="B8" s="4" t="s">
        <v>9</v>
      </c>
      <c r="C8" s="14">
        <v>3.9781345506157695E-6</v>
      </c>
      <c r="D8" s="14">
        <v>1.312531592698646E-5</v>
      </c>
      <c r="E8" s="5">
        <f t="shared" si="0"/>
        <v>1.7103450477602231E-5</v>
      </c>
      <c r="G8" s="4" t="s">
        <v>9</v>
      </c>
      <c r="H8" s="14">
        <v>3.1306055352892791E-6</v>
      </c>
      <c r="I8" s="14">
        <v>1.505195824236466E-5</v>
      </c>
      <c r="J8" s="5">
        <f t="shared" si="1"/>
        <v>1.8182563777653939E-5</v>
      </c>
    </row>
    <row r="9" spans="2:12" x14ac:dyDescent="0.25">
      <c r="B9" s="4" t="s">
        <v>10</v>
      </c>
      <c r="C9" s="14">
        <v>7.7840813734859579E-6</v>
      </c>
      <c r="D9" s="14">
        <v>1.5162073704115483E-5</v>
      </c>
      <c r="E9" s="5">
        <f t="shared" si="0"/>
        <v>2.2946155077601443E-5</v>
      </c>
      <c r="G9" s="4" t="s">
        <v>10</v>
      </c>
      <c r="H9" s="14">
        <v>4.2077083999147668E-6</v>
      </c>
      <c r="I9" s="14">
        <v>4.5579895810784559E-5</v>
      </c>
      <c r="J9" s="5">
        <f t="shared" si="1"/>
        <v>4.9787604210699325E-5</v>
      </c>
    </row>
    <row r="10" spans="2:12" x14ac:dyDescent="0.25">
      <c r="B10" s="6" t="s">
        <v>11</v>
      </c>
      <c r="C10" s="7">
        <f t="shared" ref="C10:E10" si="2">AVERAGE(C4:C9)</f>
        <v>1.1377546853941209E-5</v>
      </c>
      <c r="D10" s="7">
        <f t="shared" si="2"/>
        <v>2.0944685880576684E-5</v>
      </c>
      <c r="E10" s="7">
        <f t="shared" si="2"/>
        <v>3.2322232734517903E-5</v>
      </c>
      <c r="G10" s="6" t="s">
        <v>11</v>
      </c>
      <c r="H10" s="7">
        <f t="shared" ref="H10:J10" si="3">AVERAGE(H4:H9)</f>
        <v>9.0178110130611417E-6</v>
      </c>
      <c r="I10" s="7">
        <f t="shared" si="3"/>
        <v>3.7224894203722083E-5</v>
      </c>
      <c r="J10" s="7">
        <f t="shared" si="3"/>
        <v>4.624270521678322E-5</v>
      </c>
    </row>
    <row r="12" spans="2:12" x14ac:dyDescent="0.25">
      <c r="B12" s="1"/>
      <c r="C12" s="24" t="s">
        <v>12</v>
      </c>
      <c r="D12" s="24"/>
      <c r="E12" s="24"/>
      <c r="G12" s="1"/>
      <c r="H12" s="25" t="s">
        <v>13</v>
      </c>
      <c r="I12" s="25"/>
      <c r="J12" s="25"/>
    </row>
    <row r="13" spans="2:12" x14ac:dyDescent="0.25">
      <c r="B13" s="2"/>
      <c r="C13" s="12" t="s">
        <v>2</v>
      </c>
      <c r="D13" s="12" t="s">
        <v>3</v>
      </c>
      <c r="E13" s="12" t="s">
        <v>4</v>
      </c>
      <c r="G13" s="2"/>
      <c r="H13" s="13" t="s">
        <v>2</v>
      </c>
      <c r="I13" s="13" t="s">
        <v>3</v>
      </c>
      <c r="J13" s="13" t="s">
        <v>4</v>
      </c>
    </row>
    <row r="14" spans="2:12" x14ac:dyDescent="0.25">
      <c r="B14" s="4" t="s">
        <v>5</v>
      </c>
      <c r="C14" s="14">
        <v>1.1246760176501513E-5</v>
      </c>
      <c r="D14" s="14">
        <v>1.3784164546520055E-5</v>
      </c>
      <c r="E14" s="5">
        <f>SUM(C14:D14)</f>
        <v>2.5030924723021567E-5</v>
      </c>
      <c r="G14" s="4" t="s">
        <v>5</v>
      </c>
      <c r="H14" s="5">
        <f t="shared" ref="H14:I19" si="4">AVERAGE(C4,H4,C14)</f>
        <v>1.0382709550279639E-5</v>
      </c>
      <c r="I14" s="5">
        <f t="shared" si="4"/>
        <v>1.9129734595484816E-5</v>
      </c>
      <c r="J14" s="5">
        <f t="shared" ref="J14:J19" si="5">SUM(H14:I14)</f>
        <v>2.9512444145764456E-5</v>
      </c>
      <c r="L14" s="19" t="str">
        <f ca="1">IF(J14=MIN($J$14:$J$19),CELL("lin",J14),"")</f>
        <v/>
      </c>
    </row>
    <row r="15" spans="2:12" x14ac:dyDescent="0.25">
      <c r="B15" s="4" t="s">
        <v>6</v>
      </c>
      <c r="C15" s="14">
        <v>6.8121831069391784E-6</v>
      </c>
      <c r="D15" s="14">
        <v>1.1239329104458362E-5</v>
      </c>
      <c r="E15" s="5">
        <f t="shared" ref="E15:E19" si="6">SUM(C15:D15)</f>
        <v>1.8051512211397541E-5</v>
      </c>
      <c r="G15" s="4" t="s">
        <v>6</v>
      </c>
      <c r="H15" s="5">
        <f t="shared" si="4"/>
        <v>7.0731610152670466E-6</v>
      </c>
      <c r="I15" s="5">
        <f t="shared" si="4"/>
        <v>1.8973603972571106E-5</v>
      </c>
      <c r="J15" s="5">
        <f t="shared" si="5"/>
        <v>2.6046764987838152E-5</v>
      </c>
      <c r="L15" s="19" t="str">
        <f t="shared" ref="L15:L19" ca="1" si="7">IF(J15=MIN($J$14:$J$19),CELL("lin",J15),"")</f>
        <v/>
      </c>
    </row>
    <row r="16" spans="2:12" x14ac:dyDescent="0.25">
      <c r="B16" s="4" t="s">
        <v>7</v>
      </c>
      <c r="C16" s="14">
        <v>1.4510122672661896E-5</v>
      </c>
      <c r="D16" s="14">
        <v>2.8014264201193996E-5</v>
      </c>
      <c r="E16" s="5">
        <f t="shared" si="6"/>
        <v>4.2524386873855896E-5</v>
      </c>
      <c r="G16" s="4" t="s">
        <v>7</v>
      </c>
      <c r="H16" s="5">
        <f t="shared" si="4"/>
        <v>1.3570847790413515E-5</v>
      </c>
      <c r="I16" s="5">
        <f t="shared" si="4"/>
        <v>5.2079215245064299E-5</v>
      </c>
      <c r="J16" s="5">
        <f t="shared" si="5"/>
        <v>6.5650063035477821E-5</v>
      </c>
      <c r="L16" s="19" t="str">
        <f t="shared" ca="1" si="7"/>
        <v/>
      </c>
    </row>
    <row r="17" spans="2:12" x14ac:dyDescent="0.25">
      <c r="B17" s="4" t="s">
        <v>8</v>
      </c>
      <c r="C17" s="14">
        <v>3.345654407010778E-5</v>
      </c>
      <c r="D17" s="14">
        <v>1.0072764681526918E-5</v>
      </c>
      <c r="E17" s="5">
        <f t="shared" si="6"/>
        <v>4.3529308751634701E-5</v>
      </c>
      <c r="G17" s="4" t="s">
        <v>8</v>
      </c>
      <c r="H17" s="5">
        <f t="shared" si="4"/>
        <v>2.54056907670127E-5</v>
      </c>
      <c r="I17" s="5">
        <f t="shared" si="4"/>
        <v>1.7553699305293359E-5</v>
      </c>
      <c r="J17" s="5">
        <f t="shared" si="5"/>
        <v>4.295939007230606E-5</v>
      </c>
      <c r="L17" s="19" t="str">
        <f t="shared" ca="1" si="7"/>
        <v/>
      </c>
    </row>
    <row r="18" spans="2:12" x14ac:dyDescent="0.25">
      <c r="B18" s="4" t="s">
        <v>9</v>
      </c>
      <c r="C18" s="14">
        <v>3.7171014593301386E-6</v>
      </c>
      <c r="D18" s="14">
        <v>1.3856685597410498E-5</v>
      </c>
      <c r="E18" s="5">
        <f t="shared" si="6"/>
        <v>1.7573787056740635E-5</v>
      </c>
      <c r="G18" s="4" t="s">
        <v>9</v>
      </c>
      <c r="H18" s="5">
        <f t="shared" si="4"/>
        <v>3.6086138484117291E-6</v>
      </c>
      <c r="I18" s="5">
        <f t="shared" si="4"/>
        <v>1.4011319922253874E-5</v>
      </c>
      <c r="J18" s="5">
        <f t="shared" si="5"/>
        <v>1.7619933770665603E-5</v>
      </c>
      <c r="L18" s="19">
        <f t="shared" ca="1" si="7"/>
        <v>18</v>
      </c>
    </row>
    <row r="19" spans="2:12" x14ac:dyDescent="0.25">
      <c r="B19" s="4" t="s">
        <v>10</v>
      </c>
      <c r="C19" s="14">
        <v>6.1566229875189823E-6</v>
      </c>
      <c r="D19" s="14">
        <v>9.9582069179624448E-6</v>
      </c>
      <c r="E19" s="5">
        <f t="shared" si="6"/>
        <v>1.6114829905481429E-5</v>
      </c>
      <c r="G19" s="4" t="s">
        <v>10</v>
      </c>
      <c r="H19" s="5">
        <f t="shared" si="4"/>
        <v>6.0494709203065681E-6</v>
      </c>
      <c r="I19" s="5">
        <f t="shared" si="4"/>
        <v>2.3566725477620829E-5</v>
      </c>
      <c r="J19" s="5">
        <f t="shared" si="5"/>
        <v>2.9616196397927397E-5</v>
      </c>
      <c r="L19" s="19" t="str">
        <f t="shared" ca="1" si="7"/>
        <v/>
      </c>
    </row>
    <row r="20" spans="2:12" x14ac:dyDescent="0.25">
      <c r="B20" s="6" t="s">
        <v>11</v>
      </c>
      <c r="C20" s="7">
        <f t="shared" ref="C20:E20" si="8">AVERAGE(C14:C19)</f>
        <v>1.2649889078843247E-5</v>
      </c>
      <c r="D20" s="7">
        <f t="shared" si="8"/>
        <v>1.4487569174845378E-5</v>
      </c>
      <c r="E20" s="7">
        <f t="shared" si="8"/>
        <v>2.7137458253688628E-5</v>
      </c>
      <c r="G20" s="9" t="s">
        <v>11</v>
      </c>
      <c r="H20" s="10">
        <f>AVERAGE(H14:H19)</f>
        <v>1.1015082315281866E-5</v>
      </c>
      <c r="I20" s="10">
        <f>AVERAGE(I14:I19)</f>
        <v>2.4219049753048045E-5</v>
      </c>
      <c r="J20" s="10">
        <f>AVERAGE(J14:J19)</f>
        <v>3.5234132068329914E-5</v>
      </c>
    </row>
    <row r="21" spans="2:12" x14ac:dyDescent="0.25">
      <c r="B21" s="15"/>
      <c r="C21" s="16"/>
      <c r="D21" s="16"/>
      <c r="E21" s="16"/>
      <c r="F21" s="17"/>
      <c r="G21" s="15"/>
      <c r="H21" s="16"/>
      <c r="I21" s="16"/>
      <c r="J21" s="16"/>
    </row>
    <row r="22" spans="2:12" x14ac:dyDescent="0.25">
      <c r="H22" s="20" t="s">
        <v>14</v>
      </c>
      <c r="I22" s="13" t="s">
        <v>19</v>
      </c>
      <c r="J22" s="13" t="s">
        <v>20</v>
      </c>
    </row>
    <row r="23" spans="2:12" x14ac:dyDescent="0.25">
      <c r="G23" s="18" t="s">
        <v>17</v>
      </c>
      <c r="H23" s="26">
        <f ca="1">SUM(L14:L19)-13</f>
        <v>5</v>
      </c>
      <c r="I23" s="14" t="str">
        <f ca="1">CONCATENATE("$H$",SUM(L14:L19))</f>
        <v>$H$18</v>
      </c>
      <c r="J23" s="14">
        <f ca="1">INDIRECT(I23)</f>
        <v>3.6086138484117291E-6</v>
      </c>
    </row>
    <row r="24" spans="2:12" x14ac:dyDescent="0.25">
      <c r="G24" s="18" t="s">
        <v>18</v>
      </c>
      <c r="H24" s="27"/>
      <c r="I24" s="14" t="str">
        <f ca="1">CONCATENATE("$I$",SUM(L14:L20))</f>
        <v>$I$18</v>
      </c>
      <c r="J24" s="14">
        <f ca="1">INDIRECT(I24)</f>
        <v>1.4011319922253874E-5</v>
      </c>
    </row>
  </sheetData>
  <mergeCells count="5">
    <mergeCell ref="C2:E2"/>
    <mergeCell ref="H2:J2"/>
    <mergeCell ref="C12:E12"/>
    <mergeCell ref="H12:J12"/>
    <mergeCell ref="H23:H24"/>
  </mergeCells>
  <conditionalFormatting sqref="J14:J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1"/>
  <sheetViews>
    <sheetView tabSelected="1" workbookViewId="0">
      <selection activeCell="C6" sqref="C6"/>
    </sheetView>
  </sheetViews>
  <sheetFormatPr defaultRowHeight="15" x14ac:dyDescent="0.25"/>
  <cols>
    <col min="1" max="1" width="1.42578125" customWidth="1"/>
    <col min="2" max="2" width="15" bestFit="1" customWidth="1"/>
    <col min="3" max="3" width="12.42578125" customWidth="1"/>
    <col min="4" max="6" width="14.42578125" customWidth="1"/>
    <col min="7" max="7" width="1.42578125" customWidth="1"/>
  </cols>
  <sheetData>
    <row r="3" spans="2:8" ht="15" customHeight="1" x14ac:dyDescent="0.25">
      <c r="B3" s="24" t="s">
        <v>15</v>
      </c>
      <c r="C3" s="24"/>
      <c r="D3" s="24"/>
      <c r="E3" s="24"/>
      <c r="F3" s="24"/>
    </row>
    <row r="4" spans="2:8" x14ac:dyDescent="0.25">
      <c r="B4" s="11" t="s">
        <v>16</v>
      </c>
      <c r="C4" s="3" t="s">
        <v>14</v>
      </c>
      <c r="D4" s="3" t="s">
        <v>2</v>
      </c>
      <c r="E4" s="3" t="s">
        <v>3</v>
      </c>
      <c r="F4" s="3" t="s">
        <v>4</v>
      </c>
    </row>
    <row r="5" spans="2:8" x14ac:dyDescent="0.25">
      <c r="B5" s="21">
        <v>6</v>
      </c>
      <c r="C5" s="14">
        <f ca="1">'N6'!H23</f>
        <v>3</v>
      </c>
      <c r="D5" s="14">
        <f ca="1">'N6'!J23</f>
        <v>1.7920438484994544E-6</v>
      </c>
      <c r="E5" s="14">
        <f ca="1">'N6'!J24</f>
        <v>1.3314032607291914E-5</v>
      </c>
      <c r="F5" s="14">
        <f ca="1">SUM(D5:E5)</f>
        <v>1.5106076455791368E-5</v>
      </c>
      <c r="H5" s="19" t="str">
        <f ca="1">IF(F5=MIN($F$5:$F$7),CELL("lin",F5),"")</f>
        <v/>
      </c>
    </row>
    <row r="6" spans="2:8" x14ac:dyDescent="0.25">
      <c r="B6" s="21">
        <v>8</v>
      </c>
      <c r="C6" s="14">
        <f ca="1">'N8'!H23</f>
        <v>2</v>
      </c>
      <c r="D6" s="14">
        <f ca="1">'N8'!J23</f>
        <v>4.3896242096056019E-7</v>
      </c>
      <c r="E6" s="14">
        <f ca="1">'N8'!J24</f>
        <v>3.2911985741636896E-6</v>
      </c>
      <c r="F6" s="14">
        <f t="shared" ref="F6:F7" ca="1" si="0">SUM(D6:E6)</f>
        <v>3.7301609951242499E-6</v>
      </c>
      <c r="H6" s="19">
        <f t="shared" ref="H6:H7" ca="1" si="1">IF(F6=MIN($F$5:$F$7),CELL("lin",F6),"")</f>
        <v>6</v>
      </c>
    </row>
    <row r="7" spans="2:8" x14ac:dyDescent="0.25">
      <c r="B7" s="21">
        <v>10</v>
      </c>
      <c r="C7" s="14">
        <f ca="1">'N10'!H23</f>
        <v>5</v>
      </c>
      <c r="D7" s="5">
        <f ca="1">'N10'!J23</f>
        <v>3.6086138484117291E-6</v>
      </c>
      <c r="E7" s="5">
        <f ca="1">'N10'!J24</f>
        <v>1.4011319922253874E-5</v>
      </c>
      <c r="F7" s="14">
        <f t="shared" ca="1" si="0"/>
        <v>1.7619933770665603E-5</v>
      </c>
      <c r="H7" s="19" t="str">
        <f t="shared" ca="1" si="1"/>
        <v/>
      </c>
    </row>
    <row r="9" spans="2:8" x14ac:dyDescent="0.25">
      <c r="B9" s="28" t="s">
        <v>21</v>
      </c>
      <c r="C9" s="28"/>
      <c r="D9" s="28"/>
      <c r="E9" s="28"/>
      <c r="F9" s="28"/>
    </row>
    <row r="10" spans="2:8" x14ac:dyDescent="0.25">
      <c r="B10" s="29" t="s">
        <v>16</v>
      </c>
      <c r="C10" s="29" t="s">
        <v>14</v>
      </c>
      <c r="D10" s="29" t="s">
        <v>2</v>
      </c>
      <c r="E10" s="29" t="s">
        <v>3</v>
      </c>
      <c r="F10" s="29" t="s">
        <v>4</v>
      </c>
    </row>
    <row r="11" spans="2:8" x14ac:dyDescent="0.25">
      <c r="B11" s="14">
        <f ca="1">INDIRECT(CONCATENATE("$B$",SUM($H$5:$H$7)))</f>
        <v>8</v>
      </c>
      <c r="C11" s="14">
        <f ca="1">INDIRECT(CONCATENATE("$C$",SUM($H$5:$H$7)))</f>
        <v>2</v>
      </c>
      <c r="D11" s="14">
        <f ca="1">INDIRECT(CONCATENATE("$D$",SUM($H$5:$H$7)))</f>
        <v>4.3896242096056019E-7</v>
      </c>
      <c r="E11" s="14">
        <f ca="1">INDIRECT(CONCATENATE("$E$",SUM($H$5:$H$7)))</f>
        <v>3.2911985741636896E-6</v>
      </c>
      <c r="F11" s="14">
        <f ca="1">INDIRECT(CONCATENATE("$F$",SUM($H$5:$H$7)))</f>
        <v>3.7301609951242499E-6</v>
      </c>
    </row>
  </sheetData>
  <mergeCells count="2">
    <mergeCell ref="B3:F3"/>
    <mergeCell ref="B9:F9"/>
  </mergeCells>
  <conditionalFormatting sqref="F5:F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N6</vt:lpstr>
      <vt:lpstr>N8</vt:lpstr>
      <vt:lpstr>N10</vt:lpstr>
      <vt:lpstr>Melhores</vt:lpstr>
    </vt:vector>
  </TitlesOfParts>
  <Company>DLR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L. R.</dc:creator>
  <cp:lastModifiedBy>Diogo L. R.</cp:lastModifiedBy>
  <cp:lastPrinted>2010-08-11T14:52:40Z</cp:lastPrinted>
  <dcterms:created xsi:type="dcterms:W3CDTF">2010-08-11T00:17:53Z</dcterms:created>
  <dcterms:modified xsi:type="dcterms:W3CDTF">2010-08-12T23:20:14Z</dcterms:modified>
</cp:coreProperties>
</file>