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320" windowHeight="12075" activeTab="1"/>
  </bookViews>
  <sheets>
    <sheet name="N8" sheetId="14" r:id="rId1"/>
    <sheet name="N12" sheetId="5" r:id="rId2"/>
    <sheet name="N16" sheetId="13" r:id="rId3"/>
    <sheet name="Melhores" sheetId="6" r:id="rId4"/>
  </sheets>
  <calcPr calcId="144525"/>
</workbook>
</file>

<file path=xl/calcChain.xml><?xml version="1.0" encoding="utf-8"?>
<calcChain xmlns="http://schemas.openxmlformats.org/spreadsheetml/2006/main">
  <c r="D20" i="14" l="1"/>
  <c r="C20" i="14"/>
  <c r="I19" i="14"/>
  <c r="H19" i="14"/>
  <c r="J19" i="14" s="1"/>
  <c r="E19" i="14"/>
  <c r="I18" i="14"/>
  <c r="H18" i="14"/>
  <c r="E18" i="14"/>
  <c r="I17" i="14"/>
  <c r="H17" i="14"/>
  <c r="J17" i="14" s="1"/>
  <c r="E17" i="14"/>
  <c r="I16" i="14"/>
  <c r="H16" i="14"/>
  <c r="E16" i="14"/>
  <c r="I15" i="14"/>
  <c r="H15" i="14"/>
  <c r="J15" i="14" s="1"/>
  <c r="E15" i="14"/>
  <c r="I14" i="14"/>
  <c r="I20" i="14" s="1"/>
  <c r="H14" i="14"/>
  <c r="E14" i="14"/>
  <c r="E20" i="14" s="1"/>
  <c r="I10" i="14"/>
  <c r="H10" i="14"/>
  <c r="D10" i="14"/>
  <c r="C10" i="14"/>
  <c r="J9" i="14"/>
  <c r="E9" i="14"/>
  <c r="J8" i="14"/>
  <c r="E8" i="14"/>
  <c r="J7" i="14"/>
  <c r="E7" i="14"/>
  <c r="J6" i="14"/>
  <c r="E6" i="14"/>
  <c r="J5" i="14"/>
  <c r="E5" i="14"/>
  <c r="J4" i="14"/>
  <c r="J10" i="14" s="1"/>
  <c r="E4" i="14"/>
  <c r="E10" i="14" s="1"/>
  <c r="D20" i="13"/>
  <c r="C20" i="13"/>
  <c r="I19" i="13"/>
  <c r="H19" i="13"/>
  <c r="J19" i="13" s="1"/>
  <c r="E19" i="13"/>
  <c r="I18" i="13"/>
  <c r="H18" i="13"/>
  <c r="E18" i="13"/>
  <c r="I17" i="13"/>
  <c r="H17" i="13"/>
  <c r="J17" i="13" s="1"/>
  <c r="E17" i="13"/>
  <c r="I16" i="13"/>
  <c r="H16" i="13"/>
  <c r="E16" i="13"/>
  <c r="I15" i="13"/>
  <c r="H15" i="13"/>
  <c r="J15" i="13" s="1"/>
  <c r="E15" i="13"/>
  <c r="I14" i="13"/>
  <c r="I20" i="13" s="1"/>
  <c r="H14" i="13"/>
  <c r="E14" i="13"/>
  <c r="E20" i="13" s="1"/>
  <c r="I10" i="13"/>
  <c r="H10" i="13"/>
  <c r="D10" i="13"/>
  <c r="C10" i="13"/>
  <c r="J9" i="13"/>
  <c r="E9" i="13"/>
  <c r="J8" i="13"/>
  <c r="E8" i="13"/>
  <c r="J7" i="13"/>
  <c r="E7" i="13"/>
  <c r="J6" i="13"/>
  <c r="E6" i="13"/>
  <c r="J5" i="13"/>
  <c r="E5" i="13"/>
  <c r="J4" i="13"/>
  <c r="J10" i="13" s="1"/>
  <c r="E4" i="13"/>
  <c r="E10" i="13" s="1"/>
  <c r="E4" i="5"/>
  <c r="E5" i="5"/>
  <c r="E6" i="5"/>
  <c r="E7" i="5"/>
  <c r="E8" i="5"/>
  <c r="E9" i="5"/>
  <c r="H20" i="14" l="1"/>
  <c r="H20" i="13"/>
  <c r="J16" i="13"/>
  <c r="J16" i="14"/>
  <c r="J18" i="14"/>
  <c r="J18" i="13"/>
  <c r="J14" i="14"/>
  <c r="L16" i="14" s="1"/>
  <c r="J14" i="13"/>
  <c r="L15" i="13" s="1"/>
  <c r="D20" i="5"/>
  <c r="C20" i="5"/>
  <c r="I19" i="5"/>
  <c r="H19" i="5"/>
  <c r="E19" i="5"/>
  <c r="I18" i="5"/>
  <c r="H18" i="5"/>
  <c r="E18" i="5"/>
  <c r="I17" i="5"/>
  <c r="H17" i="5"/>
  <c r="E17" i="5"/>
  <c r="I16" i="5"/>
  <c r="H16" i="5"/>
  <c r="E16" i="5"/>
  <c r="I15" i="5"/>
  <c r="H15" i="5"/>
  <c r="E15" i="5"/>
  <c r="I14" i="5"/>
  <c r="H14" i="5"/>
  <c r="E14" i="5"/>
  <c r="I10" i="5"/>
  <c r="H10" i="5"/>
  <c r="D10" i="5"/>
  <c r="C10" i="5"/>
  <c r="J9" i="5"/>
  <c r="J8" i="5"/>
  <c r="J7" i="5"/>
  <c r="J6" i="5"/>
  <c r="J5" i="5"/>
  <c r="J4" i="5"/>
  <c r="E10" i="5"/>
  <c r="I20" i="5" l="1"/>
  <c r="L19" i="14"/>
  <c r="L15" i="14"/>
  <c r="J20" i="14"/>
  <c r="L14" i="14"/>
  <c r="L17" i="14"/>
  <c r="L18" i="14"/>
  <c r="L19" i="13"/>
  <c r="L18" i="13"/>
  <c r="J20" i="13"/>
  <c r="L14" i="13"/>
  <c r="L17" i="13"/>
  <c r="L16" i="13"/>
  <c r="J17" i="5"/>
  <c r="J19" i="5"/>
  <c r="H20" i="5"/>
  <c r="J18" i="5"/>
  <c r="J16" i="5"/>
  <c r="J15" i="5"/>
  <c r="J10" i="5"/>
  <c r="E20" i="5"/>
  <c r="J14" i="5"/>
  <c r="I24" i="13" l="1"/>
  <c r="H23" i="14"/>
  <c r="C5" i="6" s="1"/>
  <c r="I24" i="14"/>
  <c r="H23" i="13"/>
  <c r="C7" i="6" s="1"/>
  <c r="I23" i="14"/>
  <c r="I23" i="13"/>
  <c r="L16" i="5"/>
  <c r="L17" i="5"/>
  <c r="J20" i="5"/>
  <c r="L14" i="5"/>
  <c r="L15" i="5"/>
  <c r="L18" i="5"/>
  <c r="L19" i="5"/>
  <c r="J24" i="14"/>
  <c r="J24" i="13"/>
  <c r="J23" i="14"/>
  <c r="J23" i="13"/>
  <c r="E5" i="6" l="1"/>
  <c r="D5" i="6"/>
  <c r="I24" i="5"/>
  <c r="H23" i="5"/>
  <c r="C6" i="6" s="1"/>
  <c r="E7" i="6"/>
  <c r="D7" i="6"/>
  <c r="I23" i="5"/>
  <c r="J24" i="5"/>
  <c r="J23" i="5"/>
  <c r="E6" i="6" l="1"/>
  <c r="D6" i="6"/>
  <c r="F7" i="6"/>
  <c r="F6" i="6" l="1"/>
  <c r="F5" i="6"/>
  <c r="H5" i="6" l="1"/>
  <c r="H6" i="6"/>
  <c r="H7" i="6"/>
  <c r="F11" i="6"/>
  <c r="B11" i="6"/>
  <c r="C11" i="6"/>
  <c r="E11" i="6"/>
  <c r="D11" i="6"/>
</calcChain>
</file>

<file path=xl/sharedStrings.xml><?xml version="1.0" encoding="utf-8"?>
<sst xmlns="http://schemas.openxmlformats.org/spreadsheetml/2006/main" count="159" uniqueCount="22">
  <si>
    <t>Validação 1</t>
  </si>
  <si>
    <t>Validação 2</t>
  </si>
  <si>
    <t>EMQ L1</t>
  </si>
  <si>
    <t>EMQ L2</t>
  </si>
  <si>
    <t>EMQ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</si>
  <si>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</si>
  <si>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</si>
  <si>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</si>
  <si>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</si>
  <si>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</si>
  <si>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</si>
  <si>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</si>
  <si>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Validação 3</t>
  </si>
  <si>
    <t>Média Validação</t>
  </si>
  <si>
    <t>Treinamento</t>
  </si>
  <si>
    <t>Melhores Redes Treinadas</t>
  </si>
  <si>
    <t>Neurônios C. O.</t>
  </si>
  <si>
    <t>Menor EMQ L1</t>
  </si>
  <si>
    <t>Menor EMQ L2</t>
  </si>
  <si>
    <t>Endereço</t>
  </si>
  <si>
    <t>Valor</t>
  </si>
  <si>
    <t>Melhor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</si>
</sst>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4" xfId="0" applyFill="1" applyBorder="1" applyAlignment="1">
      <alignment horizontal="center"/>
    </xf>
    <xf numFmtId="0" fontId="3" fillId="0" borderId="0" xfId="0" applyFont="1"/>
    <xf numFmtId="0" fontId="1" fillId="6" borderId="4" xfId="0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D23" sqref="D23"/>
    </sheetView>
  </sheetViews>
  <sheetFormatPr defaultRowHeight="15" x14ac:dyDescent="0.25"/>
  <cols>
    <col min="1" max="1" width="1.42578125" customWidth="1"/>
    <col min="2" max="2" width="14.28515625" customWidth="1"/>
    <col min="3" max="5" width="14.42578125" customWidth="1"/>
    <col min="6" max="6" width="1.42578125" customWidth="1"/>
    <col min="7" max="7" width="14.28515625" customWidth="1"/>
    <col min="8" max="10" width="14.42578125" customWidth="1"/>
    <col min="11" max="11" width="1.42578125" customWidth="1"/>
  </cols>
  <sheetData>
    <row r="2" spans="2:12" x14ac:dyDescent="0.25">
      <c r="B2" s="1"/>
      <c r="C2" s="23" t="s">
        <v>0</v>
      </c>
      <c r="D2" s="24"/>
      <c r="E2" s="24"/>
      <c r="G2" s="1"/>
      <c r="H2" s="25" t="s">
        <v>1</v>
      </c>
      <c r="I2" s="25"/>
      <c r="J2" s="25"/>
    </row>
    <row r="3" spans="2:12" x14ac:dyDescent="0.25">
      <c r="B3" s="2"/>
      <c r="C3" s="12" t="s">
        <v>2</v>
      </c>
      <c r="D3" s="12" t="s">
        <v>3</v>
      </c>
      <c r="E3" s="12" t="s">
        <v>4</v>
      </c>
      <c r="G3" s="2"/>
      <c r="H3" s="12" t="s">
        <v>2</v>
      </c>
      <c r="I3" s="12" t="s">
        <v>3</v>
      </c>
      <c r="J3" s="12" t="s">
        <v>4</v>
      </c>
    </row>
    <row r="4" spans="2:12" x14ac:dyDescent="0.25">
      <c r="B4" s="4" t="s">
        <v>5</v>
      </c>
      <c r="C4" s="14">
        <v>2.4287717933384122E-5</v>
      </c>
      <c r="D4" s="14">
        <v>1.1243475874526297E-5</v>
      </c>
      <c r="E4" s="5">
        <f t="shared" ref="E4:E9" si="0">SUM(C4:D4)</f>
        <v>3.5531193807910417E-5</v>
      </c>
      <c r="G4" s="4" t="s">
        <v>5</v>
      </c>
      <c r="H4" s="14">
        <v>2.3968776282953407E-5</v>
      </c>
      <c r="I4" s="14">
        <v>3.9588927152156957E-5</v>
      </c>
      <c r="J4" s="5">
        <f>SUM(H4:I4)</f>
        <v>6.355770343511036E-5</v>
      </c>
    </row>
    <row r="5" spans="2:12" x14ac:dyDescent="0.25">
      <c r="B5" s="4" t="s">
        <v>6</v>
      </c>
      <c r="C5" s="14">
        <v>1.5828628315561053E-4</v>
      </c>
      <c r="D5" s="14">
        <v>2.4423894880369907E-3</v>
      </c>
      <c r="E5" s="5">
        <f t="shared" si="0"/>
        <v>2.6006757711926013E-3</v>
      </c>
      <c r="G5" s="4" t="s">
        <v>6</v>
      </c>
      <c r="H5" s="14">
        <v>4.4768877317049644E-5</v>
      </c>
      <c r="I5" s="14">
        <v>8.0113756322425396E-4</v>
      </c>
      <c r="J5" s="5">
        <f t="shared" ref="J5:J9" si="1">SUM(H5:I5)</f>
        <v>8.4590644054130363E-4</v>
      </c>
    </row>
    <row r="6" spans="2:12" x14ac:dyDescent="0.25">
      <c r="B6" s="4" t="s">
        <v>7</v>
      </c>
      <c r="C6" s="14">
        <v>1.1044104721479361E-4</v>
      </c>
      <c r="D6" s="14">
        <v>1.5762306783648892E-5</v>
      </c>
      <c r="E6" s="5">
        <f t="shared" si="0"/>
        <v>1.2620335399844251E-4</v>
      </c>
      <c r="G6" s="4" t="s">
        <v>7</v>
      </c>
      <c r="H6" s="14">
        <v>5.0126113240375309E-5</v>
      </c>
      <c r="I6" s="14">
        <v>2.2901600222831784E-5</v>
      </c>
      <c r="J6" s="5">
        <f t="shared" si="1"/>
        <v>7.3027713463207097E-5</v>
      </c>
    </row>
    <row r="7" spans="2:12" x14ac:dyDescent="0.25">
      <c r="B7" s="4" t="s">
        <v>8</v>
      </c>
      <c r="C7" s="14">
        <v>6.7915323831409268E-4</v>
      </c>
      <c r="D7" s="14">
        <v>5.2066274020675597E-6</v>
      </c>
      <c r="E7" s="5">
        <f t="shared" si="0"/>
        <v>6.8435986571616027E-4</v>
      </c>
      <c r="G7" s="4" t="s">
        <v>8</v>
      </c>
      <c r="H7" s="14">
        <v>1.0140157237816445E-3</v>
      </c>
      <c r="I7" s="14">
        <v>7.9105344296076294E-6</v>
      </c>
      <c r="J7" s="5">
        <f t="shared" si="1"/>
        <v>1.0219262582112521E-3</v>
      </c>
    </row>
    <row r="8" spans="2:12" x14ac:dyDescent="0.25">
      <c r="B8" s="4" t="s">
        <v>9</v>
      </c>
      <c r="C8" s="14">
        <v>8.0657605159205648E-5</v>
      </c>
      <c r="D8" s="14">
        <v>3.0262359187868246E-5</v>
      </c>
      <c r="E8" s="5">
        <f t="shared" si="0"/>
        <v>1.1091996434707389E-4</v>
      </c>
      <c r="G8" s="4" t="s">
        <v>9</v>
      </c>
      <c r="H8" s="14">
        <v>5.949440450670869E-5</v>
      </c>
      <c r="I8" s="14">
        <v>6.4984355454712579E-5</v>
      </c>
      <c r="J8" s="5">
        <f t="shared" si="1"/>
        <v>1.2447875996142126E-4</v>
      </c>
    </row>
    <row r="9" spans="2:12" x14ac:dyDescent="0.25">
      <c r="B9" s="4" t="s">
        <v>10</v>
      </c>
      <c r="C9" s="14">
        <v>2.3685342216053632E-3</v>
      </c>
      <c r="D9" s="14">
        <v>0.13495098637990355</v>
      </c>
      <c r="E9" s="5">
        <f t="shared" si="0"/>
        <v>0.1373195206015089</v>
      </c>
      <c r="G9" s="4" t="s">
        <v>10</v>
      </c>
      <c r="H9" s="14">
        <v>1.6959354905521273E-3</v>
      </c>
      <c r="I9" s="14">
        <v>9.3129181736541888E-2</v>
      </c>
      <c r="J9" s="5">
        <f t="shared" si="1"/>
        <v>9.4825117227094011E-2</v>
      </c>
    </row>
    <row r="10" spans="2:12" x14ac:dyDescent="0.25">
      <c r="B10" s="6" t="s">
        <v>11</v>
      </c>
      <c r="C10" s="7">
        <f t="shared" ref="C10:E10" si="2">AVERAGE(C4:C9)</f>
        <v>5.7022668556374158E-4</v>
      </c>
      <c r="D10" s="7">
        <f t="shared" si="2"/>
        <v>2.2909308439531442E-2</v>
      </c>
      <c r="E10" s="7">
        <f t="shared" si="2"/>
        <v>2.347953512509518E-2</v>
      </c>
      <c r="G10" s="6" t="s">
        <v>11</v>
      </c>
      <c r="H10" s="7">
        <f t="shared" ref="H10:J10" si="3">AVERAGE(H4:H9)</f>
        <v>4.8138489761347651E-4</v>
      </c>
      <c r="I10" s="7">
        <f t="shared" si="3"/>
        <v>1.5677617452837574E-2</v>
      </c>
      <c r="J10" s="7">
        <f t="shared" si="3"/>
        <v>1.6159002350451052E-2</v>
      </c>
    </row>
    <row r="12" spans="2:12" x14ac:dyDescent="0.25">
      <c r="B12" s="1"/>
      <c r="C12" s="25" t="s">
        <v>12</v>
      </c>
      <c r="D12" s="25"/>
      <c r="E12" s="25"/>
      <c r="G12" s="1"/>
      <c r="H12" s="26" t="s">
        <v>13</v>
      </c>
      <c r="I12" s="26"/>
      <c r="J12" s="26"/>
    </row>
    <row r="13" spans="2:12" x14ac:dyDescent="0.25">
      <c r="B13" s="2"/>
      <c r="C13" s="12" t="s">
        <v>2</v>
      </c>
      <c r="D13" s="12" t="s">
        <v>3</v>
      </c>
      <c r="E13" s="12" t="s">
        <v>4</v>
      </c>
      <c r="G13" s="2"/>
      <c r="H13" s="13" t="s">
        <v>2</v>
      </c>
      <c r="I13" s="13" t="s">
        <v>3</v>
      </c>
      <c r="J13" s="13" t="s">
        <v>4</v>
      </c>
    </row>
    <row r="14" spans="2:12" x14ac:dyDescent="0.25">
      <c r="B14" s="4" t="s">
        <v>5</v>
      </c>
      <c r="C14" s="14">
        <v>1.7395904120277545E-5</v>
      </c>
      <c r="D14" s="14">
        <v>1.085328815712786E-5</v>
      </c>
      <c r="E14" s="5">
        <f>SUM(C14:D14)</f>
        <v>2.8249192277405403E-5</v>
      </c>
      <c r="G14" s="4" t="s">
        <v>5</v>
      </c>
      <c r="H14" s="5">
        <f t="shared" ref="H14:I19" si="4">AVERAGE(C4,H4,C14)</f>
        <v>2.1884132778871691E-5</v>
      </c>
      <c r="I14" s="5">
        <f t="shared" si="4"/>
        <v>2.0561897061270371E-5</v>
      </c>
      <c r="J14" s="5">
        <f t="shared" ref="J14:J19" si="5">SUM(H14:I14)</f>
        <v>4.2446029840142062E-5</v>
      </c>
      <c r="L14" s="19">
        <f ca="1">IF(J14=MIN($J$14:$J$19),CELL("lin",J14),"")</f>
        <v>14</v>
      </c>
    </row>
    <row r="15" spans="2:12" x14ac:dyDescent="0.25">
      <c r="B15" s="4" t="s">
        <v>6</v>
      </c>
      <c r="C15" s="14">
        <v>1.1001335424499991E-5</v>
      </c>
      <c r="D15" s="14">
        <v>3.9862012752653759E-4</v>
      </c>
      <c r="E15" s="5">
        <f t="shared" ref="E15:E19" si="6">SUM(C15:D15)</f>
        <v>4.0962146295103757E-4</v>
      </c>
      <c r="G15" s="4" t="s">
        <v>6</v>
      </c>
      <c r="H15" s="5">
        <f t="shared" si="4"/>
        <v>7.135216529905338E-5</v>
      </c>
      <c r="I15" s="5">
        <f t="shared" si="4"/>
        <v>1.2140490595959274E-3</v>
      </c>
      <c r="J15" s="5">
        <f t="shared" si="5"/>
        <v>1.2854012248949807E-3</v>
      </c>
      <c r="L15" s="19" t="str">
        <f t="shared" ref="L15:L19" ca="1" si="7">IF(J15=MIN($J$14:$J$19),CELL("lin",J15),"")</f>
        <v/>
      </c>
    </row>
    <row r="16" spans="2:12" x14ac:dyDescent="0.25">
      <c r="B16" s="4" t="s">
        <v>7</v>
      </c>
      <c r="C16" s="14">
        <v>1.680878513244296E-4</v>
      </c>
      <c r="D16" s="14">
        <v>2.163661165569003E-5</v>
      </c>
      <c r="E16" s="5">
        <f t="shared" si="6"/>
        <v>1.8972446298011963E-4</v>
      </c>
      <c r="G16" s="4" t="s">
        <v>7</v>
      </c>
      <c r="H16" s="5">
        <f t="shared" si="4"/>
        <v>1.0955167059319951E-4</v>
      </c>
      <c r="I16" s="5">
        <f t="shared" si="4"/>
        <v>2.0100172887390236E-5</v>
      </c>
      <c r="J16" s="5">
        <f t="shared" si="5"/>
        <v>1.2965184348058973E-4</v>
      </c>
      <c r="L16" s="19" t="str">
        <f t="shared" ca="1" si="7"/>
        <v/>
      </c>
    </row>
    <row r="17" spans="2:12" x14ac:dyDescent="0.25">
      <c r="B17" s="4" t="s">
        <v>8</v>
      </c>
      <c r="C17" s="14">
        <v>7.215832254655546E-5</v>
      </c>
      <c r="D17" s="14">
        <v>3.576511287566734E-6</v>
      </c>
      <c r="E17" s="5">
        <f t="shared" si="6"/>
        <v>7.5734833834122196E-5</v>
      </c>
      <c r="G17" s="4" t="s">
        <v>8</v>
      </c>
      <c r="H17" s="5">
        <f t="shared" si="4"/>
        <v>5.8844242821409754E-4</v>
      </c>
      <c r="I17" s="5">
        <f t="shared" si="4"/>
        <v>5.5645577064139744E-6</v>
      </c>
      <c r="J17" s="5">
        <f t="shared" si="5"/>
        <v>5.9400698592051147E-4</v>
      </c>
      <c r="L17" s="19" t="str">
        <f t="shared" ca="1" si="7"/>
        <v/>
      </c>
    </row>
    <row r="18" spans="2:12" x14ac:dyDescent="0.25">
      <c r="B18" s="4" t="s">
        <v>9</v>
      </c>
      <c r="C18" s="14">
        <v>2.1224578822098117E-5</v>
      </c>
      <c r="D18" s="14">
        <v>5.8660252961376141E-5</v>
      </c>
      <c r="E18" s="5">
        <f t="shared" si="6"/>
        <v>7.9884831783474261E-5</v>
      </c>
      <c r="G18" s="4" t="s">
        <v>9</v>
      </c>
      <c r="H18" s="5">
        <f t="shared" si="4"/>
        <v>5.3792196162670813E-5</v>
      </c>
      <c r="I18" s="5">
        <f t="shared" si="4"/>
        <v>5.1302322534652318E-5</v>
      </c>
      <c r="J18" s="5">
        <f t="shared" si="5"/>
        <v>1.0509451869732312E-4</v>
      </c>
      <c r="L18" s="19" t="str">
        <f t="shared" ca="1" si="7"/>
        <v/>
      </c>
    </row>
    <row r="19" spans="2:12" x14ac:dyDescent="0.25">
      <c r="B19" s="4" t="s">
        <v>10</v>
      </c>
      <c r="C19" s="14">
        <v>1.3666247265833466E-4</v>
      </c>
      <c r="D19" s="14">
        <v>6.8985321911720025E-3</v>
      </c>
      <c r="E19" s="5">
        <f t="shared" si="6"/>
        <v>7.0351946638303369E-3</v>
      </c>
      <c r="G19" s="4" t="s">
        <v>10</v>
      </c>
      <c r="H19" s="5">
        <f t="shared" si="4"/>
        <v>1.4003773949386083E-3</v>
      </c>
      <c r="I19" s="5">
        <f t="shared" si="4"/>
        <v>7.8326233435872486E-2</v>
      </c>
      <c r="J19" s="5">
        <f t="shared" si="5"/>
        <v>7.972661083081109E-2</v>
      </c>
      <c r="L19" s="19" t="str">
        <f t="shared" ca="1" si="7"/>
        <v/>
      </c>
    </row>
    <row r="20" spans="2:12" x14ac:dyDescent="0.25">
      <c r="B20" s="6" t="s">
        <v>11</v>
      </c>
      <c r="C20" s="7">
        <f t="shared" ref="C20:E20" si="8">AVERAGE(C14:C19)</f>
        <v>7.1088410816032567E-5</v>
      </c>
      <c r="D20" s="7">
        <f t="shared" si="8"/>
        <v>1.2319798304600501E-3</v>
      </c>
      <c r="E20" s="7">
        <f t="shared" si="8"/>
        <v>1.3030682412760826E-3</v>
      </c>
      <c r="G20" s="9" t="s">
        <v>11</v>
      </c>
      <c r="H20" s="10">
        <f>AVERAGE(H14:H19)</f>
        <v>3.7423333133108352E-4</v>
      </c>
      <c r="I20" s="10">
        <f>AVERAGE(I14:I19)</f>
        <v>1.3272968574276357E-2</v>
      </c>
      <c r="J20" s="10">
        <f>AVERAGE(J14:J19)</f>
        <v>1.3647201905607439E-2</v>
      </c>
    </row>
    <row r="21" spans="2:12" x14ac:dyDescent="0.25">
      <c r="B21" s="15"/>
      <c r="C21" s="16"/>
      <c r="D21" s="16"/>
      <c r="E21" s="16"/>
      <c r="F21" s="17"/>
      <c r="G21" s="15"/>
      <c r="H21" s="16"/>
      <c r="I21" s="16"/>
      <c r="J21" s="16"/>
    </row>
    <row r="22" spans="2:12" x14ac:dyDescent="0.25">
      <c r="H22" s="20" t="s">
        <v>14</v>
      </c>
      <c r="I22" s="13" t="s">
        <v>19</v>
      </c>
      <c r="J22" s="13" t="s">
        <v>20</v>
      </c>
    </row>
    <row r="23" spans="2:12" x14ac:dyDescent="0.25">
      <c r="G23" s="18" t="s">
        <v>17</v>
      </c>
      <c r="H23" s="27">
        <f ca="1">SUM(L14:L19)-13</f>
        <v>1</v>
      </c>
      <c r="I23" s="14" t="str">
        <f ca="1">CONCATENATE("$H$",SUM(L14:L19))</f>
        <v>$H$14</v>
      </c>
      <c r="J23" s="14">
        <f ca="1">INDIRECT(I23)</f>
        <v>2.1884132778871691E-5</v>
      </c>
    </row>
    <row r="24" spans="2:12" x14ac:dyDescent="0.25">
      <c r="G24" s="18" t="s">
        <v>18</v>
      </c>
      <c r="H24" s="28"/>
      <c r="I24" s="14" t="str">
        <f ca="1">CONCATENATE("$I$",SUM(L14:L20))</f>
        <v>$I$14</v>
      </c>
      <c r="J24" s="14">
        <f ca="1">INDIRECT(I24)</f>
        <v>2.0561897061270371E-5</v>
      </c>
    </row>
  </sheetData>
  <mergeCells count="5">
    <mergeCell ref="C2:E2"/>
    <mergeCell ref="H2:J2"/>
    <mergeCell ref="C12:E12"/>
    <mergeCell ref="H12:J12"/>
    <mergeCell ref="H23:H24"/>
  </mergeCells>
  <conditionalFormatting sqref="J14:J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B25" sqref="B25"/>
    </sheetView>
  </sheetViews>
  <sheetFormatPr defaultRowHeight="15" x14ac:dyDescent="0.25"/>
  <cols>
    <col min="1" max="1" width="1.42578125" customWidth="1"/>
    <col min="2" max="2" width="14.28515625" customWidth="1"/>
    <col min="3" max="5" width="14.42578125" customWidth="1"/>
    <col min="6" max="6" width="1.42578125" customWidth="1"/>
    <col min="7" max="7" width="14.28515625" customWidth="1"/>
    <col min="8" max="10" width="14.42578125" customWidth="1"/>
    <col min="11" max="11" width="1.42578125" customWidth="1"/>
  </cols>
  <sheetData>
    <row r="2" spans="2:12" x14ac:dyDescent="0.25">
      <c r="B2" s="1"/>
      <c r="C2" s="23" t="s">
        <v>0</v>
      </c>
      <c r="D2" s="24"/>
      <c r="E2" s="24"/>
      <c r="G2" s="1"/>
      <c r="H2" s="25" t="s">
        <v>1</v>
      </c>
      <c r="I2" s="25"/>
      <c r="J2" s="25"/>
    </row>
    <row r="3" spans="2:12" x14ac:dyDescent="0.25">
      <c r="B3" s="2"/>
      <c r="C3" s="3" t="s">
        <v>2</v>
      </c>
      <c r="D3" s="3" t="s">
        <v>3</v>
      </c>
      <c r="E3" s="3" t="s">
        <v>4</v>
      </c>
      <c r="G3" s="2"/>
      <c r="H3" s="3" t="s">
        <v>2</v>
      </c>
      <c r="I3" s="3" t="s">
        <v>3</v>
      </c>
      <c r="J3" s="3" t="s">
        <v>4</v>
      </c>
    </row>
    <row r="4" spans="2:12" x14ac:dyDescent="0.25">
      <c r="B4" s="4" t="s">
        <v>5</v>
      </c>
      <c r="C4" s="14">
        <v>9.0832393207904247E-4</v>
      </c>
      <c r="D4" s="14">
        <v>2.0568047029010411E-2</v>
      </c>
      <c r="E4" s="5">
        <f t="shared" ref="E4:E9" si="0">SUM(C4:D4)</f>
        <v>2.1476370961089453E-2</v>
      </c>
      <c r="G4" s="4" t="s">
        <v>5</v>
      </c>
      <c r="H4" s="14">
        <v>3.0093236320005576E-4</v>
      </c>
      <c r="I4" s="14">
        <v>1.6477684599071334E-2</v>
      </c>
      <c r="J4" s="5">
        <f>SUM(H4:I4)</f>
        <v>1.6778616962271391E-2</v>
      </c>
    </row>
    <row r="5" spans="2:12" x14ac:dyDescent="0.25">
      <c r="B5" s="4" t="s">
        <v>6</v>
      </c>
      <c r="C5" s="14">
        <v>1.2434318397103546E-3</v>
      </c>
      <c r="D5" s="14">
        <v>2.769162171457248E-5</v>
      </c>
      <c r="E5" s="5">
        <f t="shared" si="0"/>
        <v>1.271123461424927E-3</v>
      </c>
      <c r="G5" s="4" t="s">
        <v>6</v>
      </c>
      <c r="H5" s="14">
        <v>8.2347129149229795E-4</v>
      </c>
      <c r="I5" s="14">
        <v>3.3829050722702674E-5</v>
      </c>
      <c r="J5" s="5">
        <f t="shared" ref="J5:J9" si="1">SUM(H5:I5)</f>
        <v>8.5730034221500066E-4</v>
      </c>
    </row>
    <row r="6" spans="2:12" x14ac:dyDescent="0.25">
      <c r="B6" s="4" t="s">
        <v>7</v>
      </c>
      <c r="C6" s="14">
        <v>9.9965254951477257E-5</v>
      </c>
      <c r="D6" s="14">
        <v>9.5368957581379759E-6</v>
      </c>
      <c r="E6" s="5">
        <f t="shared" si="0"/>
        <v>1.0950215070961523E-4</v>
      </c>
      <c r="G6" s="4" t="s">
        <v>7</v>
      </c>
      <c r="H6" s="14">
        <v>6.3289728704446811E-5</v>
      </c>
      <c r="I6" s="14">
        <v>1.8119834495174009E-5</v>
      </c>
      <c r="J6" s="5">
        <f t="shared" si="1"/>
        <v>8.1409563199620817E-5</v>
      </c>
    </row>
    <row r="7" spans="2:12" x14ac:dyDescent="0.25">
      <c r="B7" s="4" t="s">
        <v>8</v>
      </c>
      <c r="C7" s="14">
        <v>2.3654362124556633E-4</v>
      </c>
      <c r="D7" s="14">
        <v>5.2974055631085006E-3</v>
      </c>
      <c r="E7" s="5">
        <f t="shared" si="0"/>
        <v>5.5339491843540665E-3</v>
      </c>
      <c r="G7" s="4" t="s">
        <v>8</v>
      </c>
      <c r="H7" s="14">
        <v>2.4939070330567942E-4</v>
      </c>
      <c r="I7" s="14">
        <v>9.5733290925240893E-3</v>
      </c>
      <c r="J7" s="5">
        <f t="shared" si="1"/>
        <v>9.822719795829769E-3</v>
      </c>
    </row>
    <row r="8" spans="2:12" x14ac:dyDescent="0.25">
      <c r="B8" s="4" t="s">
        <v>9</v>
      </c>
      <c r="C8" s="14">
        <v>1.5227737049781947E-5</v>
      </c>
      <c r="D8" s="14">
        <v>1.382470090859466E-5</v>
      </c>
      <c r="E8" s="5">
        <f t="shared" si="0"/>
        <v>2.9052437958376608E-5</v>
      </c>
      <c r="G8" s="4" t="s">
        <v>9</v>
      </c>
      <c r="H8" s="14">
        <v>1.4694963634160531E-5</v>
      </c>
      <c r="I8" s="14">
        <v>2.5479805332097441E-5</v>
      </c>
      <c r="J8" s="5">
        <f t="shared" si="1"/>
        <v>4.017476896625797E-5</v>
      </c>
    </row>
    <row r="9" spans="2:12" x14ac:dyDescent="0.25">
      <c r="B9" s="4" t="s">
        <v>10</v>
      </c>
      <c r="C9" s="14">
        <v>4.8624876442078862E-3</v>
      </c>
      <c r="D9" s="14">
        <v>4.0010605096712609E-4</v>
      </c>
      <c r="E9" s="5">
        <f t="shared" si="0"/>
        <v>5.2625936951750125E-3</v>
      </c>
      <c r="G9" s="4" t="s">
        <v>10</v>
      </c>
      <c r="H9" s="14">
        <v>2.0170225905086756E-3</v>
      </c>
      <c r="I9" s="14">
        <v>8.3964593661968109E-4</v>
      </c>
      <c r="J9" s="5">
        <f t="shared" si="1"/>
        <v>2.8566685271283567E-3</v>
      </c>
    </row>
    <row r="10" spans="2:12" x14ac:dyDescent="0.25">
      <c r="B10" s="6" t="s">
        <v>11</v>
      </c>
      <c r="C10" s="7">
        <f t="shared" ref="C10:E10" si="2">AVERAGE(C4:C9)</f>
        <v>1.2276633382073514E-3</v>
      </c>
      <c r="D10" s="7">
        <f t="shared" si="2"/>
        <v>4.3861019769112245E-3</v>
      </c>
      <c r="E10" s="7">
        <f t="shared" si="2"/>
        <v>5.6137653151185759E-3</v>
      </c>
      <c r="G10" s="6" t="s">
        <v>11</v>
      </c>
      <c r="H10" s="7">
        <f t="shared" ref="H10:J10" si="3">AVERAGE(H4:H9)</f>
        <v>5.7813360680755265E-4</v>
      </c>
      <c r="I10" s="7">
        <f t="shared" si="3"/>
        <v>4.4946813864608463E-3</v>
      </c>
      <c r="J10" s="7">
        <f t="shared" si="3"/>
        <v>5.0728149932684E-3</v>
      </c>
    </row>
    <row r="12" spans="2:12" x14ac:dyDescent="0.25">
      <c r="B12" s="1"/>
      <c r="C12" s="25" t="s">
        <v>12</v>
      </c>
      <c r="D12" s="25"/>
      <c r="E12" s="25"/>
      <c r="G12" s="1"/>
      <c r="H12" s="26" t="s">
        <v>13</v>
      </c>
      <c r="I12" s="26"/>
      <c r="J12" s="26"/>
    </row>
    <row r="13" spans="2:12" x14ac:dyDescent="0.25">
      <c r="B13" s="2"/>
      <c r="C13" s="3" t="s">
        <v>2</v>
      </c>
      <c r="D13" s="3" t="s">
        <v>3</v>
      </c>
      <c r="E13" s="3" t="s">
        <v>4</v>
      </c>
      <c r="G13" s="2"/>
      <c r="H13" s="8" t="s">
        <v>2</v>
      </c>
      <c r="I13" s="8" t="s">
        <v>3</v>
      </c>
      <c r="J13" s="8" t="s">
        <v>4</v>
      </c>
    </row>
    <row r="14" spans="2:12" x14ac:dyDescent="0.25">
      <c r="B14" s="4" t="s">
        <v>5</v>
      </c>
      <c r="C14" s="14">
        <v>1.2504629449554763E-4</v>
      </c>
      <c r="D14" s="14">
        <v>3.0827686625757933E-3</v>
      </c>
      <c r="E14" s="5">
        <f>SUM(C14:D14)</f>
        <v>3.2078149570713408E-3</v>
      </c>
      <c r="G14" s="4" t="s">
        <v>5</v>
      </c>
      <c r="H14" s="5">
        <f t="shared" ref="H14:I19" si="4">AVERAGE(C4,H4,C14)</f>
        <v>4.4476752992488196E-4</v>
      </c>
      <c r="I14" s="5">
        <f t="shared" si="4"/>
        <v>1.3376166763552513E-2</v>
      </c>
      <c r="J14" s="5">
        <f t="shared" ref="J14:J19" si="5">SUM(H14:I14)</f>
        <v>1.3820934293477395E-2</v>
      </c>
      <c r="L14" s="19" t="str">
        <f ca="1">IF(J14=MIN($J$14:$J$19),CELL("lin",J14),"")</f>
        <v/>
      </c>
    </row>
    <row r="15" spans="2:12" x14ac:dyDescent="0.25">
      <c r="B15" s="4" t="s">
        <v>6</v>
      </c>
      <c r="C15" s="14">
        <v>1.4451407644253291E-4</v>
      </c>
      <c r="D15" s="14">
        <v>2.0741558460266268E-5</v>
      </c>
      <c r="E15" s="5">
        <f t="shared" ref="E15:E19" si="6">SUM(C15:D15)</f>
        <v>1.6525563490279917E-4</v>
      </c>
      <c r="G15" s="4" t="s">
        <v>6</v>
      </c>
      <c r="H15" s="5">
        <f t="shared" si="4"/>
        <v>7.371390692150619E-4</v>
      </c>
      <c r="I15" s="5">
        <f t="shared" si="4"/>
        <v>2.7420743632513807E-5</v>
      </c>
      <c r="J15" s="5">
        <f t="shared" si="5"/>
        <v>7.6455981284757565E-4</v>
      </c>
      <c r="L15" s="19" t="str">
        <f t="shared" ref="L15:L19" ca="1" si="7">IF(J15=MIN($J$14:$J$19),CELL("lin",J15),"")</f>
        <v/>
      </c>
    </row>
    <row r="16" spans="2:12" x14ac:dyDescent="0.25">
      <c r="B16" s="4" t="s">
        <v>7</v>
      </c>
      <c r="C16" s="14">
        <v>3.0915576252820389E-5</v>
      </c>
      <c r="D16" s="14">
        <v>1.0829432548271177E-5</v>
      </c>
      <c r="E16" s="5">
        <f t="shared" si="6"/>
        <v>4.1745008801091564E-5</v>
      </c>
      <c r="G16" s="4" t="s">
        <v>7</v>
      </c>
      <c r="H16" s="5">
        <f t="shared" si="4"/>
        <v>6.4723519969581481E-5</v>
      </c>
      <c r="I16" s="5">
        <f t="shared" si="4"/>
        <v>1.2828720933861052E-5</v>
      </c>
      <c r="J16" s="5">
        <f t="shared" si="5"/>
        <v>7.7552240903442531E-5</v>
      </c>
      <c r="L16" s="19" t="str">
        <f t="shared" ca="1" si="7"/>
        <v/>
      </c>
    </row>
    <row r="17" spans="2:12" x14ac:dyDescent="0.25">
      <c r="B17" s="4" t="s">
        <v>8</v>
      </c>
      <c r="C17" s="14">
        <v>7.9174297063765091E-5</v>
      </c>
      <c r="D17" s="14">
        <v>1.7258949979398997E-3</v>
      </c>
      <c r="E17" s="5">
        <f t="shared" si="6"/>
        <v>1.8050692950036648E-3</v>
      </c>
      <c r="G17" s="4" t="s">
        <v>8</v>
      </c>
      <c r="H17" s="5">
        <f t="shared" si="4"/>
        <v>1.8836954053833694E-4</v>
      </c>
      <c r="I17" s="5">
        <f t="shared" si="4"/>
        <v>5.5322098845241629E-3</v>
      </c>
      <c r="J17" s="5">
        <f t="shared" si="5"/>
        <v>5.7205794250624999E-3</v>
      </c>
      <c r="L17" s="19" t="str">
        <f t="shared" ca="1" si="7"/>
        <v/>
      </c>
    </row>
    <row r="18" spans="2:12" x14ac:dyDescent="0.25">
      <c r="B18" s="4" t="s">
        <v>9</v>
      </c>
      <c r="C18" s="14">
        <v>1.1619321446186502E-5</v>
      </c>
      <c r="D18" s="14">
        <v>4.5273935653258056E-6</v>
      </c>
      <c r="E18" s="5">
        <f t="shared" si="6"/>
        <v>1.614671501151231E-5</v>
      </c>
      <c r="G18" s="4" t="s">
        <v>9</v>
      </c>
      <c r="H18" s="5">
        <f t="shared" si="4"/>
        <v>1.3847340710042993E-5</v>
      </c>
      <c r="I18" s="5">
        <f t="shared" si="4"/>
        <v>1.4610633268672638E-5</v>
      </c>
      <c r="J18" s="5">
        <f t="shared" si="5"/>
        <v>2.8457973978715631E-5</v>
      </c>
      <c r="L18" s="19">
        <f t="shared" ca="1" si="7"/>
        <v>18</v>
      </c>
    </row>
    <row r="19" spans="2:12" x14ac:dyDescent="0.25">
      <c r="B19" s="4" t="s">
        <v>10</v>
      </c>
      <c r="C19" s="14">
        <v>1.0819697930417288E-3</v>
      </c>
      <c r="D19" s="14">
        <v>3.844216580404956E-4</v>
      </c>
      <c r="E19" s="5">
        <f t="shared" si="6"/>
        <v>1.4663914510822244E-3</v>
      </c>
      <c r="G19" s="4" t="s">
        <v>10</v>
      </c>
      <c r="H19" s="5">
        <f t="shared" si="4"/>
        <v>2.65382667591943E-3</v>
      </c>
      <c r="I19" s="5">
        <f t="shared" si="4"/>
        <v>5.4139121520910087E-4</v>
      </c>
      <c r="J19" s="5">
        <f t="shared" si="5"/>
        <v>3.195217891128531E-3</v>
      </c>
      <c r="L19" s="19" t="str">
        <f t="shared" ca="1" si="7"/>
        <v/>
      </c>
    </row>
    <row r="20" spans="2:12" x14ac:dyDescent="0.25">
      <c r="B20" s="6" t="s">
        <v>11</v>
      </c>
      <c r="C20" s="7">
        <f t="shared" ref="C20:E20" si="8">AVERAGE(C14:C19)</f>
        <v>2.4553989312376355E-4</v>
      </c>
      <c r="D20" s="7">
        <f t="shared" si="8"/>
        <v>8.7153061718834191E-4</v>
      </c>
      <c r="E20" s="7">
        <f t="shared" si="8"/>
        <v>1.1170705103121057E-3</v>
      </c>
      <c r="G20" s="9" t="s">
        <v>11</v>
      </c>
      <c r="H20" s="10">
        <f>AVERAGE(H14:H19)</f>
        <v>6.837789460462226E-4</v>
      </c>
      <c r="I20" s="10">
        <f>AVERAGE(I14:I19)</f>
        <v>3.2507713268534705E-3</v>
      </c>
      <c r="J20" s="10">
        <f>AVERAGE(J14:J19)</f>
        <v>3.9345502728996935E-3</v>
      </c>
    </row>
    <row r="21" spans="2:12" x14ac:dyDescent="0.25">
      <c r="B21" s="15"/>
      <c r="C21" s="16"/>
      <c r="D21" s="16"/>
      <c r="E21" s="16"/>
      <c r="F21" s="17"/>
      <c r="G21" s="15"/>
      <c r="H21" s="16"/>
      <c r="I21" s="16"/>
      <c r="J21" s="16"/>
    </row>
    <row r="22" spans="2:12" x14ac:dyDescent="0.25">
      <c r="H22" s="20" t="s">
        <v>14</v>
      </c>
      <c r="I22" s="13" t="s">
        <v>19</v>
      </c>
      <c r="J22" s="13" t="s">
        <v>20</v>
      </c>
    </row>
    <row r="23" spans="2:12" x14ac:dyDescent="0.25">
      <c r="G23" s="18" t="s">
        <v>17</v>
      </c>
      <c r="H23" s="27">
        <f ca="1">SUM(L14:L19)-13</f>
        <v>5</v>
      </c>
      <c r="I23" s="14" t="str">
        <f ca="1">CONCATENATE("$H$",SUM(L14:L19))</f>
        <v>$H$18</v>
      </c>
      <c r="J23" s="14">
        <f ca="1">INDIRECT(I23)</f>
        <v>1.3847340710042993E-5</v>
      </c>
    </row>
    <row r="24" spans="2:12" x14ac:dyDescent="0.25">
      <c r="G24" s="18" t="s">
        <v>18</v>
      </c>
      <c r="H24" s="28"/>
      <c r="I24" s="14" t="str">
        <f ca="1">CONCATENATE("$I$",SUM(L14:L20))</f>
        <v>$I$18</v>
      </c>
      <c r="J24" s="14">
        <f ca="1">INDIRECT(I24)</f>
        <v>1.4610633268672638E-5</v>
      </c>
    </row>
  </sheetData>
  <mergeCells count="5">
    <mergeCell ref="C2:E2"/>
    <mergeCell ref="H2:J2"/>
    <mergeCell ref="C12:E12"/>
    <mergeCell ref="H12:J12"/>
    <mergeCell ref="H23:H24"/>
  </mergeCells>
  <conditionalFormatting sqref="J14:J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C23" sqref="C23"/>
    </sheetView>
  </sheetViews>
  <sheetFormatPr defaultRowHeight="15" x14ac:dyDescent="0.25"/>
  <cols>
    <col min="1" max="1" width="1.42578125" customWidth="1"/>
    <col min="2" max="2" width="14.28515625" customWidth="1"/>
    <col min="3" max="5" width="14.42578125" customWidth="1"/>
    <col min="6" max="6" width="1.42578125" customWidth="1"/>
    <col min="7" max="7" width="14.28515625" customWidth="1"/>
    <col min="8" max="10" width="14.42578125" customWidth="1"/>
    <col min="11" max="11" width="1.42578125" customWidth="1"/>
  </cols>
  <sheetData>
    <row r="2" spans="2:12" x14ac:dyDescent="0.25">
      <c r="B2" s="1"/>
      <c r="C2" s="23" t="s">
        <v>0</v>
      </c>
      <c r="D2" s="24"/>
      <c r="E2" s="24"/>
      <c r="G2" s="1"/>
      <c r="H2" s="25" t="s">
        <v>1</v>
      </c>
      <c r="I2" s="25"/>
      <c r="J2" s="25"/>
    </row>
    <row r="3" spans="2:12" x14ac:dyDescent="0.25">
      <c r="B3" s="2"/>
      <c r="C3" s="12" t="s">
        <v>2</v>
      </c>
      <c r="D3" s="12" t="s">
        <v>3</v>
      </c>
      <c r="E3" s="12" t="s">
        <v>4</v>
      </c>
      <c r="G3" s="2"/>
      <c r="H3" s="12" t="s">
        <v>2</v>
      </c>
      <c r="I3" s="12" t="s">
        <v>3</v>
      </c>
      <c r="J3" s="12" t="s">
        <v>4</v>
      </c>
    </row>
    <row r="4" spans="2:12" x14ac:dyDescent="0.25">
      <c r="B4" s="4" t="s">
        <v>5</v>
      </c>
      <c r="C4" s="14">
        <v>3.932283358735729E-5</v>
      </c>
      <c r="D4" s="14">
        <v>2.2776747226801786E-5</v>
      </c>
      <c r="E4" s="5">
        <f t="shared" ref="E4:E9" si="0">SUM(C4:D4)</f>
        <v>6.2099580814159073E-5</v>
      </c>
      <c r="G4" s="4" t="s">
        <v>5</v>
      </c>
      <c r="H4" s="14">
        <v>5.2551910963998183E-5</v>
      </c>
      <c r="I4" s="14">
        <v>2.813689160511266E-5</v>
      </c>
      <c r="J4" s="5">
        <f>SUM(H4:I4)</f>
        <v>8.0688802569110844E-5</v>
      </c>
    </row>
    <row r="5" spans="2:12" x14ac:dyDescent="0.25">
      <c r="B5" s="4" t="s">
        <v>6</v>
      </c>
      <c r="C5" s="14">
        <v>7.853294770311202E-4</v>
      </c>
      <c r="D5" s="14">
        <v>2.3231259407498436E-4</v>
      </c>
      <c r="E5" s="5">
        <f t="shared" si="0"/>
        <v>1.0176420711061045E-3</v>
      </c>
      <c r="G5" s="4" t="s">
        <v>6</v>
      </c>
      <c r="H5" s="14">
        <v>1.2868113069306503E-3</v>
      </c>
      <c r="I5" s="14">
        <v>4.7616999657689151E-4</v>
      </c>
      <c r="J5" s="5">
        <f t="shared" ref="J5:J9" si="1">SUM(H5:I5)</f>
        <v>1.7629813035075419E-3</v>
      </c>
    </row>
    <row r="6" spans="2:12" x14ac:dyDescent="0.25">
      <c r="B6" s="4" t="s">
        <v>7</v>
      </c>
      <c r="C6" s="14">
        <v>3.2368975448978595E-5</v>
      </c>
      <c r="D6" s="14">
        <v>6.0543642665523005E-5</v>
      </c>
      <c r="E6" s="5">
        <f t="shared" si="0"/>
        <v>9.2912618114501593E-5</v>
      </c>
      <c r="G6" s="4" t="s">
        <v>7</v>
      </c>
      <c r="H6" s="14">
        <v>6.8695655155794557E-5</v>
      </c>
      <c r="I6" s="14">
        <v>5.6034461970905919E-5</v>
      </c>
      <c r="J6" s="5">
        <f t="shared" si="1"/>
        <v>1.2473011712670046E-4</v>
      </c>
    </row>
    <row r="7" spans="2:12" x14ac:dyDescent="0.25">
      <c r="B7" s="4" t="s">
        <v>8</v>
      </c>
      <c r="C7" s="14">
        <v>6.2388203832177373E-5</v>
      </c>
      <c r="D7" s="14">
        <v>5.459781274834396E-5</v>
      </c>
      <c r="E7" s="5">
        <f t="shared" si="0"/>
        <v>1.1698601658052133E-4</v>
      </c>
      <c r="G7" s="4" t="s">
        <v>8</v>
      </c>
      <c r="H7" s="14">
        <v>1.1343086229924423E-4</v>
      </c>
      <c r="I7" s="14">
        <v>2.3282545982834725E-4</v>
      </c>
      <c r="J7" s="5">
        <f t="shared" si="1"/>
        <v>3.462563221275915E-4</v>
      </c>
    </row>
    <row r="8" spans="2:12" x14ac:dyDescent="0.25">
      <c r="B8" s="4" t="s">
        <v>9</v>
      </c>
      <c r="C8" s="14">
        <v>9.9745455391462307E-5</v>
      </c>
      <c r="D8" s="14">
        <v>1.1847787381074996E-4</v>
      </c>
      <c r="E8" s="5">
        <f t="shared" si="0"/>
        <v>2.1822332920221228E-4</v>
      </c>
      <c r="G8" s="4" t="s">
        <v>9</v>
      </c>
      <c r="H8" s="14">
        <v>1.294571001136894E-4</v>
      </c>
      <c r="I8" s="14">
        <v>2.2868446993961638E-4</v>
      </c>
      <c r="J8" s="5">
        <f t="shared" si="1"/>
        <v>3.5814157005330575E-4</v>
      </c>
    </row>
    <row r="9" spans="2:12" x14ac:dyDescent="0.25">
      <c r="B9" s="4" t="s">
        <v>10</v>
      </c>
      <c r="C9" s="14">
        <v>4.309322370472023E-5</v>
      </c>
      <c r="D9" s="14">
        <v>5.6923454312497321E-5</v>
      </c>
      <c r="E9" s="5">
        <f t="shared" si="0"/>
        <v>1.0001667801721755E-4</v>
      </c>
      <c r="G9" s="4" t="s">
        <v>10</v>
      </c>
      <c r="H9" s="14">
        <v>4.9244921314722177E-5</v>
      </c>
      <c r="I9" s="14">
        <v>4.0303557848990793E-5</v>
      </c>
      <c r="J9" s="5">
        <f t="shared" si="1"/>
        <v>8.954847916371297E-5</v>
      </c>
    </row>
    <row r="10" spans="2:12" x14ac:dyDescent="0.25">
      <c r="B10" s="6" t="s">
        <v>11</v>
      </c>
      <c r="C10" s="7">
        <f t="shared" ref="C10:E10" si="2">AVERAGE(C4:C9)</f>
        <v>1.7704136149930268E-4</v>
      </c>
      <c r="D10" s="7">
        <f t="shared" si="2"/>
        <v>9.0938687473150065E-5</v>
      </c>
      <c r="E10" s="7">
        <f t="shared" si="2"/>
        <v>2.6798004897245274E-4</v>
      </c>
      <c r="G10" s="6" t="s">
        <v>11</v>
      </c>
      <c r="H10" s="7">
        <f t="shared" ref="H10:J10" si="3">AVERAGE(H4:H9)</f>
        <v>2.8336529279634977E-4</v>
      </c>
      <c r="I10" s="7">
        <f t="shared" si="3"/>
        <v>1.7702580629497743E-4</v>
      </c>
      <c r="J10" s="7">
        <f t="shared" si="3"/>
        <v>4.6039109909132726E-4</v>
      </c>
    </row>
    <row r="12" spans="2:12" x14ac:dyDescent="0.25">
      <c r="B12" s="1"/>
      <c r="C12" s="25" t="s">
        <v>12</v>
      </c>
      <c r="D12" s="25"/>
      <c r="E12" s="25"/>
      <c r="G12" s="1"/>
      <c r="H12" s="26" t="s">
        <v>13</v>
      </c>
      <c r="I12" s="26"/>
      <c r="J12" s="26"/>
    </row>
    <row r="13" spans="2:12" x14ac:dyDescent="0.25">
      <c r="B13" s="2"/>
      <c r="C13" s="12" t="s">
        <v>2</v>
      </c>
      <c r="D13" s="12" t="s">
        <v>3</v>
      </c>
      <c r="E13" s="12" t="s">
        <v>4</v>
      </c>
      <c r="G13" s="2"/>
      <c r="H13" s="13" t="s">
        <v>2</v>
      </c>
      <c r="I13" s="13" t="s">
        <v>3</v>
      </c>
      <c r="J13" s="13" t="s">
        <v>4</v>
      </c>
    </row>
    <row r="14" spans="2:12" x14ac:dyDescent="0.25">
      <c r="B14" s="4" t="s">
        <v>5</v>
      </c>
      <c r="C14" s="14">
        <v>1.5670708299838317E-5</v>
      </c>
      <c r="D14" s="14">
        <v>1.8507030847563081E-5</v>
      </c>
      <c r="E14" s="5">
        <f>SUM(C14:D14)</f>
        <v>3.4177739147401402E-5</v>
      </c>
      <c r="G14" s="4" t="s">
        <v>5</v>
      </c>
      <c r="H14" s="5">
        <f t="shared" ref="H14:I19" si="4">AVERAGE(C4,H4,C14)</f>
        <v>3.584848428373126E-5</v>
      </c>
      <c r="I14" s="5">
        <f t="shared" si="4"/>
        <v>2.3140223226492509E-5</v>
      </c>
      <c r="J14" s="5">
        <f t="shared" ref="J14:J19" si="5">SUM(H14:I14)</f>
        <v>5.8988707510223773E-5</v>
      </c>
      <c r="L14" s="19">
        <f ca="1">IF(J14=MIN($J$14:$J$19),CELL("lin",J14),"")</f>
        <v>14</v>
      </c>
    </row>
    <row r="15" spans="2:12" x14ac:dyDescent="0.25">
      <c r="B15" s="4" t="s">
        <v>6</v>
      </c>
      <c r="C15" s="14">
        <v>1.5705937198239983E-4</v>
      </c>
      <c r="D15" s="14">
        <v>9.2594159509010439E-5</v>
      </c>
      <c r="E15" s="5">
        <f t="shared" ref="E15:E19" si="6">SUM(C15:D15)</f>
        <v>2.4965353149141025E-4</v>
      </c>
      <c r="G15" s="4" t="s">
        <v>6</v>
      </c>
      <c r="H15" s="5">
        <f t="shared" si="4"/>
        <v>7.4306671864805688E-4</v>
      </c>
      <c r="I15" s="5">
        <f t="shared" si="4"/>
        <v>2.6702558338696211E-4</v>
      </c>
      <c r="J15" s="5">
        <f t="shared" si="5"/>
        <v>1.0100923020350189E-3</v>
      </c>
      <c r="L15" s="19" t="str">
        <f t="shared" ref="L15:L19" ca="1" si="7">IF(J15=MIN($J$14:$J$19),CELL("lin",J15),"")</f>
        <v/>
      </c>
    </row>
    <row r="16" spans="2:12" x14ac:dyDescent="0.25">
      <c r="B16" s="4" t="s">
        <v>7</v>
      </c>
      <c r="C16" s="14">
        <v>2.2524201000895015E-5</v>
      </c>
      <c r="D16" s="14">
        <v>1.6581562901432466E-5</v>
      </c>
      <c r="E16" s="5">
        <f t="shared" si="6"/>
        <v>3.9105763902327481E-5</v>
      </c>
      <c r="G16" s="4" t="s">
        <v>7</v>
      </c>
      <c r="H16" s="5">
        <f t="shared" si="4"/>
        <v>4.1196277201889389E-5</v>
      </c>
      <c r="I16" s="5">
        <f t="shared" si="4"/>
        <v>4.4386555845953803E-5</v>
      </c>
      <c r="J16" s="5">
        <f t="shared" si="5"/>
        <v>8.5582833047843199E-5</v>
      </c>
      <c r="L16" s="19" t="str">
        <f t="shared" ca="1" si="7"/>
        <v/>
      </c>
    </row>
    <row r="17" spans="2:12" x14ac:dyDescent="0.25">
      <c r="B17" s="4" t="s">
        <v>8</v>
      </c>
      <c r="C17" s="14">
        <v>2.1050435100986473E-5</v>
      </c>
      <c r="D17" s="14">
        <v>1.3329464079282831E-5</v>
      </c>
      <c r="E17" s="5">
        <f t="shared" si="6"/>
        <v>3.4379899180269302E-5</v>
      </c>
      <c r="G17" s="4" t="s">
        <v>8</v>
      </c>
      <c r="H17" s="5">
        <f t="shared" si="4"/>
        <v>6.5623167077469364E-5</v>
      </c>
      <c r="I17" s="5">
        <f t="shared" si="4"/>
        <v>1.0025091221865802E-4</v>
      </c>
      <c r="J17" s="5">
        <f t="shared" si="5"/>
        <v>1.6587407929612738E-4</v>
      </c>
      <c r="L17" s="19" t="str">
        <f t="shared" ca="1" si="7"/>
        <v/>
      </c>
    </row>
    <row r="18" spans="2:12" x14ac:dyDescent="0.25">
      <c r="B18" s="4" t="s">
        <v>9</v>
      </c>
      <c r="C18" s="14">
        <v>7.5685958445595518E-5</v>
      </c>
      <c r="D18" s="14">
        <v>5.7597519179613781E-5</v>
      </c>
      <c r="E18" s="5">
        <f t="shared" si="6"/>
        <v>1.3328347762520928E-4</v>
      </c>
      <c r="G18" s="4" t="s">
        <v>9</v>
      </c>
      <c r="H18" s="5">
        <f t="shared" si="4"/>
        <v>1.0162950465024906E-4</v>
      </c>
      <c r="I18" s="5">
        <f t="shared" si="4"/>
        <v>1.3491995430999336E-4</v>
      </c>
      <c r="J18" s="5">
        <f t="shared" si="5"/>
        <v>2.3654945896024244E-4</v>
      </c>
      <c r="L18" s="19" t="str">
        <f t="shared" ca="1" si="7"/>
        <v/>
      </c>
    </row>
    <row r="19" spans="2:12" x14ac:dyDescent="0.25">
      <c r="B19" s="4" t="s">
        <v>10</v>
      </c>
      <c r="C19" s="14">
        <v>3.2801317427348241E-5</v>
      </c>
      <c r="D19" s="14">
        <v>9.9751633196591816E-6</v>
      </c>
      <c r="E19" s="5">
        <f t="shared" si="6"/>
        <v>4.2776480747007421E-5</v>
      </c>
      <c r="G19" s="4" t="s">
        <v>10</v>
      </c>
      <c r="H19" s="5">
        <f t="shared" si="4"/>
        <v>4.1713154148930218E-5</v>
      </c>
      <c r="I19" s="5">
        <f t="shared" si="4"/>
        <v>3.5734058493715772E-5</v>
      </c>
      <c r="J19" s="5">
        <f t="shared" si="5"/>
        <v>7.7447212642645997E-5</v>
      </c>
      <c r="L19" s="19" t="str">
        <f t="shared" ca="1" si="7"/>
        <v/>
      </c>
    </row>
    <row r="20" spans="2:12" x14ac:dyDescent="0.25">
      <c r="B20" s="6" t="s">
        <v>11</v>
      </c>
      <c r="C20" s="7">
        <f t="shared" ref="C20:E20" si="8">AVERAGE(C14:C19)</f>
        <v>5.4131998709510559E-5</v>
      </c>
      <c r="D20" s="7">
        <f t="shared" si="8"/>
        <v>3.4764149972760299E-5</v>
      </c>
      <c r="E20" s="7">
        <f t="shared" si="8"/>
        <v>8.8896148682270852E-5</v>
      </c>
      <c r="G20" s="9" t="s">
        <v>11</v>
      </c>
      <c r="H20" s="10">
        <f>AVERAGE(H14:H19)</f>
        <v>1.7151288433505437E-4</v>
      </c>
      <c r="I20" s="10">
        <f>AVERAGE(I14:I19)</f>
        <v>1.0090954791362927E-4</v>
      </c>
      <c r="J20" s="10">
        <f>AVERAGE(J14:J19)</f>
        <v>2.7242243224868365E-4</v>
      </c>
    </row>
    <row r="21" spans="2:12" x14ac:dyDescent="0.25">
      <c r="B21" s="15"/>
      <c r="C21" s="16"/>
      <c r="D21" s="16"/>
      <c r="E21" s="16"/>
      <c r="F21" s="17"/>
      <c r="G21" s="15"/>
      <c r="H21" s="16"/>
      <c r="I21" s="16"/>
      <c r="J21" s="16"/>
    </row>
    <row r="22" spans="2:12" x14ac:dyDescent="0.25">
      <c r="H22" s="20" t="s">
        <v>14</v>
      </c>
      <c r="I22" s="13" t="s">
        <v>19</v>
      </c>
      <c r="J22" s="13" t="s">
        <v>20</v>
      </c>
    </row>
    <row r="23" spans="2:12" x14ac:dyDescent="0.25">
      <c r="G23" s="18" t="s">
        <v>17</v>
      </c>
      <c r="H23" s="27">
        <f ca="1">SUM(L14:L19)-13</f>
        <v>1</v>
      </c>
      <c r="I23" s="14" t="str">
        <f ca="1">CONCATENATE("$H$",SUM(L14:L19))</f>
        <v>$H$14</v>
      </c>
      <c r="J23" s="14">
        <f ca="1">INDIRECT(I23)</f>
        <v>3.584848428373126E-5</v>
      </c>
    </row>
    <row r="24" spans="2:12" x14ac:dyDescent="0.25">
      <c r="G24" s="18" t="s">
        <v>18</v>
      </c>
      <c r="H24" s="28"/>
      <c r="I24" s="14" t="str">
        <f ca="1">CONCATENATE("$I$",SUM(L14:L20))</f>
        <v>$I$14</v>
      </c>
      <c r="J24" s="14">
        <f ca="1">INDIRECT(I24)</f>
        <v>2.3140223226492509E-5</v>
      </c>
    </row>
  </sheetData>
  <mergeCells count="5">
    <mergeCell ref="C2:E2"/>
    <mergeCell ref="H2:J2"/>
    <mergeCell ref="C12:E12"/>
    <mergeCell ref="H12:J12"/>
    <mergeCell ref="H23:H24"/>
  </mergeCells>
  <conditionalFormatting sqref="J14:J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workbookViewId="0">
      <selection activeCell="B8" sqref="B8"/>
    </sheetView>
  </sheetViews>
  <sheetFormatPr defaultRowHeight="15" x14ac:dyDescent="0.25"/>
  <cols>
    <col min="1" max="1" width="1.42578125" customWidth="1"/>
    <col min="2" max="2" width="15" bestFit="1" customWidth="1"/>
    <col min="3" max="3" width="12.42578125" customWidth="1"/>
    <col min="4" max="6" width="14.42578125" customWidth="1"/>
    <col min="7" max="7" width="1.42578125" customWidth="1"/>
  </cols>
  <sheetData>
    <row r="3" spans="2:8" ht="15" customHeight="1" x14ac:dyDescent="0.25">
      <c r="B3" s="25" t="s">
        <v>15</v>
      </c>
      <c r="C3" s="25"/>
      <c r="D3" s="25"/>
      <c r="E3" s="25"/>
      <c r="F3" s="25"/>
    </row>
    <row r="4" spans="2:8" x14ac:dyDescent="0.25">
      <c r="B4" s="11" t="s">
        <v>16</v>
      </c>
      <c r="C4" s="3" t="s">
        <v>14</v>
      </c>
      <c r="D4" s="3" t="s">
        <v>2</v>
      </c>
      <c r="E4" s="3" t="s">
        <v>3</v>
      </c>
      <c r="F4" s="3" t="s">
        <v>4</v>
      </c>
    </row>
    <row r="5" spans="2:8" x14ac:dyDescent="0.25">
      <c r="B5" s="21">
        <v>8</v>
      </c>
      <c r="C5" s="14">
        <f ca="1">'N8'!H23</f>
        <v>1</v>
      </c>
      <c r="D5" s="14">
        <f ca="1">'N8'!J23</f>
        <v>2.1884132778871691E-5</v>
      </c>
      <c r="E5" s="14">
        <f ca="1">'N8'!J24</f>
        <v>2.0561897061270371E-5</v>
      </c>
      <c r="F5" s="14">
        <f ca="1">SUM(D5:E5)</f>
        <v>4.2446029840142062E-5</v>
      </c>
      <c r="H5" s="19" t="str">
        <f ca="1">IF(F5=MIN($F$5:$F$7),CELL("lin",F5),"")</f>
        <v/>
      </c>
    </row>
    <row r="6" spans="2:8" x14ac:dyDescent="0.25">
      <c r="B6" s="21">
        <v>12</v>
      </c>
      <c r="C6" s="14">
        <f ca="1">'N12'!H23</f>
        <v>5</v>
      </c>
      <c r="D6" s="14">
        <f ca="1">'N12'!J23</f>
        <v>1.3847340710042993E-5</v>
      </c>
      <c r="E6" s="14">
        <f ca="1">'N12'!J24</f>
        <v>1.4610633268672638E-5</v>
      </c>
      <c r="F6" s="14">
        <f t="shared" ref="F6:F7" ca="1" si="0">SUM(D6:E6)</f>
        <v>2.8457973978715631E-5</v>
      </c>
      <c r="H6" s="19">
        <f t="shared" ref="H6:H7" ca="1" si="1">IF(F6=MIN($F$5:$F$7),CELL("lin",F6),"")</f>
        <v>6</v>
      </c>
    </row>
    <row r="7" spans="2:8" x14ac:dyDescent="0.25">
      <c r="B7" s="21">
        <v>16</v>
      </c>
      <c r="C7" s="14">
        <f ca="1">'N16'!H23</f>
        <v>1</v>
      </c>
      <c r="D7" s="5">
        <f ca="1">'N16'!J23</f>
        <v>3.584848428373126E-5</v>
      </c>
      <c r="E7" s="5">
        <f ca="1">'N16'!J24</f>
        <v>2.3140223226492509E-5</v>
      </c>
      <c r="F7" s="14">
        <f t="shared" ca="1" si="0"/>
        <v>5.8988707510223773E-5</v>
      </c>
      <c r="H7" s="19" t="str">
        <f t="shared" ca="1" si="1"/>
        <v/>
      </c>
    </row>
    <row r="9" spans="2:8" x14ac:dyDescent="0.25">
      <c r="B9" s="29" t="s">
        <v>21</v>
      </c>
      <c r="C9" s="29"/>
      <c r="D9" s="29"/>
      <c r="E9" s="29"/>
      <c r="F9" s="29"/>
    </row>
    <row r="10" spans="2:8" x14ac:dyDescent="0.25">
      <c r="B10" s="22" t="s">
        <v>16</v>
      </c>
      <c r="C10" s="22" t="s">
        <v>14</v>
      </c>
      <c r="D10" s="22" t="s">
        <v>2</v>
      </c>
      <c r="E10" s="22" t="s">
        <v>3</v>
      </c>
      <c r="F10" s="22" t="s">
        <v>4</v>
      </c>
    </row>
    <row r="11" spans="2:8" x14ac:dyDescent="0.25">
      <c r="B11" s="14">
        <f ca="1">INDIRECT(CONCATENATE("$B$",SUM($H$5:$H$7)))</f>
        <v>12</v>
      </c>
      <c r="C11" s="14">
        <f ca="1">INDIRECT(CONCATENATE("$C$",SUM($H$5:$H$7)))</f>
        <v>5</v>
      </c>
      <c r="D11" s="14">
        <f ca="1">INDIRECT(CONCATENATE("$D$",SUM($H$5:$H$7)))</f>
        <v>1.3847340710042993E-5</v>
      </c>
      <c r="E11" s="14">
        <f ca="1">INDIRECT(CONCATENATE("$E$",SUM($H$5:$H$7)))</f>
        <v>1.4610633268672638E-5</v>
      </c>
      <c r="F11" s="14">
        <f ca="1">INDIRECT(CONCATENATE("$F$",SUM($H$5:$H$7)))</f>
        <v>2.8457973978715631E-5</v>
      </c>
    </row>
  </sheetData>
  <mergeCells count="2">
    <mergeCell ref="B3:F3"/>
    <mergeCell ref="B9:F9"/>
  </mergeCells>
  <conditionalFormatting sqref="F5:F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N8</vt:lpstr>
      <vt:lpstr>N12</vt:lpstr>
      <vt:lpstr>N16</vt:lpstr>
      <vt:lpstr>Melhores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Diogo L. R.</cp:lastModifiedBy>
  <cp:lastPrinted>2010-08-11T14:52:40Z</cp:lastPrinted>
  <dcterms:created xsi:type="dcterms:W3CDTF">2010-08-11T00:17:53Z</dcterms:created>
  <dcterms:modified xsi:type="dcterms:W3CDTF">2010-08-12T23:38:17Z</dcterms:modified>
</cp:coreProperties>
</file>