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9320" windowHeight="12075" activeTab="2"/>
  </bookViews>
  <sheets>
    <sheet name="N2N6" sheetId="14" r:id="rId1"/>
    <sheet name="N4N8" sheetId="5" r:id="rId2"/>
    <sheet name="N6N10" sheetId="13" r:id="rId3"/>
    <sheet name="Melhores" sheetId="6" r:id="rId4"/>
  </sheets>
  <calcPr calcId="144525"/>
</workbook>
</file>

<file path=xl/calcChain.xml><?xml version="1.0" encoding="utf-8"?>
<calcChain xmlns="http://schemas.openxmlformats.org/spreadsheetml/2006/main">
  <c r="D20" i="14" l="1"/>
  <c r="C20" i="14"/>
  <c r="I19" i="14"/>
  <c r="H19" i="14"/>
  <c r="E19" i="14"/>
  <c r="I18" i="14"/>
  <c r="H18" i="14"/>
  <c r="E18" i="14"/>
  <c r="I17" i="14"/>
  <c r="H17" i="14"/>
  <c r="J17" i="14" s="1"/>
  <c r="E17" i="14"/>
  <c r="I16" i="14"/>
  <c r="H16" i="14"/>
  <c r="E16" i="14"/>
  <c r="I15" i="14"/>
  <c r="H15" i="14"/>
  <c r="J15" i="14" s="1"/>
  <c r="E15" i="14"/>
  <c r="I14" i="14"/>
  <c r="I20" i="14" s="1"/>
  <c r="H14" i="14"/>
  <c r="E14" i="14"/>
  <c r="E20" i="14" s="1"/>
  <c r="I10" i="14"/>
  <c r="H10" i="14"/>
  <c r="D10" i="14"/>
  <c r="C10" i="14"/>
  <c r="J9" i="14"/>
  <c r="E9" i="14"/>
  <c r="J8" i="14"/>
  <c r="E8" i="14"/>
  <c r="J7" i="14"/>
  <c r="E7" i="14"/>
  <c r="J6" i="14"/>
  <c r="E6" i="14"/>
  <c r="J5" i="14"/>
  <c r="E5" i="14"/>
  <c r="J4" i="14"/>
  <c r="J10" i="14" s="1"/>
  <c r="E4" i="14"/>
  <c r="E10" i="14" s="1"/>
  <c r="D20" i="13"/>
  <c r="C20" i="13"/>
  <c r="I19" i="13"/>
  <c r="H19" i="13"/>
  <c r="J19" i="13" s="1"/>
  <c r="E19" i="13"/>
  <c r="I18" i="13"/>
  <c r="H18" i="13"/>
  <c r="E18" i="13"/>
  <c r="I17" i="13"/>
  <c r="H17" i="13"/>
  <c r="J17" i="13" s="1"/>
  <c r="E17" i="13"/>
  <c r="I16" i="13"/>
  <c r="H16" i="13"/>
  <c r="E16" i="13"/>
  <c r="I15" i="13"/>
  <c r="H15" i="13"/>
  <c r="J15" i="13" s="1"/>
  <c r="E15" i="13"/>
  <c r="I14" i="13"/>
  <c r="I20" i="13" s="1"/>
  <c r="H14" i="13"/>
  <c r="E14" i="13"/>
  <c r="E20" i="13" s="1"/>
  <c r="I10" i="13"/>
  <c r="H10" i="13"/>
  <c r="D10" i="13"/>
  <c r="C10" i="13"/>
  <c r="J9" i="13"/>
  <c r="E9" i="13"/>
  <c r="J8" i="13"/>
  <c r="E8" i="13"/>
  <c r="J7" i="13"/>
  <c r="E7" i="13"/>
  <c r="J6" i="13"/>
  <c r="E6" i="13"/>
  <c r="J5" i="13"/>
  <c r="E5" i="13"/>
  <c r="J4" i="13"/>
  <c r="J10" i="13" s="1"/>
  <c r="E4" i="13"/>
  <c r="E10" i="13" s="1"/>
  <c r="E4" i="5"/>
  <c r="E5" i="5"/>
  <c r="E6" i="5"/>
  <c r="E7" i="5"/>
  <c r="E8" i="5"/>
  <c r="E9" i="5"/>
  <c r="J19" i="14" l="1"/>
  <c r="H20" i="14"/>
  <c r="H20" i="13"/>
  <c r="J16" i="13"/>
  <c r="J16" i="14"/>
  <c r="J18" i="14"/>
  <c r="J18" i="13"/>
  <c r="J14" i="14"/>
  <c r="L16" i="14" s="1"/>
  <c r="J14" i="13"/>
  <c r="L15" i="13" s="1"/>
  <c r="D20" i="5"/>
  <c r="C20" i="5"/>
  <c r="I19" i="5"/>
  <c r="H19" i="5"/>
  <c r="E19" i="5"/>
  <c r="I18" i="5"/>
  <c r="H18" i="5"/>
  <c r="E18" i="5"/>
  <c r="I17" i="5"/>
  <c r="H17" i="5"/>
  <c r="E17" i="5"/>
  <c r="I16" i="5"/>
  <c r="H16" i="5"/>
  <c r="E16" i="5"/>
  <c r="I15" i="5"/>
  <c r="H15" i="5"/>
  <c r="E15" i="5"/>
  <c r="I14" i="5"/>
  <c r="H14" i="5"/>
  <c r="E14" i="5"/>
  <c r="I10" i="5"/>
  <c r="H10" i="5"/>
  <c r="D10" i="5"/>
  <c r="C10" i="5"/>
  <c r="J9" i="5"/>
  <c r="J8" i="5"/>
  <c r="J7" i="5"/>
  <c r="J6" i="5"/>
  <c r="J5" i="5"/>
  <c r="J4" i="5"/>
  <c r="E10" i="5"/>
  <c r="I20" i="5" l="1"/>
  <c r="L19" i="14"/>
  <c r="L15" i="14"/>
  <c r="J20" i="14"/>
  <c r="L14" i="14"/>
  <c r="L17" i="14"/>
  <c r="L18" i="14"/>
  <c r="L19" i="13"/>
  <c r="L18" i="13"/>
  <c r="J20" i="13"/>
  <c r="L14" i="13"/>
  <c r="L17" i="13"/>
  <c r="L16" i="13"/>
  <c r="J17" i="5"/>
  <c r="J19" i="5"/>
  <c r="H20" i="5"/>
  <c r="J18" i="5"/>
  <c r="J16" i="5"/>
  <c r="J15" i="5"/>
  <c r="J10" i="5"/>
  <c r="E20" i="5"/>
  <c r="J14" i="5"/>
  <c r="I24" i="13" l="1"/>
  <c r="H23" i="14"/>
  <c r="C5" i="6" s="1"/>
  <c r="I24" i="14"/>
  <c r="H23" i="13"/>
  <c r="C7" i="6" s="1"/>
  <c r="I23" i="14"/>
  <c r="I23" i="13"/>
  <c r="L16" i="5"/>
  <c r="L17" i="5"/>
  <c r="J20" i="5"/>
  <c r="L14" i="5"/>
  <c r="L15" i="5"/>
  <c r="L18" i="5"/>
  <c r="L19" i="5"/>
  <c r="J24" i="14"/>
  <c r="J24" i="13"/>
  <c r="J23" i="14"/>
  <c r="J23" i="13"/>
  <c r="E5" i="6" l="1"/>
  <c r="D5" i="6"/>
  <c r="I24" i="5"/>
  <c r="H23" i="5"/>
  <c r="C6" i="6" s="1"/>
  <c r="E7" i="6"/>
  <c r="D7" i="6"/>
  <c r="I23" i="5"/>
  <c r="J24" i="5"/>
  <c r="J23" i="5"/>
  <c r="E6" i="6" l="1"/>
  <c r="D6" i="6"/>
  <c r="F7" i="6"/>
  <c r="F6" i="6" l="1"/>
  <c r="F5" i="6"/>
  <c r="H5" i="6" s="1"/>
  <c r="H6" i="6" l="1"/>
  <c r="H7" i="6"/>
  <c r="D11" i="6"/>
  <c r="B11" i="6"/>
  <c r="F11" i="6"/>
  <c r="C11" i="6"/>
  <c r="E11" i="6"/>
</calcChain>
</file>

<file path=xl/sharedStrings.xml><?xml version="1.0" encoding="utf-8"?>
<sst xmlns="http://schemas.openxmlformats.org/spreadsheetml/2006/main" count="162" uniqueCount="25">
  <si>
    <t>Validação 1</t>
  </si>
  <si>
    <t>Validação 2</t>
  </si>
  <si>
    <t>EMQ L1</t>
  </si>
  <si>
    <t>EMQ L2</t>
  </si>
  <si>
    <t>EMQ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</si>
  <si>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</si>
  <si>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</si>
  <si>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</si>
  <si>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</si>
  <si>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</si>
  <si>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</si>
  <si>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</si>
  <si>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Validação 3</t>
  </si>
  <si>
    <t>Média Validação</t>
  </si>
  <si>
    <t>Treinamento</t>
  </si>
  <si>
    <t>Melhores Redes Treinadas</t>
  </si>
  <si>
    <t>Neurônios C. O.</t>
  </si>
  <si>
    <t>Menor EMQ L1</t>
  </si>
  <si>
    <t>Menor EMQ L2</t>
  </si>
  <si>
    <t>Endereço</t>
  </si>
  <si>
    <t>Valor</t>
  </si>
  <si>
    <t>Melhor Rede</t>
  </si>
  <si>
    <t>2/6</t>
  </si>
  <si>
    <t>4/8</t>
  </si>
  <si>
    <t>6/10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</si>
</sst>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3" borderId="4" xfId="0" applyFill="1" applyBorder="1" applyAlignment="1">
      <alignment horizontal="center"/>
    </xf>
    <xf numFmtId="0" fontId="3" fillId="0" borderId="0" xfId="0" applyFont="1"/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B21" sqref="B21"/>
    </sheetView>
  </sheetViews>
  <sheetFormatPr defaultRowHeight="15" x14ac:dyDescent="0.25"/>
  <cols>
    <col min="1" max="1" width="1.42578125" customWidth="1"/>
    <col min="2" max="2" width="14.28515625" customWidth="1"/>
    <col min="3" max="5" width="14.42578125" customWidth="1"/>
    <col min="6" max="6" width="1.42578125" customWidth="1"/>
    <col min="7" max="7" width="14.28515625" customWidth="1"/>
    <col min="8" max="10" width="14.42578125" customWidth="1"/>
    <col min="11" max="11" width="1.42578125" customWidth="1"/>
  </cols>
  <sheetData>
    <row r="2" spans="2:12" x14ac:dyDescent="0.25">
      <c r="B2" s="1"/>
      <c r="C2" s="23" t="s">
        <v>0</v>
      </c>
      <c r="D2" s="24"/>
      <c r="E2" s="24"/>
      <c r="G2" s="1"/>
      <c r="H2" s="25" t="s">
        <v>1</v>
      </c>
      <c r="I2" s="25"/>
      <c r="J2" s="25"/>
    </row>
    <row r="3" spans="2:12" x14ac:dyDescent="0.25">
      <c r="B3" s="2"/>
      <c r="C3" s="12" t="s">
        <v>2</v>
      </c>
      <c r="D3" s="12" t="s">
        <v>3</v>
      </c>
      <c r="E3" s="12" t="s">
        <v>4</v>
      </c>
      <c r="G3" s="2"/>
      <c r="H3" s="12" t="s">
        <v>2</v>
      </c>
      <c r="I3" s="12" t="s">
        <v>3</v>
      </c>
      <c r="J3" s="12" t="s">
        <v>4</v>
      </c>
    </row>
    <row r="4" spans="2:12" x14ac:dyDescent="0.25">
      <c r="B4" s="4" t="s">
        <v>5</v>
      </c>
      <c r="C4" s="14">
        <v>6.3969797435244055E-6</v>
      </c>
      <c r="D4" s="14">
        <v>1.0894657212811249E-5</v>
      </c>
      <c r="E4" s="5">
        <f t="shared" ref="E4:E9" si="0">SUM(C4:D4)</f>
        <v>1.7291636956335655E-5</v>
      </c>
      <c r="G4" s="4" t="s">
        <v>5</v>
      </c>
      <c r="H4" s="14">
        <v>7.0001477445992374E-6</v>
      </c>
      <c r="I4" s="14">
        <v>9.1678036637953029E-6</v>
      </c>
      <c r="J4" s="5">
        <f>SUM(H4:I4)</f>
        <v>1.6167951408394541E-5</v>
      </c>
    </row>
    <row r="5" spans="2:12" x14ac:dyDescent="0.25">
      <c r="B5" s="4" t="s">
        <v>6</v>
      </c>
      <c r="C5" s="14">
        <v>6.1980246736245121E-6</v>
      </c>
      <c r="D5" s="14">
        <v>6.894821107724497E-6</v>
      </c>
      <c r="E5" s="5">
        <f t="shared" si="0"/>
        <v>1.3092845781349009E-5</v>
      </c>
      <c r="G5" s="4" t="s">
        <v>6</v>
      </c>
      <c r="H5" s="14">
        <v>4.5617662738026629E-6</v>
      </c>
      <c r="I5" s="14">
        <v>8.8585648248872218E-6</v>
      </c>
      <c r="J5" s="5">
        <f t="shared" ref="J5:J9" si="1">SUM(H5:I5)</f>
        <v>1.3420331098689885E-5</v>
      </c>
    </row>
    <row r="6" spans="2:12" x14ac:dyDescent="0.25">
      <c r="B6" s="4" t="s">
        <v>7</v>
      </c>
      <c r="C6" s="14">
        <v>5.3404894758041697E-6</v>
      </c>
      <c r="D6" s="14">
        <v>1.4128021939296782E-5</v>
      </c>
      <c r="E6" s="5">
        <f t="shared" si="0"/>
        <v>1.9468511415100952E-5</v>
      </c>
      <c r="G6" s="4" t="s">
        <v>7</v>
      </c>
      <c r="H6" s="14">
        <v>5.8197345318791858E-6</v>
      </c>
      <c r="I6" s="14">
        <v>2.7732006692650918E-5</v>
      </c>
      <c r="J6" s="5">
        <f t="shared" si="1"/>
        <v>3.3551741224530103E-5</v>
      </c>
    </row>
    <row r="7" spans="2:12" x14ac:dyDescent="0.25">
      <c r="B7" s="4" t="s">
        <v>8</v>
      </c>
      <c r="C7" s="14">
        <v>6.0773786008526605E-6</v>
      </c>
      <c r="D7" s="14">
        <v>1.0297291749255039E-5</v>
      </c>
      <c r="E7" s="5">
        <f t="shared" si="0"/>
        <v>1.6374670350107701E-5</v>
      </c>
      <c r="G7" s="4" t="s">
        <v>8</v>
      </c>
      <c r="H7" s="14">
        <v>5.4882343146132781E-6</v>
      </c>
      <c r="I7" s="14">
        <v>2.8760421356306111E-5</v>
      </c>
      <c r="J7" s="5">
        <f t="shared" si="1"/>
        <v>3.4248655670919388E-5</v>
      </c>
    </row>
    <row r="8" spans="2:12" x14ac:dyDescent="0.25">
      <c r="B8" s="4" t="s">
        <v>9</v>
      </c>
      <c r="C8" s="14">
        <v>5.5901387499990295E-6</v>
      </c>
      <c r="D8" s="14">
        <v>1.2721601536366515E-5</v>
      </c>
      <c r="E8" s="5">
        <f t="shared" si="0"/>
        <v>1.8311740286365545E-5</v>
      </c>
      <c r="G8" s="4" t="s">
        <v>9</v>
      </c>
      <c r="H8" s="14">
        <v>5.5043613578191839E-6</v>
      </c>
      <c r="I8" s="14">
        <v>8.9895253297156496E-6</v>
      </c>
      <c r="J8" s="5">
        <f t="shared" si="1"/>
        <v>1.4493886687534833E-5</v>
      </c>
    </row>
    <row r="9" spans="2:12" x14ac:dyDescent="0.25">
      <c r="B9" s="4" t="s">
        <v>10</v>
      </c>
      <c r="C9" s="14">
        <v>6.06068135439549E-6</v>
      </c>
      <c r="D9" s="14">
        <v>1.1613762657227367E-5</v>
      </c>
      <c r="E9" s="5">
        <f t="shared" si="0"/>
        <v>1.7674444011622856E-5</v>
      </c>
      <c r="G9" s="4" t="s">
        <v>10</v>
      </c>
      <c r="H9" s="14">
        <v>5.3814018779153603E-6</v>
      </c>
      <c r="I9" s="14">
        <v>9.5929199163118935E-6</v>
      </c>
      <c r="J9" s="5">
        <f t="shared" si="1"/>
        <v>1.4974321794227254E-5</v>
      </c>
    </row>
    <row r="10" spans="2:12" x14ac:dyDescent="0.25">
      <c r="B10" s="6" t="s">
        <v>11</v>
      </c>
      <c r="C10" s="7">
        <f t="shared" ref="C10:E10" si="2">AVERAGE(C4:C9)</f>
        <v>5.9439487663667111E-6</v>
      </c>
      <c r="D10" s="7">
        <f t="shared" si="2"/>
        <v>1.1091692700446908E-5</v>
      </c>
      <c r="E10" s="7">
        <f t="shared" si="2"/>
        <v>1.7035641466813619E-5</v>
      </c>
      <c r="G10" s="6" t="s">
        <v>11</v>
      </c>
      <c r="H10" s="7">
        <f t="shared" ref="H10:J10" si="3">AVERAGE(H4:H9)</f>
        <v>5.6259410167714847E-6</v>
      </c>
      <c r="I10" s="7">
        <f t="shared" si="3"/>
        <v>1.5516873630611184E-5</v>
      </c>
      <c r="J10" s="7">
        <f t="shared" si="3"/>
        <v>2.1142814647382669E-5</v>
      </c>
    </row>
    <row r="12" spans="2:12" x14ac:dyDescent="0.25">
      <c r="B12" s="1"/>
      <c r="C12" s="25" t="s">
        <v>12</v>
      </c>
      <c r="D12" s="25"/>
      <c r="E12" s="25"/>
      <c r="G12" s="1"/>
      <c r="H12" s="26" t="s">
        <v>13</v>
      </c>
      <c r="I12" s="26"/>
      <c r="J12" s="26"/>
    </row>
    <row r="13" spans="2:12" x14ac:dyDescent="0.25">
      <c r="B13" s="2"/>
      <c r="C13" s="12" t="s">
        <v>2</v>
      </c>
      <c r="D13" s="12" t="s">
        <v>3</v>
      </c>
      <c r="E13" s="12" t="s">
        <v>4</v>
      </c>
      <c r="G13" s="2"/>
      <c r="H13" s="13" t="s">
        <v>2</v>
      </c>
      <c r="I13" s="13" t="s">
        <v>3</v>
      </c>
      <c r="J13" s="13" t="s">
        <v>4</v>
      </c>
    </row>
    <row r="14" spans="2:12" x14ac:dyDescent="0.25">
      <c r="B14" s="4" t="s">
        <v>5</v>
      </c>
      <c r="C14" s="14">
        <v>7.8230852688222505E-6</v>
      </c>
      <c r="D14" s="14">
        <v>1.0011447938310013E-5</v>
      </c>
      <c r="E14" s="5">
        <f>SUM(C14:D14)</f>
        <v>1.7834533207132262E-5</v>
      </c>
      <c r="G14" s="4" t="s">
        <v>5</v>
      </c>
      <c r="H14" s="5">
        <f t="shared" ref="H14:I19" si="4">AVERAGE(C4,H4,C14)</f>
        <v>7.0734042523152984E-6</v>
      </c>
      <c r="I14" s="5">
        <f t="shared" si="4"/>
        <v>1.0024636271638854E-5</v>
      </c>
      <c r="J14" s="5">
        <f t="shared" ref="J14:J19" si="5">SUM(H14:I14)</f>
        <v>1.7098040523954151E-5</v>
      </c>
      <c r="L14" s="19" t="str">
        <f ca="1">IF(J14=MIN($J$14:$J$19),CELL("lin",J14),"")</f>
        <v/>
      </c>
    </row>
    <row r="15" spans="2:12" x14ac:dyDescent="0.25">
      <c r="B15" s="4" t="s">
        <v>6</v>
      </c>
      <c r="C15" s="14">
        <v>4.4358705503675016E-6</v>
      </c>
      <c r="D15" s="14">
        <v>6.0424927455321184E-6</v>
      </c>
      <c r="E15" s="5">
        <f t="shared" ref="E15:E19" si="6">SUM(C15:D15)</f>
        <v>1.047836329589962E-5</v>
      </c>
      <c r="G15" s="4" t="s">
        <v>6</v>
      </c>
      <c r="H15" s="5">
        <f t="shared" si="4"/>
        <v>5.0652204992648928E-6</v>
      </c>
      <c r="I15" s="5">
        <f t="shared" si="4"/>
        <v>7.2652928927146118E-6</v>
      </c>
      <c r="J15" s="5">
        <f t="shared" si="5"/>
        <v>1.2330513391979505E-5</v>
      </c>
      <c r="L15" s="19">
        <f t="shared" ref="L15:L19" ca="1" si="7">IF(J15=MIN($J$14:$J$19),CELL("lin",J15),"")</f>
        <v>15</v>
      </c>
    </row>
    <row r="16" spans="2:12" x14ac:dyDescent="0.25">
      <c r="B16" s="4" t="s">
        <v>7</v>
      </c>
      <c r="C16" s="14">
        <v>5.5846274810072946E-6</v>
      </c>
      <c r="D16" s="14">
        <v>2.1275868850933422E-5</v>
      </c>
      <c r="E16" s="5">
        <f t="shared" si="6"/>
        <v>2.6860496331940717E-5</v>
      </c>
      <c r="G16" s="4" t="s">
        <v>7</v>
      </c>
      <c r="H16" s="5">
        <f t="shared" si="4"/>
        <v>5.5816171628968836E-6</v>
      </c>
      <c r="I16" s="5">
        <f t="shared" si="4"/>
        <v>2.104529916096037E-5</v>
      </c>
      <c r="J16" s="5">
        <f t="shared" si="5"/>
        <v>2.6626916323857255E-5</v>
      </c>
      <c r="L16" s="19" t="str">
        <f t="shared" ca="1" si="7"/>
        <v/>
      </c>
    </row>
    <row r="17" spans="2:12" x14ac:dyDescent="0.25">
      <c r="B17" s="4" t="s">
        <v>8</v>
      </c>
      <c r="C17" s="14">
        <v>5.398615516163304E-6</v>
      </c>
      <c r="D17" s="14">
        <v>8.2410748741726879E-6</v>
      </c>
      <c r="E17" s="5">
        <f t="shared" si="6"/>
        <v>1.3639690390335991E-5</v>
      </c>
      <c r="G17" s="4" t="s">
        <v>8</v>
      </c>
      <c r="H17" s="5">
        <f t="shared" si="4"/>
        <v>5.6547428105430806E-6</v>
      </c>
      <c r="I17" s="5">
        <f t="shared" si="4"/>
        <v>1.5766262659911278E-5</v>
      </c>
      <c r="J17" s="5">
        <f t="shared" si="5"/>
        <v>2.1421005470454358E-5</v>
      </c>
      <c r="L17" s="19" t="str">
        <f t="shared" ca="1" si="7"/>
        <v/>
      </c>
    </row>
    <row r="18" spans="2:12" x14ac:dyDescent="0.25">
      <c r="B18" s="4" t="s">
        <v>9</v>
      </c>
      <c r="C18" s="14">
        <v>4.7225527816293489E-6</v>
      </c>
      <c r="D18" s="14">
        <v>7.0441229144240619E-6</v>
      </c>
      <c r="E18" s="5">
        <f t="shared" si="6"/>
        <v>1.1766675696053411E-5</v>
      </c>
      <c r="G18" s="4" t="s">
        <v>9</v>
      </c>
      <c r="H18" s="5">
        <f t="shared" si="4"/>
        <v>5.2723509631491877E-6</v>
      </c>
      <c r="I18" s="5">
        <f t="shared" si="4"/>
        <v>9.5850832601687423E-6</v>
      </c>
      <c r="J18" s="5">
        <f t="shared" si="5"/>
        <v>1.485743422331793E-5</v>
      </c>
      <c r="L18" s="19" t="str">
        <f t="shared" ca="1" si="7"/>
        <v/>
      </c>
    </row>
    <row r="19" spans="2:12" x14ac:dyDescent="0.25">
      <c r="B19" s="4" t="s">
        <v>10</v>
      </c>
      <c r="C19" s="14">
        <v>5.08572680832588E-6</v>
      </c>
      <c r="D19" s="14">
        <v>9.5029369157215733E-6</v>
      </c>
      <c r="E19" s="5">
        <f t="shared" si="6"/>
        <v>1.4588663724047453E-5</v>
      </c>
      <c r="G19" s="4" t="s">
        <v>10</v>
      </c>
      <c r="H19" s="5">
        <f t="shared" si="4"/>
        <v>5.5092700135455776E-6</v>
      </c>
      <c r="I19" s="5">
        <f t="shared" si="4"/>
        <v>1.0236539829753612E-5</v>
      </c>
      <c r="J19" s="5">
        <f t="shared" si="5"/>
        <v>1.5745809843299191E-5</v>
      </c>
      <c r="L19" s="19" t="str">
        <f t="shared" ca="1" si="7"/>
        <v/>
      </c>
    </row>
    <row r="20" spans="2:12" x14ac:dyDescent="0.25">
      <c r="B20" s="6" t="s">
        <v>11</v>
      </c>
      <c r="C20" s="7">
        <f t="shared" ref="C20:E20" si="8">AVERAGE(C14:C19)</f>
        <v>5.5084130677192637E-6</v>
      </c>
      <c r="D20" s="7">
        <f t="shared" si="8"/>
        <v>1.0352990706515648E-5</v>
      </c>
      <c r="E20" s="7">
        <f t="shared" si="8"/>
        <v>1.5861403774234906E-5</v>
      </c>
      <c r="G20" s="9" t="s">
        <v>11</v>
      </c>
      <c r="H20" s="10">
        <f>AVERAGE(H14:H19)</f>
        <v>5.6927676169524862E-6</v>
      </c>
      <c r="I20" s="10">
        <f>AVERAGE(I14:I19)</f>
        <v>1.2320519012524578E-5</v>
      </c>
      <c r="J20" s="10">
        <f>AVERAGE(J14:J19)</f>
        <v>1.8013286629477066E-5</v>
      </c>
    </row>
    <row r="21" spans="2:12" x14ac:dyDescent="0.25">
      <c r="B21" s="15"/>
      <c r="C21" s="16"/>
      <c r="D21" s="16"/>
      <c r="E21" s="16"/>
      <c r="F21" s="17"/>
      <c r="G21" s="15"/>
      <c r="H21" s="16"/>
      <c r="I21" s="16"/>
      <c r="J21" s="16"/>
    </row>
    <row r="22" spans="2:12" x14ac:dyDescent="0.25">
      <c r="H22" s="20" t="s">
        <v>14</v>
      </c>
      <c r="I22" s="13" t="s">
        <v>19</v>
      </c>
      <c r="J22" s="13" t="s">
        <v>20</v>
      </c>
    </row>
    <row r="23" spans="2:12" x14ac:dyDescent="0.25">
      <c r="G23" s="18" t="s">
        <v>17</v>
      </c>
      <c r="H23" s="27">
        <f ca="1">SUM(L14:L19)-13</f>
        <v>2</v>
      </c>
      <c r="I23" s="14" t="str">
        <f ca="1">CONCATENATE("$H$",SUM(L14:L19))</f>
        <v>$H$15</v>
      </c>
      <c r="J23" s="14">
        <f ca="1">INDIRECT(I23)</f>
        <v>5.0652204992648928E-6</v>
      </c>
    </row>
    <row r="24" spans="2:12" x14ac:dyDescent="0.25">
      <c r="G24" s="18" t="s">
        <v>18</v>
      </c>
      <c r="H24" s="28"/>
      <c r="I24" s="14" t="str">
        <f ca="1">CONCATENATE("$I$",SUM(L14:L20))</f>
        <v>$I$15</v>
      </c>
      <c r="J24" s="14">
        <f ca="1">INDIRECT(I24)</f>
        <v>7.2652928927146118E-6</v>
      </c>
    </row>
  </sheetData>
  <mergeCells count="5">
    <mergeCell ref="C2:E2"/>
    <mergeCell ref="H2:J2"/>
    <mergeCell ref="C12:E12"/>
    <mergeCell ref="H12:J12"/>
    <mergeCell ref="H23:H24"/>
  </mergeCells>
  <conditionalFormatting sqref="J14:J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H4" activeCellId="2" sqref="C14:D19 C4:D9 H4:I9"/>
    </sheetView>
  </sheetViews>
  <sheetFormatPr defaultRowHeight="15" x14ac:dyDescent="0.25"/>
  <cols>
    <col min="1" max="1" width="1.42578125" customWidth="1"/>
    <col min="2" max="2" width="14.28515625" customWidth="1"/>
    <col min="3" max="5" width="14.42578125" customWidth="1"/>
    <col min="6" max="6" width="1.42578125" customWidth="1"/>
    <col min="7" max="7" width="14.28515625" customWidth="1"/>
    <col min="8" max="10" width="14.42578125" customWidth="1"/>
    <col min="11" max="11" width="1.42578125" customWidth="1"/>
  </cols>
  <sheetData>
    <row r="2" spans="2:12" x14ac:dyDescent="0.25">
      <c r="B2" s="1"/>
      <c r="C2" s="23" t="s">
        <v>0</v>
      </c>
      <c r="D2" s="24"/>
      <c r="E2" s="24"/>
      <c r="G2" s="1"/>
      <c r="H2" s="25" t="s">
        <v>1</v>
      </c>
      <c r="I2" s="25"/>
      <c r="J2" s="25"/>
    </row>
    <row r="3" spans="2:12" x14ac:dyDescent="0.25">
      <c r="B3" s="2"/>
      <c r="C3" s="3" t="s">
        <v>2</v>
      </c>
      <c r="D3" s="3" t="s">
        <v>3</v>
      </c>
      <c r="E3" s="3" t="s">
        <v>4</v>
      </c>
      <c r="G3" s="2"/>
      <c r="H3" s="3" t="s">
        <v>2</v>
      </c>
      <c r="I3" s="3" t="s">
        <v>3</v>
      </c>
      <c r="J3" s="3" t="s">
        <v>4</v>
      </c>
    </row>
    <row r="4" spans="2:12" x14ac:dyDescent="0.25">
      <c r="B4" s="4" t="s">
        <v>5</v>
      </c>
      <c r="C4" s="14">
        <v>5.7335967210838087E-6</v>
      </c>
      <c r="D4" s="14">
        <v>1.370363654188302E-5</v>
      </c>
      <c r="E4" s="5">
        <f t="shared" ref="E4:E9" si="0">SUM(C4:D4)</f>
        <v>1.9437233262966828E-5</v>
      </c>
      <c r="G4" s="4" t="s">
        <v>5</v>
      </c>
      <c r="H4" s="14">
        <v>6.6802193821018034E-6</v>
      </c>
      <c r="I4" s="14">
        <v>1.1574647895844101E-5</v>
      </c>
      <c r="J4" s="5">
        <f>SUM(H4:I4)</f>
        <v>1.8254867277945903E-5</v>
      </c>
    </row>
    <row r="5" spans="2:12" x14ac:dyDescent="0.25">
      <c r="B5" s="4" t="s">
        <v>6</v>
      </c>
      <c r="C5" s="14">
        <v>6.8747516269626829E-6</v>
      </c>
      <c r="D5" s="14">
        <v>1.2927438195163618E-5</v>
      </c>
      <c r="E5" s="5">
        <f t="shared" si="0"/>
        <v>1.9802189822126301E-5</v>
      </c>
      <c r="G5" s="4" t="s">
        <v>6</v>
      </c>
      <c r="H5" s="14">
        <v>6.5692249420045661E-6</v>
      </c>
      <c r="I5" s="14">
        <v>2.3718679565816894E-5</v>
      </c>
      <c r="J5" s="5">
        <f t="shared" ref="J5:J9" si="1">SUM(H5:I5)</f>
        <v>3.0287904507821459E-5</v>
      </c>
    </row>
    <row r="6" spans="2:12" x14ac:dyDescent="0.25">
      <c r="B6" s="4" t="s">
        <v>7</v>
      </c>
      <c r="C6" s="14">
        <v>8.4791001485555079E-6</v>
      </c>
      <c r="D6" s="14">
        <v>1.8473525846801223E-5</v>
      </c>
      <c r="E6" s="5">
        <f t="shared" si="0"/>
        <v>2.6952625995356729E-5</v>
      </c>
      <c r="G6" s="4" t="s">
        <v>7</v>
      </c>
      <c r="H6" s="14">
        <v>8.7528708457043338E-6</v>
      </c>
      <c r="I6" s="14">
        <v>1.9923772637974422E-5</v>
      </c>
      <c r="J6" s="5">
        <f t="shared" si="1"/>
        <v>2.8676643483678757E-5</v>
      </c>
    </row>
    <row r="7" spans="2:12" x14ac:dyDescent="0.25">
      <c r="B7" s="4" t="s">
        <v>8</v>
      </c>
      <c r="C7" s="14">
        <v>4.8379198418373405E-6</v>
      </c>
      <c r="D7" s="14">
        <v>1.7830576148634427E-5</v>
      </c>
      <c r="E7" s="5">
        <f t="shared" si="0"/>
        <v>2.2668495990471768E-5</v>
      </c>
      <c r="G7" s="4" t="s">
        <v>8</v>
      </c>
      <c r="H7" s="14">
        <v>5.2694623135131665E-6</v>
      </c>
      <c r="I7" s="14">
        <v>1.2429742891371875E-5</v>
      </c>
      <c r="J7" s="5">
        <f t="shared" si="1"/>
        <v>1.7699205204885041E-5</v>
      </c>
    </row>
    <row r="8" spans="2:12" x14ac:dyDescent="0.25">
      <c r="B8" s="4" t="s">
        <v>9</v>
      </c>
      <c r="C8" s="14">
        <v>1.2922003767852115E-5</v>
      </c>
      <c r="D8" s="14">
        <v>3.1537369310628445E-5</v>
      </c>
      <c r="E8" s="5">
        <f t="shared" si="0"/>
        <v>4.445937307848056E-5</v>
      </c>
      <c r="G8" s="4" t="s">
        <v>9</v>
      </c>
      <c r="H8" s="14">
        <v>1.277883097166243E-5</v>
      </c>
      <c r="I8" s="14">
        <v>2.2816496087605992E-5</v>
      </c>
      <c r="J8" s="5">
        <f t="shared" si="1"/>
        <v>3.5595327059268422E-5</v>
      </c>
    </row>
    <row r="9" spans="2:12" x14ac:dyDescent="0.25">
      <c r="B9" s="4" t="s">
        <v>10</v>
      </c>
      <c r="C9" s="14">
        <v>7.243458679281059E-6</v>
      </c>
      <c r="D9" s="14">
        <v>9.2986624920331168E-6</v>
      </c>
      <c r="E9" s="5">
        <f t="shared" si="0"/>
        <v>1.6542121171314175E-5</v>
      </c>
      <c r="G9" s="4" t="s">
        <v>10</v>
      </c>
      <c r="H9" s="14">
        <v>6.4680394558349503E-6</v>
      </c>
      <c r="I9" s="14">
        <v>1.1536449923180422E-5</v>
      </c>
      <c r="J9" s="5">
        <f t="shared" si="1"/>
        <v>1.8004489379015372E-5</v>
      </c>
    </row>
    <row r="10" spans="2:12" x14ac:dyDescent="0.25">
      <c r="B10" s="6" t="s">
        <v>11</v>
      </c>
      <c r="C10" s="7">
        <f t="shared" ref="C10:E10" si="2">AVERAGE(C4:C9)</f>
        <v>7.6818051309287526E-6</v>
      </c>
      <c r="D10" s="7">
        <f t="shared" si="2"/>
        <v>1.7295201422523977E-5</v>
      </c>
      <c r="E10" s="7">
        <f t="shared" si="2"/>
        <v>2.4977006553452725E-5</v>
      </c>
      <c r="G10" s="6" t="s">
        <v>11</v>
      </c>
      <c r="H10" s="7">
        <f t="shared" ref="H10:J10" si="3">AVERAGE(H4:H9)</f>
        <v>7.7531079851368746E-6</v>
      </c>
      <c r="I10" s="7">
        <f t="shared" si="3"/>
        <v>1.6999964833632284E-5</v>
      </c>
      <c r="J10" s="7">
        <f t="shared" si="3"/>
        <v>2.4753072818769161E-5</v>
      </c>
    </row>
    <row r="12" spans="2:12" x14ac:dyDescent="0.25">
      <c r="B12" s="1"/>
      <c r="C12" s="25" t="s">
        <v>12</v>
      </c>
      <c r="D12" s="25"/>
      <c r="E12" s="25"/>
      <c r="G12" s="1"/>
      <c r="H12" s="26" t="s">
        <v>13</v>
      </c>
      <c r="I12" s="26"/>
      <c r="J12" s="26"/>
    </row>
    <row r="13" spans="2:12" x14ac:dyDescent="0.25">
      <c r="B13" s="2"/>
      <c r="C13" s="3" t="s">
        <v>2</v>
      </c>
      <c r="D13" s="3" t="s">
        <v>3</v>
      </c>
      <c r="E13" s="3" t="s">
        <v>4</v>
      </c>
      <c r="G13" s="2"/>
      <c r="H13" s="8" t="s">
        <v>2</v>
      </c>
      <c r="I13" s="8" t="s">
        <v>3</v>
      </c>
      <c r="J13" s="8" t="s">
        <v>4</v>
      </c>
    </row>
    <row r="14" spans="2:12" x14ac:dyDescent="0.25">
      <c r="B14" s="4" t="s">
        <v>5</v>
      </c>
      <c r="C14" s="14">
        <v>6.1447820749195441E-6</v>
      </c>
      <c r="D14" s="14">
        <v>1.3501261549712676E-5</v>
      </c>
      <c r="E14" s="5">
        <f>SUM(C14:D14)</f>
        <v>1.9646043624632221E-5</v>
      </c>
      <c r="G14" s="4" t="s">
        <v>5</v>
      </c>
      <c r="H14" s="5">
        <f t="shared" ref="H14:I19" si="4">AVERAGE(C4,H4,C14)</f>
        <v>6.1861993927017182E-6</v>
      </c>
      <c r="I14" s="5">
        <f t="shared" si="4"/>
        <v>1.2926515329146597E-5</v>
      </c>
      <c r="J14" s="5">
        <f t="shared" ref="J14:J19" si="5">SUM(H14:I14)</f>
        <v>1.9112714721848314E-5</v>
      </c>
      <c r="L14" s="19" t="str">
        <f ca="1">IF(J14=MIN($J$14:$J$19),CELL("lin",J14),"")</f>
        <v/>
      </c>
    </row>
    <row r="15" spans="2:12" x14ac:dyDescent="0.25">
      <c r="B15" s="4" t="s">
        <v>6</v>
      </c>
      <c r="C15" s="14">
        <v>7.3125030472154162E-6</v>
      </c>
      <c r="D15" s="14">
        <v>1.4256112659823668E-5</v>
      </c>
      <c r="E15" s="5">
        <f t="shared" ref="E15:E19" si="6">SUM(C15:D15)</f>
        <v>2.1568615707039085E-5</v>
      </c>
      <c r="G15" s="4" t="s">
        <v>6</v>
      </c>
      <c r="H15" s="5">
        <f t="shared" si="4"/>
        <v>6.9188265387275548E-6</v>
      </c>
      <c r="I15" s="5">
        <f t="shared" si="4"/>
        <v>1.696741014026806E-5</v>
      </c>
      <c r="J15" s="5">
        <f t="shared" si="5"/>
        <v>2.3886236678995614E-5</v>
      </c>
      <c r="L15" s="19" t="str">
        <f t="shared" ref="L15:L19" ca="1" si="7">IF(J15=MIN($J$14:$J$19),CELL("lin",J15),"")</f>
        <v/>
      </c>
    </row>
    <row r="16" spans="2:12" x14ac:dyDescent="0.25">
      <c r="B16" s="4" t="s">
        <v>7</v>
      </c>
      <c r="C16" s="14">
        <v>8.7960010234556226E-6</v>
      </c>
      <c r="D16" s="14">
        <v>1.4228599247332791E-5</v>
      </c>
      <c r="E16" s="5">
        <f t="shared" si="6"/>
        <v>2.3024600270788413E-5</v>
      </c>
      <c r="G16" s="4" t="s">
        <v>7</v>
      </c>
      <c r="H16" s="5">
        <f t="shared" si="4"/>
        <v>8.6759906725718214E-6</v>
      </c>
      <c r="I16" s="5">
        <f t="shared" si="4"/>
        <v>1.7541965910702811E-5</v>
      </c>
      <c r="J16" s="5">
        <f t="shared" si="5"/>
        <v>2.6217956583274631E-5</v>
      </c>
      <c r="L16" s="19" t="str">
        <f t="shared" ca="1" si="7"/>
        <v/>
      </c>
    </row>
    <row r="17" spans="2:12" x14ac:dyDescent="0.25">
      <c r="B17" s="4" t="s">
        <v>8</v>
      </c>
      <c r="C17" s="14">
        <v>5.1924743747261735E-6</v>
      </c>
      <c r="D17" s="14">
        <v>1.9865529142404888E-5</v>
      </c>
      <c r="E17" s="5">
        <f t="shared" si="6"/>
        <v>2.5058003517131061E-5</v>
      </c>
      <c r="G17" s="4" t="s">
        <v>8</v>
      </c>
      <c r="H17" s="5">
        <f t="shared" si="4"/>
        <v>5.0999521766922263E-6</v>
      </c>
      <c r="I17" s="5">
        <f t="shared" si="4"/>
        <v>1.670861606080373E-5</v>
      </c>
      <c r="J17" s="5">
        <f t="shared" si="5"/>
        <v>2.1808568237495955E-5</v>
      </c>
      <c r="L17" s="19" t="str">
        <f t="shared" ca="1" si="7"/>
        <v/>
      </c>
    </row>
    <row r="18" spans="2:12" x14ac:dyDescent="0.25">
      <c r="B18" s="4" t="s">
        <v>9</v>
      </c>
      <c r="C18" s="14">
        <v>9.418038806714024E-6</v>
      </c>
      <c r="D18" s="14">
        <v>4.7424621075676699E-5</v>
      </c>
      <c r="E18" s="5">
        <f t="shared" si="6"/>
        <v>5.6842659882390723E-5</v>
      </c>
      <c r="G18" s="4" t="s">
        <v>9</v>
      </c>
      <c r="H18" s="5">
        <f t="shared" si="4"/>
        <v>1.170629118207619E-5</v>
      </c>
      <c r="I18" s="5">
        <f t="shared" si="4"/>
        <v>3.3926162157970381E-5</v>
      </c>
      <c r="J18" s="5">
        <f t="shared" si="5"/>
        <v>4.5632453340046573E-5</v>
      </c>
      <c r="L18" s="19" t="str">
        <f t="shared" ca="1" si="7"/>
        <v/>
      </c>
    </row>
    <row r="19" spans="2:12" x14ac:dyDescent="0.25">
      <c r="B19" s="4" t="s">
        <v>10</v>
      </c>
      <c r="C19" s="14">
        <v>5.7538620847891223E-6</v>
      </c>
      <c r="D19" s="14">
        <v>9.0451508815490648E-6</v>
      </c>
      <c r="E19" s="5">
        <f t="shared" si="6"/>
        <v>1.4799012966338186E-5</v>
      </c>
      <c r="G19" s="4" t="s">
        <v>10</v>
      </c>
      <c r="H19" s="5">
        <f t="shared" si="4"/>
        <v>6.4884534066350439E-6</v>
      </c>
      <c r="I19" s="5">
        <f t="shared" si="4"/>
        <v>9.9600877655875335E-6</v>
      </c>
      <c r="J19" s="5">
        <f t="shared" si="5"/>
        <v>1.6448541172222577E-5</v>
      </c>
      <c r="L19" s="19">
        <f t="shared" ca="1" si="7"/>
        <v>19</v>
      </c>
    </row>
    <row r="20" spans="2:12" x14ac:dyDescent="0.25">
      <c r="B20" s="6" t="s">
        <v>11</v>
      </c>
      <c r="C20" s="7">
        <f t="shared" ref="C20:E20" si="8">AVERAGE(C14:C19)</f>
        <v>7.102943568636651E-6</v>
      </c>
      <c r="D20" s="7">
        <f t="shared" si="8"/>
        <v>1.9720212426083299E-5</v>
      </c>
      <c r="E20" s="7">
        <f t="shared" si="8"/>
        <v>2.6823155994719946E-5</v>
      </c>
      <c r="G20" s="9" t="s">
        <v>11</v>
      </c>
      <c r="H20" s="10">
        <f>AVERAGE(H14:H19)</f>
        <v>7.5126188949007577E-6</v>
      </c>
      <c r="I20" s="10">
        <f>AVERAGE(I14:I19)</f>
        <v>1.8005126227413187E-5</v>
      </c>
      <c r="J20" s="10">
        <f>AVERAGE(J14:J19)</f>
        <v>2.5517745122313944E-5</v>
      </c>
    </row>
    <row r="21" spans="2:12" x14ac:dyDescent="0.25">
      <c r="B21" s="15"/>
      <c r="C21" s="16"/>
      <c r="D21" s="16"/>
      <c r="E21" s="16"/>
      <c r="F21" s="17"/>
      <c r="G21" s="15"/>
      <c r="H21" s="16"/>
      <c r="I21" s="16"/>
      <c r="J21" s="16"/>
    </row>
    <row r="22" spans="2:12" x14ac:dyDescent="0.25">
      <c r="H22" s="20" t="s">
        <v>14</v>
      </c>
      <c r="I22" s="13" t="s">
        <v>19</v>
      </c>
      <c r="J22" s="13" t="s">
        <v>20</v>
      </c>
    </row>
    <row r="23" spans="2:12" x14ac:dyDescent="0.25">
      <c r="G23" s="18" t="s">
        <v>17</v>
      </c>
      <c r="H23" s="27">
        <f ca="1">SUM(L14:L19)-13</f>
        <v>6</v>
      </c>
      <c r="I23" s="14" t="str">
        <f ca="1">CONCATENATE("$H$",SUM(L14:L19))</f>
        <v>$H$19</v>
      </c>
      <c r="J23" s="14">
        <f ca="1">INDIRECT(I23)</f>
        <v>6.4884534066350439E-6</v>
      </c>
    </row>
    <row r="24" spans="2:12" x14ac:dyDescent="0.25">
      <c r="G24" s="18" t="s">
        <v>18</v>
      </c>
      <c r="H24" s="28"/>
      <c r="I24" s="14" t="str">
        <f ca="1">CONCATENATE("$I$",SUM(L14:L20))</f>
        <v>$I$19</v>
      </c>
      <c r="J24" s="14">
        <f ca="1">INDIRECT(I24)</f>
        <v>9.9600877655875335E-6</v>
      </c>
    </row>
  </sheetData>
  <mergeCells count="5">
    <mergeCell ref="C2:E2"/>
    <mergeCell ref="H2:J2"/>
    <mergeCell ref="C12:E12"/>
    <mergeCell ref="H12:J12"/>
    <mergeCell ref="H23:H24"/>
  </mergeCells>
  <conditionalFormatting sqref="J14:J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tabSelected="1" workbookViewId="0">
      <selection activeCell="B21" sqref="B21"/>
    </sheetView>
  </sheetViews>
  <sheetFormatPr defaultRowHeight="15" x14ac:dyDescent="0.25"/>
  <cols>
    <col min="1" max="1" width="1.42578125" customWidth="1"/>
    <col min="2" max="2" width="14.28515625" customWidth="1"/>
    <col min="3" max="5" width="14.42578125" customWidth="1"/>
    <col min="6" max="6" width="1.42578125" customWidth="1"/>
    <col min="7" max="7" width="14.28515625" customWidth="1"/>
    <col min="8" max="10" width="14.42578125" customWidth="1"/>
    <col min="11" max="11" width="1.42578125" customWidth="1"/>
  </cols>
  <sheetData>
    <row r="2" spans="2:12" x14ac:dyDescent="0.25">
      <c r="B2" s="1"/>
      <c r="C2" s="23" t="s">
        <v>0</v>
      </c>
      <c r="D2" s="24"/>
      <c r="E2" s="24"/>
      <c r="G2" s="1"/>
      <c r="H2" s="25" t="s">
        <v>1</v>
      </c>
      <c r="I2" s="25"/>
      <c r="J2" s="25"/>
    </row>
    <row r="3" spans="2:12" x14ac:dyDescent="0.25">
      <c r="B3" s="2"/>
      <c r="C3" s="12" t="s">
        <v>2</v>
      </c>
      <c r="D3" s="12" t="s">
        <v>3</v>
      </c>
      <c r="E3" s="12" t="s">
        <v>4</v>
      </c>
      <c r="G3" s="2"/>
      <c r="H3" s="12" t="s">
        <v>2</v>
      </c>
      <c r="I3" s="12" t="s">
        <v>3</v>
      </c>
      <c r="J3" s="12" t="s">
        <v>4</v>
      </c>
    </row>
    <row r="4" spans="2:12" x14ac:dyDescent="0.25">
      <c r="B4" s="4" t="s">
        <v>5</v>
      </c>
      <c r="C4" s="14">
        <v>6.8334532804547701E-6</v>
      </c>
      <c r="D4" s="14">
        <v>1.8846520193284297E-5</v>
      </c>
      <c r="E4" s="5">
        <f t="shared" ref="E4:E9" si="0">SUM(C4:D4)</f>
        <v>2.5679973473739067E-5</v>
      </c>
      <c r="G4" s="4" t="s">
        <v>5</v>
      </c>
      <c r="H4" s="14">
        <v>5.5032205554013109E-6</v>
      </c>
      <c r="I4" s="14">
        <v>4.6319500768290639E-5</v>
      </c>
      <c r="J4" s="5">
        <f>SUM(H4:I4)</f>
        <v>5.1822721323691952E-5</v>
      </c>
    </row>
    <row r="5" spans="2:12" x14ac:dyDescent="0.25">
      <c r="B5" s="4" t="s">
        <v>6</v>
      </c>
      <c r="C5" s="14">
        <v>6.6327060112974982E-6</v>
      </c>
      <c r="D5" s="14">
        <v>1.0816351301603856E-5</v>
      </c>
      <c r="E5" s="5">
        <f t="shared" si="0"/>
        <v>1.7449057312901355E-5</v>
      </c>
      <c r="G5" s="4" t="s">
        <v>6</v>
      </c>
      <c r="H5" s="14">
        <v>6.4261743258321077E-6</v>
      </c>
      <c r="I5" s="14">
        <v>8.8066195105061237E-6</v>
      </c>
      <c r="J5" s="5">
        <f t="shared" ref="J5:J9" si="1">SUM(H5:I5)</f>
        <v>1.5232793836338231E-5</v>
      </c>
    </row>
    <row r="6" spans="2:12" x14ac:dyDescent="0.25">
      <c r="B6" s="4" t="s">
        <v>7</v>
      </c>
      <c r="C6" s="14">
        <v>3.3932127677671787E-6</v>
      </c>
      <c r="D6" s="14">
        <v>3.3137508388584138E-5</v>
      </c>
      <c r="E6" s="5">
        <f t="shared" si="0"/>
        <v>3.6530721156351315E-5</v>
      </c>
      <c r="G6" s="4" t="s">
        <v>7</v>
      </c>
      <c r="H6" s="14">
        <v>1.1345520908097188E-6</v>
      </c>
      <c r="I6" s="14">
        <v>4.2154993067851533E-5</v>
      </c>
      <c r="J6" s="5">
        <f t="shared" si="1"/>
        <v>4.3289545158661254E-5</v>
      </c>
    </row>
    <row r="7" spans="2:12" x14ac:dyDescent="0.25">
      <c r="B7" s="4" t="s">
        <v>8</v>
      </c>
      <c r="C7" s="14">
        <v>1.1556270790508394E-6</v>
      </c>
      <c r="D7" s="14">
        <v>1.9883482465872804E-5</v>
      </c>
      <c r="E7" s="5">
        <f t="shared" si="0"/>
        <v>2.1039109544923645E-5</v>
      </c>
      <c r="G7" s="4" t="s">
        <v>8</v>
      </c>
      <c r="H7" s="14">
        <v>1.1269068754460488E-6</v>
      </c>
      <c r="I7" s="14">
        <v>2.4534216721734138E-5</v>
      </c>
      <c r="J7" s="5">
        <f t="shared" si="1"/>
        <v>2.5661123597180187E-5</v>
      </c>
    </row>
    <row r="8" spans="2:12" x14ac:dyDescent="0.25">
      <c r="B8" s="4" t="s">
        <v>9</v>
      </c>
      <c r="C8" s="14">
        <v>5.135566322194893E-6</v>
      </c>
      <c r="D8" s="14">
        <v>1.8516588914390981E-5</v>
      </c>
      <c r="E8" s="5">
        <f t="shared" si="0"/>
        <v>2.3652155236585874E-5</v>
      </c>
      <c r="G8" s="4" t="s">
        <v>9</v>
      </c>
      <c r="H8" s="14">
        <v>3.7763423959472572E-6</v>
      </c>
      <c r="I8" s="14">
        <v>1.6373602601721334E-5</v>
      </c>
      <c r="J8" s="5">
        <f t="shared" si="1"/>
        <v>2.0149944997668591E-5</v>
      </c>
    </row>
    <row r="9" spans="2:12" x14ac:dyDescent="0.25">
      <c r="B9" s="4" t="s">
        <v>10</v>
      </c>
      <c r="C9" s="14">
        <v>8.5447635392214592E-6</v>
      </c>
      <c r="D9" s="14">
        <v>2.6006427399316603E-5</v>
      </c>
      <c r="E9" s="5">
        <f t="shared" si="0"/>
        <v>3.455119093853806E-5</v>
      </c>
      <c r="G9" s="4" t="s">
        <v>10</v>
      </c>
      <c r="H9" s="14">
        <v>1.1410586979078152E-5</v>
      </c>
      <c r="I9" s="14">
        <v>1.4195252475945162E-5</v>
      </c>
      <c r="J9" s="5">
        <f t="shared" si="1"/>
        <v>2.5605839455023312E-5</v>
      </c>
    </row>
    <row r="10" spans="2:12" x14ac:dyDescent="0.25">
      <c r="B10" s="6" t="s">
        <v>11</v>
      </c>
      <c r="C10" s="7">
        <f t="shared" ref="C10:E10" si="2">AVERAGE(C4:C9)</f>
        <v>5.282554833331106E-6</v>
      </c>
      <c r="D10" s="7">
        <f t="shared" si="2"/>
        <v>2.1201146443842112E-5</v>
      </c>
      <c r="E10" s="7">
        <f t="shared" si="2"/>
        <v>2.648370127717322E-5</v>
      </c>
      <c r="G10" s="6" t="s">
        <v>11</v>
      </c>
      <c r="H10" s="7">
        <f t="shared" ref="H10:J10" si="3">AVERAGE(H4:H9)</f>
        <v>4.8962972037524322E-6</v>
      </c>
      <c r="I10" s="7">
        <f t="shared" si="3"/>
        <v>2.5397364191008152E-5</v>
      </c>
      <c r="J10" s="7">
        <f t="shared" si="3"/>
        <v>3.0293661394760587E-5</v>
      </c>
    </row>
    <row r="12" spans="2:12" x14ac:dyDescent="0.25">
      <c r="B12" s="1"/>
      <c r="C12" s="25" t="s">
        <v>12</v>
      </c>
      <c r="D12" s="25"/>
      <c r="E12" s="25"/>
      <c r="G12" s="1"/>
      <c r="H12" s="26" t="s">
        <v>13</v>
      </c>
      <c r="I12" s="26"/>
      <c r="J12" s="26"/>
    </row>
    <row r="13" spans="2:12" x14ac:dyDescent="0.25">
      <c r="B13" s="2"/>
      <c r="C13" s="12" t="s">
        <v>2</v>
      </c>
      <c r="D13" s="12" t="s">
        <v>3</v>
      </c>
      <c r="E13" s="12" t="s">
        <v>4</v>
      </c>
      <c r="G13" s="2"/>
      <c r="H13" s="13" t="s">
        <v>2</v>
      </c>
      <c r="I13" s="13" t="s">
        <v>3</v>
      </c>
      <c r="J13" s="13" t="s">
        <v>4</v>
      </c>
    </row>
    <row r="14" spans="2:12" x14ac:dyDescent="0.25">
      <c r="B14" s="4" t="s">
        <v>5</v>
      </c>
      <c r="C14" s="14">
        <v>6.6377492172966844E-6</v>
      </c>
      <c r="D14" s="14">
        <v>1.6380837709227723E-5</v>
      </c>
      <c r="E14" s="5">
        <f>SUM(C14:D14)</f>
        <v>2.3018586926524406E-5</v>
      </c>
      <c r="G14" s="4" t="s">
        <v>5</v>
      </c>
      <c r="H14" s="5">
        <f t="shared" ref="H14:I19" si="4">AVERAGE(C4,H4,C14)</f>
        <v>6.3248076843842551E-6</v>
      </c>
      <c r="I14" s="5">
        <f t="shared" si="4"/>
        <v>2.718228622360089E-5</v>
      </c>
      <c r="J14" s="5">
        <f t="shared" ref="J14:J19" si="5">SUM(H14:I14)</f>
        <v>3.3507093907985144E-5</v>
      </c>
      <c r="L14" s="19" t="str">
        <f ca="1">IF(J14=MIN($J$14:$J$19),CELL("lin",J14),"")</f>
        <v/>
      </c>
    </row>
    <row r="15" spans="2:12" x14ac:dyDescent="0.25">
      <c r="B15" s="4" t="s">
        <v>6</v>
      </c>
      <c r="C15" s="14">
        <v>5.2163372290453957E-6</v>
      </c>
      <c r="D15" s="14">
        <v>1.1980812283136233E-5</v>
      </c>
      <c r="E15" s="5">
        <f t="shared" ref="E15:E19" si="6">SUM(C15:D15)</f>
        <v>1.7197149512181629E-5</v>
      </c>
      <c r="G15" s="4" t="s">
        <v>6</v>
      </c>
      <c r="H15" s="5">
        <f t="shared" si="4"/>
        <v>6.091739188725E-6</v>
      </c>
      <c r="I15" s="5">
        <f t="shared" si="4"/>
        <v>1.053459436508207E-5</v>
      </c>
      <c r="J15" s="5">
        <f t="shared" si="5"/>
        <v>1.6626333553807072E-5</v>
      </c>
      <c r="L15" s="19">
        <f t="shared" ref="L15:L19" ca="1" si="7">IF(J15=MIN($J$14:$J$19),CELL("lin",J15),"")</f>
        <v>15</v>
      </c>
    </row>
    <row r="16" spans="2:12" x14ac:dyDescent="0.25">
      <c r="B16" s="4" t="s">
        <v>7</v>
      </c>
      <c r="C16" s="14">
        <v>2.0346901956394068E-6</v>
      </c>
      <c r="D16" s="14">
        <v>2.1404499301860196E-5</v>
      </c>
      <c r="E16" s="5">
        <f t="shared" si="6"/>
        <v>2.3439189497499605E-5</v>
      </c>
      <c r="G16" s="4" t="s">
        <v>7</v>
      </c>
      <c r="H16" s="5">
        <f t="shared" si="4"/>
        <v>2.1874850180721014E-6</v>
      </c>
      <c r="I16" s="5">
        <f t="shared" si="4"/>
        <v>3.2232333586098624E-5</v>
      </c>
      <c r="J16" s="5">
        <f t="shared" si="5"/>
        <v>3.4419818604170727E-5</v>
      </c>
      <c r="L16" s="19" t="str">
        <f t="shared" ca="1" si="7"/>
        <v/>
      </c>
    </row>
    <row r="17" spans="2:12" x14ac:dyDescent="0.25">
      <c r="B17" s="4" t="s">
        <v>8</v>
      </c>
      <c r="C17" s="14">
        <v>9.7460980279164497E-7</v>
      </c>
      <c r="D17" s="14">
        <v>1.6609427499818114E-5</v>
      </c>
      <c r="E17" s="5">
        <f t="shared" si="6"/>
        <v>1.7584037302609758E-5</v>
      </c>
      <c r="G17" s="4" t="s">
        <v>8</v>
      </c>
      <c r="H17" s="5">
        <f t="shared" si="4"/>
        <v>1.0857145857628443E-6</v>
      </c>
      <c r="I17" s="5">
        <f t="shared" si="4"/>
        <v>2.0342375562475019E-5</v>
      </c>
      <c r="J17" s="5">
        <f t="shared" si="5"/>
        <v>2.1428090148237862E-5</v>
      </c>
      <c r="L17" s="19" t="str">
        <f t="shared" ca="1" si="7"/>
        <v/>
      </c>
    </row>
    <row r="18" spans="2:12" x14ac:dyDescent="0.25">
      <c r="B18" s="4" t="s">
        <v>9</v>
      </c>
      <c r="C18" s="14">
        <v>4.9181085030875227E-6</v>
      </c>
      <c r="D18" s="14">
        <v>1.5653754818312845E-5</v>
      </c>
      <c r="E18" s="5">
        <f t="shared" si="6"/>
        <v>2.0571863321400368E-5</v>
      </c>
      <c r="G18" s="4" t="s">
        <v>9</v>
      </c>
      <c r="H18" s="5">
        <f t="shared" si="4"/>
        <v>4.6100057404098911E-6</v>
      </c>
      <c r="I18" s="5">
        <f t="shared" si="4"/>
        <v>1.6847982111475055E-5</v>
      </c>
      <c r="J18" s="5">
        <f t="shared" si="5"/>
        <v>2.1457987851884946E-5</v>
      </c>
      <c r="L18" s="19" t="str">
        <f t="shared" ca="1" si="7"/>
        <v/>
      </c>
    </row>
    <row r="19" spans="2:12" x14ac:dyDescent="0.25">
      <c r="B19" s="4" t="s">
        <v>10</v>
      </c>
      <c r="C19" s="14">
        <v>1.3018034913108098E-5</v>
      </c>
      <c r="D19" s="14">
        <v>3.1936146434960336E-5</v>
      </c>
      <c r="E19" s="5">
        <f t="shared" si="6"/>
        <v>4.4954181348068436E-5</v>
      </c>
      <c r="G19" s="4" t="s">
        <v>10</v>
      </c>
      <c r="H19" s="5">
        <f t="shared" si="4"/>
        <v>1.0991128477135903E-5</v>
      </c>
      <c r="I19" s="5">
        <f t="shared" si="4"/>
        <v>2.4045942103407366E-5</v>
      </c>
      <c r="J19" s="5">
        <f t="shared" si="5"/>
        <v>3.5037070580543265E-5</v>
      </c>
      <c r="L19" s="19" t="str">
        <f t="shared" ca="1" si="7"/>
        <v/>
      </c>
    </row>
    <row r="20" spans="2:12" x14ac:dyDescent="0.25">
      <c r="B20" s="6" t="s">
        <v>11</v>
      </c>
      <c r="C20" s="7">
        <f t="shared" ref="C20:E20" si="8">AVERAGE(C14:C19)</f>
        <v>5.4665883101614593E-6</v>
      </c>
      <c r="D20" s="7">
        <f t="shared" si="8"/>
        <v>1.8994246341219241E-5</v>
      </c>
      <c r="E20" s="7">
        <f t="shared" si="8"/>
        <v>2.4460834651380701E-5</v>
      </c>
      <c r="G20" s="9" t="s">
        <v>11</v>
      </c>
      <c r="H20" s="10">
        <f>AVERAGE(H14:H19)</f>
        <v>5.2151467824149995E-6</v>
      </c>
      <c r="I20" s="10">
        <f>AVERAGE(I14:I19)</f>
        <v>2.1864252325356507E-5</v>
      </c>
      <c r="J20" s="10">
        <f>AVERAGE(J14:J19)</f>
        <v>2.7079399107771503E-5</v>
      </c>
    </row>
    <row r="21" spans="2:12" x14ac:dyDescent="0.25">
      <c r="B21" s="15"/>
      <c r="C21" s="16"/>
      <c r="D21" s="16"/>
      <c r="E21" s="16"/>
      <c r="F21" s="17"/>
      <c r="G21" s="15"/>
      <c r="H21" s="16"/>
      <c r="I21" s="16"/>
      <c r="J21" s="16"/>
    </row>
    <row r="22" spans="2:12" x14ac:dyDescent="0.25">
      <c r="H22" s="20" t="s">
        <v>14</v>
      </c>
      <c r="I22" s="13" t="s">
        <v>19</v>
      </c>
      <c r="J22" s="13" t="s">
        <v>20</v>
      </c>
    </row>
    <row r="23" spans="2:12" x14ac:dyDescent="0.25">
      <c r="G23" s="18" t="s">
        <v>17</v>
      </c>
      <c r="H23" s="27">
        <f ca="1">SUM(L14:L19)-13</f>
        <v>2</v>
      </c>
      <c r="I23" s="14" t="str">
        <f ca="1">CONCATENATE("$H$",SUM(L14:L19))</f>
        <v>$H$15</v>
      </c>
      <c r="J23" s="14">
        <f ca="1">INDIRECT(I23)</f>
        <v>6.091739188725E-6</v>
      </c>
    </row>
    <row r="24" spans="2:12" x14ac:dyDescent="0.25">
      <c r="G24" s="18" t="s">
        <v>18</v>
      </c>
      <c r="H24" s="28"/>
      <c r="I24" s="14" t="str">
        <f ca="1">CONCATENATE("$I$",SUM(L14:L20))</f>
        <v>$I$15</v>
      </c>
      <c r="J24" s="14">
        <f ca="1">INDIRECT(I24)</f>
        <v>1.053459436508207E-5</v>
      </c>
    </row>
  </sheetData>
  <mergeCells count="5">
    <mergeCell ref="C2:E2"/>
    <mergeCell ref="H2:J2"/>
    <mergeCell ref="C12:E12"/>
    <mergeCell ref="H12:J12"/>
    <mergeCell ref="H23:H24"/>
  </mergeCells>
  <conditionalFormatting sqref="J14:J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1"/>
  <sheetViews>
    <sheetView workbookViewId="0">
      <selection activeCell="B8" sqref="B8"/>
    </sheetView>
  </sheetViews>
  <sheetFormatPr defaultRowHeight="15" x14ac:dyDescent="0.25"/>
  <cols>
    <col min="1" max="1" width="1.42578125" customWidth="1"/>
    <col min="2" max="2" width="15" bestFit="1" customWidth="1"/>
    <col min="3" max="3" width="12.42578125" customWidth="1"/>
    <col min="4" max="6" width="14.42578125" customWidth="1"/>
    <col min="7" max="7" width="1.42578125" customWidth="1"/>
  </cols>
  <sheetData>
    <row r="3" spans="2:8" ht="15" customHeight="1" x14ac:dyDescent="0.25">
      <c r="B3" s="25" t="s">
        <v>15</v>
      </c>
      <c r="C3" s="25"/>
      <c r="D3" s="25"/>
      <c r="E3" s="25"/>
      <c r="F3" s="25"/>
    </row>
    <row r="4" spans="2:8" x14ac:dyDescent="0.25">
      <c r="B4" s="11" t="s">
        <v>16</v>
      </c>
      <c r="C4" s="3" t="s">
        <v>14</v>
      </c>
      <c r="D4" s="3" t="s">
        <v>2</v>
      </c>
      <c r="E4" s="3" t="s">
        <v>3</v>
      </c>
      <c r="F4" s="3" t="s">
        <v>4</v>
      </c>
    </row>
    <row r="5" spans="2:8" x14ac:dyDescent="0.25">
      <c r="B5" s="22" t="s">
        <v>22</v>
      </c>
      <c r="C5" s="14">
        <f ca="1">N2N6!H23</f>
        <v>2</v>
      </c>
      <c r="D5" s="14">
        <f ca="1">N2N6!J23</f>
        <v>5.0652204992648928E-6</v>
      </c>
      <c r="E5" s="14">
        <f ca="1">N2N6!J24</f>
        <v>7.2652928927146118E-6</v>
      </c>
      <c r="F5" s="14">
        <f ca="1">SUM(D5:E5)</f>
        <v>1.2330513391979505E-5</v>
      </c>
      <c r="H5" s="19">
        <f ca="1">IF(F5=MIN($F$5:$F$7),CELL("lin",F5),"")</f>
        <v>5</v>
      </c>
    </row>
    <row r="6" spans="2:8" x14ac:dyDescent="0.25">
      <c r="B6" s="22" t="s">
        <v>23</v>
      </c>
      <c r="C6" s="14">
        <f ca="1">N4N8!H23</f>
        <v>6</v>
      </c>
      <c r="D6" s="14">
        <f ca="1">N4N8!J23</f>
        <v>6.4884534066350439E-6</v>
      </c>
      <c r="E6" s="14">
        <f ca="1">N4N8!J24</f>
        <v>9.9600877655875335E-6</v>
      </c>
      <c r="F6" s="14">
        <f t="shared" ref="F6:F7" ca="1" si="0">SUM(D6:E6)</f>
        <v>1.6448541172222577E-5</v>
      </c>
      <c r="H6" s="19" t="str">
        <f t="shared" ref="H6:H7" ca="1" si="1">IF(F6=MIN($F$5:$F$7),CELL("lin",F6),"")</f>
        <v/>
      </c>
    </row>
    <row r="7" spans="2:8" x14ac:dyDescent="0.25">
      <c r="B7" s="22" t="s">
        <v>24</v>
      </c>
      <c r="C7" s="14">
        <f ca="1">N6N10!H23</f>
        <v>2</v>
      </c>
      <c r="D7" s="5">
        <f ca="1">N6N10!J23</f>
        <v>6.091739188725E-6</v>
      </c>
      <c r="E7" s="5">
        <f ca="1">N6N10!J24</f>
        <v>1.053459436508207E-5</v>
      </c>
      <c r="F7" s="14">
        <f t="shared" ca="1" si="0"/>
        <v>1.6626333553807072E-5</v>
      </c>
      <c r="H7" s="19" t="str">
        <f t="shared" ca="1" si="1"/>
        <v/>
      </c>
    </row>
    <row r="9" spans="2:8" x14ac:dyDescent="0.25">
      <c r="B9" s="29" t="s">
        <v>21</v>
      </c>
      <c r="C9" s="29"/>
      <c r="D9" s="29"/>
      <c r="E9" s="29"/>
      <c r="F9" s="29"/>
    </row>
    <row r="10" spans="2:8" x14ac:dyDescent="0.25">
      <c r="B10" s="21" t="s">
        <v>16</v>
      </c>
      <c r="C10" s="21" t="s">
        <v>14</v>
      </c>
      <c r="D10" s="21" t="s">
        <v>2</v>
      </c>
      <c r="E10" s="21" t="s">
        <v>3</v>
      </c>
      <c r="F10" s="21" t="s">
        <v>4</v>
      </c>
    </row>
    <row r="11" spans="2:8" x14ac:dyDescent="0.25">
      <c r="B11" s="14" t="str">
        <f ca="1">INDIRECT(CONCATENATE("$B$",SUM($H$5:$H$7)))</f>
        <v>2/6</v>
      </c>
      <c r="C11" s="14">
        <f ca="1">INDIRECT(CONCATENATE("$C$",SUM($H$5:$H$7)))</f>
        <v>2</v>
      </c>
      <c r="D11" s="14">
        <f ca="1">INDIRECT(CONCATENATE("$D$",SUM($H$5:$H$7)))</f>
        <v>5.0652204992648928E-6</v>
      </c>
      <c r="E11" s="14">
        <f ca="1">INDIRECT(CONCATENATE("$E$",SUM($H$5:$H$7)))</f>
        <v>7.2652928927146118E-6</v>
      </c>
      <c r="F11" s="14">
        <f ca="1">INDIRECT(CONCATENATE("$F$",SUM($H$5:$H$7)))</f>
        <v>1.2330513391979505E-5</v>
      </c>
    </row>
  </sheetData>
  <mergeCells count="2">
    <mergeCell ref="B3:F3"/>
    <mergeCell ref="B9:F9"/>
  </mergeCells>
  <conditionalFormatting sqref="F5:F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N2N6</vt:lpstr>
      <vt:lpstr>N4N8</vt:lpstr>
      <vt:lpstr>N6N10</vt:lpstr>
      <vt:lpstr>Melhores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2010-08-12T23:41:02Z</dcterms:modified>
</cp:coreProperties>
</file>