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9320" windowHeight="12075" activeTab="2"/>
  </bookViews>
  <sheets>
    <sheet name="N4N8" sheetId="14" r:id="rId1"/>
    <sheet name="N6N12" sheetId="5" r:id="rId2"/>
    <sheet name="N8N16" sheetId="13" r:id="rId3"/>
    <sheet name="Melhores" sheetId="6" r:id="rId4"/>
  </sheets>
  <calcPr calcId="144525"/>
</workbook>
</file>

<file path=xl/calcChain.xml><?xml version="1.0" encoding="utf-8"?>
<calcChain xmlns="http://schemas.openxmlformats.org/spreadsheetml/2006/main">
  <c r="D20" i="14" l="1"/>
  <c r="C20" i="14"/>
  <c r="I19" i="14"/>
  <c r="H19" i="14"/>
  <c r="J19" i="14" s="1"/>
  <c r="E19" i="14"/>
  <c r="I18" i="14"/>
  <c r="H18" i="14"/>
  <c r="E18" i="14"/>
  <c r="I17" i="14"/>
  <c r="H17" i="14"/>
  <c r="J17" i="14" s="1"/>
  <c r="E17" i="14"/>
  <c r="I16" i="14"/>
  <c r="H16" i="14"/>
  <c r="E16" i="14"/>
  <c r="I15" i="14"/>
  <c r="H15" i="14"/>
  <c r="J15" i="14" s="1"/>
  <c r="E15" i="14"/>
  <c r="I14" i="14"/>
  <c r="I20" i="14" s="1"/>
  <c r="H14" i="14"/>
  <c r="E14" i="14"/>
  <c r="E20" i="14" s="1"/>
  <c r="I10" i="14"/>
  <c r="H10" i="14"/>
  <c r="D10" i="14"/>
  <c r="C10" i="14"/>
  <c r="J9" i="14"/>
  <c r="E9" i="14"/>
  <c r="J8" i="14"/>
  <c r="E8" i="14"/>
  <c r="J7" i="14"/>
  <c r="E7" i="14"/>
  <c r="J6" i="14"/>
  <c r="E6" i="14"/>
  <c r="J5" i="14"/>
  <c r="E5" i="14"/>
  <c r="J4" i="14"/>
  <c r="J10" i="14" s="1"/>
  <c r="E4" i="14"/>
  <c r="E10" i="14" s="1"/>
  <c r="D20" i="13"/>
  <c r="C20" i="13"/>
  <c r="I19" i="13"/>
  <c r="H19" i="13"/>
  <c r="J19" i="13" s="1"/>
  <c r="E19" i="13"/>
  <c r="I18" i="13"/>
  <c r="H18" i="13"/>
  <c r="E18" i="13"/>
  <c r="I17" i="13"/>
  <c r="H17" i="13"/>
  <c r="J17" i="13" s="1"/>
  <c r="E17" i="13"/>
  <c r="I16" i="13"/>
  <c r="H16" i="13"/>
  <c r="E16" i="13"/>
  <c r="I15" i="13"/>
  <c r="H15" i="13"/>
  <c r="J15" i="13" s="1"/>
  <c r="E15" i="13"/>
  <c r="I14" i="13"/>
  <c r="I20" i="13" s="1"/>
  <c r="H14" i="13"/>
  <c r="E14" i="13"/>
  <c r="E20" i="13" s="1"/>
  <c r="I10" i="13"/>
  <c r="H10" i="13"/>
  <c r="D10" i="13"/>
  <c r="C10" i="13"/>
  <c r="J9" i="13"/>
  <c r="E9" i="13"/>
  <c r="J8" i="13"/>
  <c r="E8" i="13"/>
  <c r="J7" i="13"/>
  <c r="E7" i="13"/>
  <c r="J6" i="13"/>
  <c r="E6" i="13"/>
  <c r="J5" i="13"/>
  <c r="E5" i="13"/>
  <c r="J4" i="13"/>
  <c r="J10" i="13" s="1"/>
  <c r="E4" i="13"/>
  <c r="E10" i="13" s="1"/>
  <c r="E4" i="5"/>
  <c r="E5" i="5"/>
  <c r="E6" i="5"/>
  <c r="E7" i="5"/>
  <c r="E8" i="5"/>
  <c r="E9" i="5"/>
  <c r="H20" i="14" l="1"/>
  <c r="H20" i="13"/>
  <c r="J16" i="13"/>
  <c r="J16" i="14"/>
  <c r="J18" i="14"/>
  <c r="J18" i="13"/>
  <c r="J14" i="14"/>
  <c r="J14" i="13"/>
  <c r="L15" i="13" s="1"/>
  <c r="D20" i="5"/>
  <c r="C20" i="5"/>
  <c r="I19" i="5"/>
  <c r="H19" i="5"/>
  <c r="E19" i="5"/>
  <c r="I18" i="5"/>
  <c r="H18" i="5"/>
  <c r="E18" i="5"/>
  <c r="I17" i="5"/>
  <c r="H17" i="5"/>
  <c r="E17" i="5"/>
  <c r="I16" i="5"/>
  <c r="H16" i="5"/>
  <c r="E16" i="5"/>
  <c r="I15" i="5"/>
  <c r="H15" i="5"/>
  <c r="E15" i="5"/>
  <c r="I14" i="5"/>
  <c r="H14" i="5"/>
  <c r="E14" i="5"/>
  <c r="I10" i="5"/>
  <c r="H10" i="5"/>
  <c r="D10" i="5"/>
  <c r="C10" i="5"/>
  <c r="J9" i="5"/>
  <c r="J8" i="5"/>
  <c r="J7" i="5"/>
  <c r="J6" i="5"/>
  <c r="J5" i="5"/>
  <c r="J4" i="5"/>
  <c r="E10" i="5"/>
  <c r="L16" i="14" l="1"/>
  <c r="I20" i="5"/>
  <c r="L19" i="14"/>
  <c r="L15" i="14"/>
  <c r="J20" i="14"/>
  <c r="L14" i="14"/>
  <c r="L17" i="14"/>
  <c r="L18" i="14"/>
  <c r="L19" i="13"/>
  <c r="L18" i="13"/>
  <c r="J20" i="13"/>
  <c r="L14" i="13"/>
  <c r="L17" i="13"/>
  <c r="L16" i="13"/>
  <c r="J17" i="5"/>
  <c r="J19" i="5"/>
  <c r="H20" i="5"/>
  <c r="J18" i="5"/>
  <c r="J16" i="5"/>
  <c r="J15" i="5"/>
  <c r="J10" i="5"/>
  <c r="E20" i="5"/>
  <c r="J14" i="5"/>
  <c r="I24" i="13" l="1"/>
  <c r="H23" i="14"/>
  <c r="C5" i="6" s="1"/>
  <c r="I24" i="14"/>
  <c r="H23" i="13"/>
  <c r="C7" i="6" s="1"/>
  <c r="I23" i="14"/>
  <c r="I23" i="13"/>
  <c r="L16" i="5"/>
  <c r="L17" i="5"/>
  <c r="J20" i="5"/>
  <c r="L14" i="5"/>
  <c r="L15" i="5"/>
  <c r="L18" i="5"/>
  <c r="L19" i="5"/>
  <c r="J24" i="14"/>
  <c r="J23" i="14"/>
  <c r="J24" i="13"/>
  <c r="J23" i="13"/>
  <c r="E5" i="6" l="1"/>
  <c r="D5" i="6"/>
  <c r="I24" i="5"/>
  <c r="H23" i="5"/>
  <c r="C6" i="6" s="1"/>
  <c r="E7" i="6"/>
  <c r="D7" i="6"/>
  <c r="I23" i="5"/>
  <c r="J23" i="5"/>
  <c r="J24" i="5"/>
  <c r="E6" i="6" l="1"/>
  <c r="D6" i="6"/>
  <c r="F7" i="6"/>
  <c r="F6" i="6" l="1"/>
  <c r="F5" i="6"/>
  <c r="H5" i="6" s="1"/>
  <c r="H6" i="6" l="1"/>
  <c r="H7" i="6"/>
  <c r="F11" i="6"/>
  <c r="C11" i="6"/>
  <c r="B11" i="6"/>
  <c r="E11" i="6"/>
  <c r="D11" i="6"/>
</calcChain>
</file>

<file path=xl/sharedStrings.xml><?xml version="1.0" encoding="utf-8"?>
<sst xmlns="http://schemas.openxmlformats.org/spreadsheetml/2006/main" count="162" uniqueCount="25">
  <si>
    <t>Validação 1</t>
  </si>
  <si>
    <t>Validação 2</t>
  </si>
  <si>
    <t>EMQ L1</t>
  </si>
  <si>
    <t>EMQ L2</t>
  </si>
  <si>
    <t>EMQ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</si>
  <si>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</si>
  <si>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</si>
  <si>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</si>
  <si>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</si>
  <si>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</si>
  <si>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</si>
  <si>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</si>
  <si>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Validação 3</t>
  </si>
  <si>
    <t>Média Validação</t>
  </si>
  <si>
    <t>Treinamento</t>
  </si>
  <si>
    <t>Melhores Redes Treinadas</t>
  </si>
  <si>
    <t>Neurônios C. O.</t>
  </si>
  <si>
    <t>Menor EMQ L1</t>
  </si>
  <si>
    <t>Menor EMQ L2</t>
  </si>
  <si>
    <t>Endereço</t>
  </si>
  <si>
    <t>Valor</t>
  </si>
  <si>
    <t>Melhor Rede</t>
  </si>
  <si>
    <t>4/8</t>
  </si>
  <si>
    <t>6/12</t>
  </si>
  <si>
    <t>8/16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</si>
</sst>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3" borderId="4" xfId="0" applyFill="1" applyBorder="1" applyAlignment="1">
      <alignment horizontal="center"/>
    </xf>
    <xf numFmtId="0" fontId="3" fillId="0" borderId="0" xfId="0" applyFont="1"/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C4" sqref="C4"/>
    </sheetView>
  </sheetViews>
  <sheetFormatPr defaultRowHeight="15" x14ac:dyDescent="0.2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 x14ac:dyDescent="0.25">
      <c r="B2" s="1"/>
      <c r="C2" s="23" t="s">
        <v>0</v>
      </c>
      <c r="D2" s="24"/>
      <c r="E2" s="24"/>
      <c r="G2" s="1"/>
      <c r="H2" s="25" t="s">
        <v>1</v>
      </c>
      <c r="I2" s="25"/>
      <c r="J2" s="25"/>
    </row>
    <row r="3" spans="2:12" x14ac:dyDescent="0.25">
      <c r="B3" s="2"/>
      <c r="C3" s="12" t="s">
        <v>2</v>
      </c>
      <c r="D3" s="12" t="s">
        <v>3</v>
      </c>
      <c r="E3" s="12" t="s">
        <v>4</v>
      </c>
      <c r="G3" s="2"/>
      <c r="H3" s="12" t="s">
        <v>2</v>
      </c>
      <c r="I3" s="12" t="s">
        <v>3</v>
      </c>
      <c r="J3" s="12" t="s">
        <v>4</v>
      </c>
    </row>
    <row r="4" spans="2:12" x14ac:dyDescent="0.25">
      <c r="B4" s="4" t="s">
        <v>5</v>
      </c>
      <c r="C4" s="14">
        <v>5.6879483353294144E-6</v>
      </c>
      <c r="D4" s="14">
        <v>7.3684838475687327E-5</v>
      </c>
      <c r="E4" s="5">
        <f t="shared" ref="E4:E9" si="0">SUM(C4:D4)</f>
        <v>7.9372786811016742E-5</v>
      </c>
      <c r="G4" s="4" t="s">
        <v>5</v>
      </c>
      <c r="H4" s="14">
        <v>4.8777142331760263E-6</v>
      </c>
      <c r="I4" s="14">
        <v>1.8503283482300536E-4</v>
      </c>
      <c r="J4" s="5">
        <f>SUM(H4:I4)</f>
        <v>1.8991054905618138E-4</v>
      </c>
    </row>
    <row r="5" spans="2:12" x14ac:dyDescent="0.25">
      <c r="B5" s="4" t="s">
        <v>6</v>
      </c>
      <c r="C5" s="14">
        <v>5.6436622251086696E-6</v>
      </c>
      <c r="D5" s="14">
        <v>4.8639238855332126E-5</v>
      </c>
      <c r="E5" s="5">
        <f t="shared" si="0"/>
        <v>5.4282901080440792E-5</v>
      </c>
      <c r="G5" s="4" t="s">
        <v>6</v>
      </c>
      <c r="H5" s="14">
        <v>5.6140477300420053E-6</v>
      </c>
      <c r="I5" s="14">
        <v>6.2856718116440413E-5</v>
      </c>
      <c r="J5" s="5">
        <f t="shared" ref="J5:J9" si="1">SUM(H5:I5)</f>
        <v>6.8470765846482423E-5</v>
      </c>
    </row>
    <row r="6" spans="2:12" x14ac:dyDescent="0.25">
      <c r="B6" s="4" t="s">
        <v>7</v>
      </c>
      <c r="C6" s="14">
        <v>4.0655863675935048E-6</v>
      </c>
      <c r="D6" s="14">
        <v>3.2908939799400952E-6</v>
      </c>
      <c r="E6" s="5">
        <f t="shared" si="0"/>
        <v>7.3564803475336E-6</v>
      </c>
      <c r="G6" s="4" t="s">
        <v>7</v>
      </c>
      <c r="H6" s="14">
        <v>3.6363642055110629E-6</v>
      </c>
      <c r="I6" s="14">
        <v>5.0927770112950643E-6</v>
      </c>
      <c r="J6" s="5">
        <f t="shared" si="1"/>
        <v>8.7291412168061276E-6</v>
      </c>
    </row>
    <row r="7" spans="2:12" x14ac:dyDescent="0.25">
      <c r="B7" s="4" t="s">
        <v>8</v>
      </c>
      <c r="C7" s="14">
        <v>1.1835487814389975E-3</v>
      </c>
      <c r="D7" s="14">
        <v>2.2172508385283414E-3</v>
      </c>
      <c r="E7" s="5">
        <f t="shared" si="0"/>
        <v>3.4007996199673391E-3</v>
      </c>
      <c r="G7" s="4" t="s">
        <v>8</v>
      </c>
      <c r="H7" s="14">
        <v>1.059449157191743E-3</v>
      </c>
      <c r="I7" s="14">
        <v>1.4335474944102474E-3</v>
      </c>
      <c r="J7" s="5">
        <f t="shared" si="1"/>
        <v>2.4929966516019902E-3</v>
      </c>
    </row>
    <row r="8" spans="2:12" x14ac:dyDescent="0.25">
      <c r="B8" s="4" t="s">
        <v>9</v>
      </c>
      <c r="C8" s="14">
        <v>6.4687732987447564E-6</v>
      </c>
      <c r="D8" s="14">
        <v>1.0986895323161439E-5</v>
      </c>
      <c r="E8" s="5">
        <f t="shared" si="0"/>
        <v>1.7455668621906195E-5</v>
      </c>
      <c r="G8" s="4" t="s">
        <v>9</v>
      </c>
      <c r="H8" s="14">
        <v>6.6590546351049637E-6</v>
      </c>
      <c r="I8" s="14">
        <v>2.1096009643377631E-5</v>
      </c>
      <c r="J8" s="5">
        <f t="shared" si="1"/>
        <v>2.7755064278482596E-5</v>
      </c>
    </row>
    <row r="9" spans="2:12" x14ac:dyDescent="0.25">
      <c r="B9" s="4" t="s">
        <v>10</v>
      </c>
      <c r="C9" s="14">
        <v>6.0005178133049214E-6</v>
      </c>
      <c r="D9" s="14">
        <v>6.6220582498606952E-5</v>
      </c>
      <c r="E9" s="5">
        <f t="shared" si="0"/>
        <v>7.2221100311911879E-5</v>
      </c>
      <c r="G9" s="4" t="s">
        <v>10</v>
      </c>
      <c r="H9" s="14">
        <v>5.6175391772481774E-6</v>
      </c>
      <c r="I9" s="14">
        <v>4.4408542701564425E-5</v>
      </c>
      <c r="J9" s="5">
        <f t="shared" si="1"/>
        <v>5.00260818788126E-5</v>
      </c>
    </row>
    <row r="10" spans="2:12" x14ac:dyDescent="0.25">
      <c r="B10" s="6" t="s">
        <v>11</v>
      </c>
      <c r="C10" s="7">
        <f t="shared" ref="C10:E10" si="2">AVERAGE(C4:C9)</f>
        <v>2.019025449131798E-4</v>
      </c>
      <c r="D10" s="7">
        <f t="shared" si="2"/>
        <v>4.0334554794351158E-4</v>
      </c>
      <c r="E10" s="7">
        <f t="shared" si="2"/>
        <v>6.0524809285669137E-4</v>
      </c>
      <c r="G10" s="6" t="s">
        <v>11</v>
      </c>
      <c r="H10" s="7">
        <f t="shared" ref="H10:J10" si="3">AVERAGE(H4:H9)</f>
        <v>1.8097564619547091E-4</v>
      </c>
      <c r="I10" s="7">
        <f t="shared" si="3"/>
        <v>2.920057294509884E-4</v>
      </c>
      <c r="J10" s="7">
        <f t="shared" si="3"/>
        <v>4.7298137564645923E-4</v>
      </c>
    </row>
    <row r="12" spans="2:12" x14ac:dyDescent="0.25">
      <c r="B12" s="1"/>
      <c r="C12" s="25" t="s">
        <v>12</v>
      </c>
      <c r="D12" s="25"/>
      <c r="E12" s="25"/>
      <c r="G12" s="1"/>
      <c r="H12" s="26" t="s">
        <v>13</v>
      </c>
      <c r="I12" s="26"/>
      <c r="J12" s="26"/>
    </row>
    <row r="13" spans="2:12" x14ac:dyDescent="0.25">
      <c r="B13" s="2"/>
      <c r="C13" s="12" t="s">
        <v>2</v>
      </c>
      <c r="D13" s="12" t="s">
        <v>3</v>
      </c>
      <c r="E13" s="12" t="s">
        <v>4</v>
      </c>
      <c r="G13" s="2"/>
      <c r="H13" s="13" t="s">
        <v>2</v>
      </c>
      <c r="I13" s="13" t="s">
        <v>3</v>
      </c>
      <c r="J13" s="13" t="s">
        <v>4</v>
      </c>
    </row>
    <row r="14" spans="2:12" x14ac:dyDescent="0.25">
      <c r="B14" s="4" t="s">
        <v>5</v>
      </c>
      <c r="C14" s="14">
        <v>5.0974940896493278E-6</v>
      </c>
      <c r="D14" s="14">
        <v>3.6029992367825952E-5</v>
      </c>
      <c r="E14" s="5">
        <f>SUM(C14:D14)</f>
        <v>4.1127486457475282E-5</v>
      </c>
      <c r="G14" s="4" t="s">
        <v>5</v>
      </c>
      <c r="H14" s="5">
        <f t="shared" ref="H14:I19" si="4">AVERAGE(C4,H4,C14)</f>
        <v>5.2210522193849226E-6</v>
      </c>
      <c r="I14" s="5">
        <f t="shared" si="4"/>
        <v>9.8249221888839551E-5</v>
      </c>
      <c r="J14" s="5">
        <f t="shared" ref="J14:J19" si="5">SUM(H14:I14)</f>
        <v>1.0347027410822448E-4</v>
      </c>
      <c r="L14" s="19" t="str">
        <f ca="1">IF(J14=MIN($J$14:$J$19),CELL("lin",J14),"")</f>
        <v/>
      </c>
    </row>
    <row r="15" spans="2:12" x14ac:dyDescent="0.25">
      <c r="B15" s="4" t="s">
        <v>6</v>
      </c>
      <c r="C15" s="14">
        <v>4.6208379717714349E-6</v>
      </c>
      <c r="D15" s="14">
        <v>1.7405087242560107E-5</v>
      </c>
      <c r="E15" s="5">
        <f t="shared" ref="E15:E19" si="6">SUM(C15:D15)</f>
        <v>2.202592521433154E-5</v>
      </c>
      <c r="G15" s="4" t="s">
        <v>6</v>
      </c>
      <c r="H15" s="5">
        <f t="shared" si="4"/>
        <v>5.2928493089740363E-6</v>
      </c>
      <c r="I15" s="5">
        <f t="shared" si="4"/>
        <v>4.2967014738110882E-5</v>
      </c>
      <c r="J15" s="5">
        <f t="shared" si="5"/>
        <v>4.8259864047084918E-5</v>
      </c>
      <c r="L15" s="19" t="str">
        <f t="shared" ref="L15:L19" ca="1" si="7">IF(J15=MIN($J$14:$J$19),CELL("lin",J15),"")</f>
        <v/>
      </c>
    </row>
    <row r="16" spans="2:12" x14ac:dyDescent="0.25">
      <c r="B16" s="4" t="s">
        <v>7</v>
      </c>
      <c r="C16" s="14">
        <v>4.2716358819850112E-6</v>
      </c>
      <c r="D16" s="14">
        <v>2.7469586514604253E-6</v>
      </c>
      <c r="E16" s="5">
        <f t="shared" si="6"/>
        <v>7.0185945334454364E-6</v>
      </c>
      <c r="G16" s="4" t="s">
        <v>7</v>
      </c>
      <c r="H16" s="5">
        <f t="shared" si="4"/>
        <v>3.9911954850298592E-6</v>
      </c>
      <c r="I16" s="5">
        <f t="shared" si="4"/>
        <v>3.7102098808985286E-6</v>
      </c>
      <c r="J16" s="5">
        <f t="shared" si="5"/>
        <v>7.7014053659283883E-6</v>
      </c>
      <c r="L16" s="19">
        <f t="shared" ca="1" si="7"/>
        <v>16</v>
      </c>
    </row>
    <row r="17" spans="2:12" x14ac:dyDescent="0.25">
      <c r="B17" s="4" t="s">
        <v>8</v>
      </c>
      <c r="C17" s="14">
        <v>1.0756089903161084E-3</v>
      </c>
      <c r="D17" s="14">
        <v>6.0861326647834735E-4</v>
      </c>
      <c r="E17" s="5">
        <f t="shared" si="6"/>
        <v>1.6842222567944559E-3</v>
      </c>
      <c r="G17" s="4" t="s">
        <v>8</v>
      </c>
      <c r="H17" s="5">
        <f t="shared" si="4"/>
        <v>1.1062023096489496E-3</v>
      </c>
      <c r="I17" s="5">
        <f t="shared" si="4"/>
        <v>1.4198038664723122E-3</v>
      </c>
      <c r="J17" s="5">
        <f t="shared" si="5"/>
        <v>2.5260061761212616E-3</v>
      </c>
      <c r="L17" s="19" t="str">
        <f t="shared" ca="1" si="7"/>
        <v/>
      </c>
    </row>
    <row r="18" spans="2:12" x14ac:dyDescent="0.25">
      <c r="B18" s="4" t="s">
        <v>9</v>
      </c>
      <c r="C18" s="14">
        <v>5.7119993671443289E-6</v>
      </c>
      <c r="D18" s="14">
        <v>8.5689842838785098E-6</v>
      </c>
      <c r="E18" s="5">
        <f t="shared" si="6"/>
        <v>1.428098365102284E-5</v>
      </c>
      <c r="G18" s="4" t="s">
        <v>9</v>
      </c>
      <c r="H18" s="5">
        <f t="shared" si="4"/>
        <v>6.2799424336646827E-6</v>
      </c>
      <c r="I18" s="5">
        <f t="shared" si="4"/>
        <v>1.3550629750139193E-5</v>
      </c>
      <c r="J18" s="5">
        <f t="shared" si="5"/>
        <v>1.9830572183803876E-5</v>
      </c>
      <c r="L18" s="19" t="str">
        <f t="shared" ca="1" si="7"/>
        <v/>
      </c>
    </row>
    <row r="19" spans="2:12" x14ac:dyDescent="0.25">
      <c r="B19" s="4" t="s">
        <v>10</v>
      </c>
      <c r="C19" s="14">
        <v>6.3344078705044799E-6</v>
      </c>
      <c r="D19" s="14">
        <v>1.7615352982181716E-5</v>
      </c>
      <c r="E19" s="5">
        <f t="shared" si="6"/>
        <v>2.3949760852686197E-5</v>
      </c>
      <c r="G19" s="4" t="s">
        <v>10</v>
      </c>
      <c r="H19" s="5">
        <f t="shared" si="4"/>
        <v>5.9841549536858601E-6</v>
      </c>
      <c r="I19" s="5">
        <f t="shared" si="4"/>
        <v>4.2748159394117701E-5</v>
      </c>
      <c r="J19" s="5">
        <f t="shared" si="5"/>
        <v>4.8732314347803559E-5</v>
      </c>
      <c r="L19" s="19" t="str">
        <f t="shared" ca="1" si="7"/>
        <v/>
      </c>
    </row>
    <row r="20" spans="2:12" x14ac:dyDescent="0.25">
      <c r="B20" s="6" t="s">
        <v>11</v>
      </c>
      <c r="C20" s="7">
        <f t="shared" ref="C20:E20" si="8">AVERAGE(C14:C19)</f>
        <v>1.8360756091619386E-4</v>
      </c>
      <c r="D20" s="7">
        <f t="shared" si="8"/>
        <v>1.15163273667709E-4</v>
      </c>
      <c r="E20" s="7">
        <f t="shared" si="8"/>
        <v>2.9877083458390287E-4</v>
      </c>
      <c r="G20" s="9" t="s">
        <v>11</v>
      </c>
      <c r="H20" s="10">
        <f>AVERAGE(H14:H19)</f>
        <v>1.8882858400828147E-4</v>
      </c>
      <c r="I20" s="10">
        <f>AVERAGE(I14:I19)</f>
        <v>2.7017151702073632E-4</v>
      </c>
      <c r="J20" s="10">
        <f>AVERAGE(J14:J19)</f>
        <v>4.5900010102901782E-4</v>
      </c>
    </row>
    <row r="21" spans="2:12" x14ac:dyDescent="0.25">
      <c r="B21" s="15"/>
      <c r="C21" s="16"/>
      <c r="D21" s="16"/>
      <c r="E21" s="16"/>
      <c r="F21" s="17"/>
      <c r="G21" s="15"/>
      <c r="H21" s="16"/>
      <c r="I21" s="16"/>
      <c r="J21" s="16"/>
    </row>
    <row r="22" spans="2:12" x14ac:dyDescent="0.25">
      <c r="H22" s="20" t="s">
        <v>14</v>
      </c>
      <c r="I22" s="13" t="s">
        <v>19</v>
      </c>
      <c r="J22" s="13" t="s">
        <v>20</v>
      </c>
    </row>
    <row r="23" spans="2:12" x14ac:dyDescent="0.25">
      <c r="G23" s="18" t="s">
        <v>17</v>
      </c>
      <c r="H23" s="27">
        <f ca="1">SUM(L14:L19)-13</f>
        <v>3</v>
      </c>
      <c r="I23" s="14" t="str">
        <f ca="1">CONCATENATE("$H$",SUM(L14:L19))</f>
        <v>$H$16</v>
      </c>
      <c r="J23" s="14">
        <f ca="1">INDIRECT(I23)</f>
        <v>3.9911954850298592E-6</v>
      </c>
    </row>
    <row r="24" spans="2:12" x14ac:dyDescent="0.25">
      <c r="G24" s="18" t="s">
        <v>18</v>
      </c>
      <c r="H24" s="28"/>
      <c r="I24" s="14" t="str">
        <f ca="1">CONCATENATE("$I$",SUM(L14:L20))</f>
        <v>$I$16</v>
      </c>
      <c r="J24" s="14">
        <f ca="1">INDIRECT(I24)</f>
        <v>3.7102098808985286E-6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B21" sqref="B21"/>
    </sheetView>
  </sheetViews>
  <sheetFormatPr defaultRowHeight="15" x14ac:dyDescent="0.2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 x14ac:dyDescent="0.25">
      <c r="B2" s="1"/>
      <c r="C2" s="23" t="s">
        <v>0</v>
      </c>
      <c r="D2" s="24"/>
      <c r="E2" s="24"/>
      <c r="G2" s="1"/>
      <c r="H2" s="25" t="s">
        <v>1</v>
      </c>
      <c r="I2" s="25"/>
      <c r="J2" s="25"/>
    </row>
    <row r="3" spans="2:12" x14ac:dyDescent="0.25">
      <c r="B3" s="2"/>
      <c r="C3" s="3" t="s">
        <v>2</v>
      </c>
      <c r="D3" s="3" t="s">
        <v>3</v>
      </c>
      <c r="E3" s="3" t="s">
        <v>4</v>
      </c>
      <c r="G3" s="2"/>
      <c r="H3" s="3" t="s">
        <v>2</v>
      </c>
      <c r="I3" s="3" t="s">
        <v>3</v>
      </c>
      <c r="J3" s="3" t="s">
        <v>4</v>
      </c>
    </row>
    <row r="4" spans="2:12" x14ac:dyDescent="0.25">
      <c r="B4" s="4" t="s">
        <v>5</v>
      </c>
      <c r="C4" s="14">
        <v>5.7293879612375965E-6</v>
      </c>
      <c r="D4" s="14">
        <v>1.636992918621382E-7</v>
      </c>
      <c r="E4" s="5">
        <f t="shared" ref="E4:E9" si="0">SUM(C4:D4)</f>
        <v>5.8930872530997345E-6</v>
      </c>
      <c r="G4" s="4" t="s">
        <v>5</v>
      </c>
      <c r="H4" s="14">
        <v>5.6899414380184417E-6</v>
      </c>
      <c r="I4" s="14">
        <v>2.3875027018656379E-7</v>
      </c>
      <c r="J4" s="5">
        <f>SUM(H4:I4)</f>
        <v>5.9286917082050053E-6</v>
      </c>
    </row>
    <row r="5" spans="2:12" x14ac:dyDescent="0.25">
      <c r="B5" s="4" t="s">
        <v>6</v>
      </c>
      <c r="C5" s="14">
        <v>9.1429007490213573E-6</v>
      </c>
      <c r="D5" s="14">
        <v>1.5505840667621926E-5</v>
      </c>
      <c r="E5" s="5">
        <f t="shared" si="0"/>
        <v>2.4648741416643281E-5</v>
      </c>
      <c r="G5" s="4" t="s">
        <v>6</v>
      </c>
      <c r="H5" s="14">
        <v>4.8731118241780511E-6</v>
      </c>
      <c r="I5" s="14">
        <v>6.5124849268040613E-5</v>
      </c>
      <c r="J5" s="5">
        <f t="shared" ref="J5:J9" si="1">SUM(H5:I5)</f>
        <v>6.9997961092218669E-5</v>
      </c>
    </row>
    <row r="6" spans="2:12" x14ac:dyDescent="0.25">
      <c r="B6" s="4" t="s">
        <v>7</v>
      </c>
      <c r="C6" s="14">
        <v>7.0349134182384639E-6</v>
      </c>
      <c r="D6" s="14">
        <v>1.2255448486616568E-5</v>
      </c>
      <c r="E6" s="5">
        <f t="shared" si="0"/>
        <v>1.9290361904855032E-5</v>
      </c>
      <c r="G6" s="4" t="s">
        <v>7</v>
      </c>
      <c r="H6" s="14">
        <v>5.779092893117385E-6</v>
      </c>
      <c r="I6" s="14">
        <v>2.3375804760817728E-5</v>
      </c>
      <c r="J6" s="5">
        <f t="shared" si="1"/>
        <v>2.9154897653935113E-5</v>
      </c>
    </row>
    <row r="7" spans="2:12" x14ac:dyDescent="0.25">
      <c r="B7" s="4" t="s">
        <v>8</v>
      </c>
      <c r="C7" s="14">
        <v>9.0738338080417927E-6</v>
      </c>
      <c r="D7" s="14">
        <v>6.1952253634521472E-5</v>
      </c>
      <c r="E7" s="5">
        <f t="shared" si="0"/>
        <v>7.1026087442563262E-5</v>
      </c>
      <c r="G7" s="4" t="s">
        <v>8</v>
      </c>
      <c r="H7" s="14">
        <v>1.9086171832050938E-5</v>
      </c>
      <c r="I7" s="14">
        <v>7.0059733187804416E-5</v>
      </c>
      <c r="J7" s="5">
        <f t="shared" si="1"/>
        <v>8.914590501985535E-5</v>
      </c>
    </row>
    <row r="8" spans="2:12" x14ac:dyDescent="0.25">
      <c r="B8" s="4" t="s">
        <v>9</v>
      </c>
      <c r="C8" s="14">
        <v>5.2785124777161204E-6</v>
      </c>
      <c r="D8" s="14">
        <v>1.3977824263014228E-4</v>
      </c>
      <c r="E8" s="5">
        <f t="shared" si="0"/>
        <v>1.4505675510785842E-4</v>
      </c>
      <c r="G8" s="4" t="s">
        <v>9</v>
      </c>
      <c r="H8" s="14">
        <v>4.8193066375251994E-6</v>
      </c>
      <c r="I8" s="14">
        <v>3.7824775525203117E-4</v>
      </c>
      <c r="J8" s="5">
        <f t="shared" si="1"/>
        <v>3.8306706188955637E-4</v>
      </c>
    </row>
    <row r="9" spans="2:12" x14ac:dyDescent="0.25">
      <c r="B9" s="4" t="s">
        <v>10</v>
      </c>
      <c r="C9" s="14">
        <v>8.6532035001733436E-6</v>
      </c>
      <c r="D9" s="14">
        <v>1.801762087387785E-5</v>
      </c>
      <c r="E9" s="5">
        <f t="shared" si="0"/>
        <v>2.6670824374051194E-5</v>
      </c>
      <c r="G9" s="4" t="s">
        <v>10</v>
      </c>
      <c r="H9" s="14">
        <v>8.853566573973938E-6</v>
      </c>
      <c r="I9" s="14">
        <v>1.0805715586173034E-4</v>
      </c>
      <c r="J9" s="5">
        <f t="shared" si="1"/>
        <v>1.1691072243570428E-4</v>
      </c>
    </row>
    <row r="10" spans="2:12" x14ac:dyDescent="0.25">
      <c r="B10" s="6" t="s">
        <v>11</v>
      </c>
      <c r="C10" s="7">
        <f t="shared" ref="C10:E10" si="2">AVERAGE(C4:C9)</f>
        <v>7.4854586524047785E-6</v>
      </c>
      <c r="D10" s="7">
        <f t="shared" si="2"/>
        <v>4.1278850930773706E-5</v>
      </c>
      <c r="E10" s="7">
        <f t="shared" si="2"/>
        <v>4.8764309583178486E-5</v>
      </c>
      <c r="G10" s="6" t="s">
        <v>11</v>
      </c>
      <c r="H10" s="7">
        <f t="shared" ref="H10:J10" si="3">AVERAGE(H4:H9)</f>
        <v>8.1835318664773275E-6</v>
      </c>
      <c r="I10" s="7">
        <f t="shared" si="3"/>
        <v>1.0751734143343513E-4</v>
      </c>
      <c r="J10" s="7">
        <f t="shared" si="3"/>
        <v>1.1570087329991247E-4</v>
      </c>
    </row>
    <row r="12" spans="2:12" x14ac:dyDescent="0.25">
      <c r="B12" s="1"/>
      <c r="C12" s="25" t="s">
        <v>12</v>
      </c>
      <c r="D12" s="25"/>
      <c r="E12" s="25"/>
      <c r="G12" s="1"/>
      <c r="H12" s="26" t="s">
        <v>13</v>
      </c>
      <c r="I12" s="26"/>
      <c r="J12" s="26"/>
    </row>
    <row r="13" spans="2:12" x14ac:dyDescent="0.25">
      <c r="B13" s="2"/>
      <c r="C13" s="3" t="s">
        <v>2</v>
      </c>
      <c r="D13" s="3" t="s">
        <v>3</v>
      </c>
      <c r="E13" s="3" t="s">
        <v>4</v>
      </c>
      <c r="G13" s="2"/>
      <c r="H13" s="8" t="s">
        <v>2</v>
      </c>
      <c r="I13" s="8" t="s">
        <v>3</v>
      </c>
      <c r="J13" s="8" t="s">
        <v>4</v>
      </c>
    </row>
    <row r="14" spans="2:12" x14ac:dyDescent="0.25">
      <c r="B14" s="4" t="s">
        <v>5</v>
      </c>
      <c r="C14" s="14">
        <v>5.0274145504618438E-6</v>
      </c>
      <c r="D14" s="14">
        <v>1.4220770478371492E-7</v>
      </c>
      <c r="E14" s="5">
        <f>SUM(C14:D14)</f>
        <v>5.1696222552455586E-6</v>
      </c>
      <c r="G14" s="4" t="s">
        <v>5</v>
      </c>
      <c r="H14" s="5">
        <f t="shared" ref="H14:I19" si="4">AVERAGE(C4,H4,C14)</f>
        <v>5.4822479832392935E-6</v>
      </c>
      <c r="I14" s="5">
        <f t="shared" si="4"/>
        <v>1.815524222774723E-7</v>
      </c>
      <c r="J14" s="5">
        <f t="shared" ref="J14:J19" si="5">SUM(H14:I14)</f>
        <v>5.6638004055167659E-6</v>
      </c>
      <c r="L14" s="19">
        <f ca="1">IF(J14=MIN($J$14:$J$19),CELL("lin",J14),"")</f>
        <v>14</v>
      </c>
    </row>
    <row r="15" spans="2:12" x14ac:dyDescent="0.25">
      <c r="B15" s="4" t="s">
        <v>6</v>
      </c>
      <c r="C15" s="14">
        <v>7.1946031984373981E-6</v>
      </c>
      <c r="D15" s="14">
        <v>1.278276262057101E-5</v>
      </c>
      <c r="E15" s="5">
        <f t="shared" ref="E15:E19" si="6">SUM(C15:D15)</f>
        <v>1.9977365819008409E-5</v>
      </c>
      <c r="G15" s="4" t="s">
        <v>6</v>
      </c>
      <c r="H15" s="5">
        <f t="shared" si="4"/>
        <v>7.0702052572122694E-6</v>
      </c>
      <c r="I15" s="5">
        <f t="shared" si="4"/>
        <v>3.1137817518744517E-5</v>
      </c>
      <c r="J15" s="5">
        <f t="shared" si="5"/>
        <v>3.8208022775956784E-5</v>
      </c>
      <c r="L15" s="19" t="str">
        <f t="shared" ref="L15:L19" ca="1" si="7">IF(J15=MIN($J$14:$J$19),CELL("lin",J15),"")</f>
        <v/>
      </c>
    </row>
    <row r="16" spans="2:12" x14ac:dyDescent="0.25">
      <c r="B16" s="4" t="s">
        <v>7</v>
      </c>
      <c r="C16" s="14">
        <v>5.8993843036965695E-6</v>
      </c>
      <c r="D16" s="14">
        <v>1.1767133089122684E-5</v>
      </c>
      <c r="E16" s="5">
        <f t="shared" si="6"/>
        <v>1.7666517392819252E-5</v>
      </c>
      <c r="G16" s="4" t="s">
        <v>7</v>
      </c>
      <c r="H16" s="5">
        <f t="shared" si="4"/>
        <v>6.2377968716841392E-6</v>
      </c>
      <c r="I16" s="5">
        <f t="shared" si="4"/>
        <v>1.5799462112185661E-5</v>
      </c>
      <c r="J16" s="5">
        <f t="shared" si="5"/>
        <v>2.20372589838698E-5</v>
      </c>
      <c r="L16" s="19" t="str">
        <f t="shared" ca="1" si="7"/>
        <v/>
      </c>
    </row>
    <row r="17" spans="2:12" x14ac:dyDescent="0.25">
      <c r="B17" s="4" t="s">
        <v>8</v>
      </c>
      <c r="C17" s="14">
        <v>2.0459294839985331E-5</v>
      </c>
      <c r="D17" s="14">
        <v>9.4400256468789041E-5</v>
      </c>
      <c r="E17" s="5">
        <f t="shared" si="6"/>
        <v>1.1485955130877437E-4</v>
      </c>
      <c r="G17" s="4" t="s">
        <v>8</v>
      </c>
      <c r="H17" s="5">
        <f t="shared" si="4"/>
        <v>1.6206433493359356E-5</v>
      </c>
      <c r="I17" s="5">
        <f t="shared" si="4"/>
        <v>7.5470747763704981E-5</v>
      </c>
      <c r="J17" s="5">
        <f t="shared" si="5"/>
        <v>9.167718125706434E-5</v>
      </c>
      <c r="L17" s="19" t="str">
        <f t="shared" ca="1" si="7"/>
        <v/>
      </c>
    </row>
    <row r="18" spans="2:12" x14ac:dyDescent="0.25">
      <c r="B18" s="4" t="s">
        <v>9</v>
      </c>
      <c r="C18" s="14">
        <v>5.0217173945167315E-6</v>
      </c>
      <c r="D18" s="14">
        <v>1.1219619193428235E-4</v>
      </c>
      <c r="E18" s="5">
        <f t="shared" si="6"/>
        <v>1.1721790932879908E-4</v>
      </c>
      <c r="G18" s="4" t="s">
        <v>9</v>
      </c>
      <c r="H18" s="5">
        <f t="shared" si="4"/>
        <v>5.0398455032526835E-6</v>
      </c>
      <c r="I18" s="5">
        <f t="shared" si="4"/>
        <v>2.1007406327215193E-4</v>
      </c>
      <c r="J18" s="5">
        <f t="shared" si="5"/>
        <v>2.151139087754046E-4</v>
      </c>
      <c r="L18" s="19" t="str">
        <f t="shared" ca="1" si="7"/>
        <v/>
      </c>
    </row>
    <row r="19" spans="2:12" x14ac:dyDescent="0.25">
      <c r="B19" s="4" t="s">
        <v>10</v>
      </c>
      <c r="C19" s="14">
        <v>8.0157176967233306E-6</v>
      </c>
      <c r="D19" s="14">
        <v>2.3497466970601377E-5</v>
      </c>
      <c r="E19" s="5">
        <f t="shared" si="6"/>
        <v>3.1513184667324707E-5</v>
      </c>
      <c r="G19" s="4" t="s">
        <v>10</v>
      </c>
      <c r="H19" s="5">
        <f t="shared" si="4"/>
        <v>8.5074959236235374E-6</v>
      </c>
      <c r="I19" s="5">
        <f t="shared" si="4"/>
        <v>4.9857414568736518E-5</v>
      </c>
      <c r="J19" s="5">
        <f t="shared" si="5"/>
        <v>5.8364910492360054E-5</v>
      </c>
      <c r="L19" s="19" t="str">
        <f t="shared" ca="1" si="7"/>
        <v/>
      </c>
    </row>
    <row r="20" spans="2:12" x14ac:dyDescent="0.25">
      <c r="B20" s="6" t="s">
        <v>11</v>
      </c>
      <c r="C20" s="7">
        <f t="shared" ref="C20:E20" si="8">AVERAGE(C14:C19)</f>
        <v>8.6030219973035356E-6</v>
      </c>
      <c r="D20" s="7">
        <f t="shared" si="8"/>
        <v>4.2464336464691698E-5</v>
      </c>
      <c r="E20" s="7">
        <f t="shared" si="8"/>
        <v>5.1067358461995232E-5</v>
      </c>
      <c r="G20" s="9" t="s">
        <v>11</v>
      </c>
      <c r="H20" s="10">
        <f>AVERAGE(H14:H19)</f>
        <v>8.0906708387285464E-6</v>
      </c>
      <c r="I20" s="10">
        <f>AVERAGE(I14:I19)</f>
        <v>6.3753509609633515E-5</v>
      </c>
      <c r="J20" s="10">
        <f>AVERAGE(J14:J19)</f>
        <v>7.1844180448362048E-5</v>
      </c>
    </row>
    <row r="21" spans="2:12" x14ac:dyDescent="0.25">
      <c r="B21" s="15"/>
      <c r="C21" s="16"/>
      <c r="D21" s="16"/>
      <c r="E21" s="16"/>
      <c r="F21" s="17"/>
      <c r="G21" s="15"/>
      <c r="H21" s="16"/>
      <c r="I21" s="16"/>
      <c r="J21" s="16"/>
    </row>
    <row r="22" spans="2:12" x14ac:dyDescent="0.25">
      <c r="H22" s="20" t="s">
        <v>14</v>
      </c>
      <c r="I22" s="13" t="s">
        <v>19</v>
      </c>
      <c r="J22" s="13" t="s">
        <v>20</v>
      </c>
    </row>
    <row r="23" spans="2:12" x14ac:dyDescent="0.25">
      <c r="G23" s="18" t="s">
        <v>17</v>
      </c>
      <c r="H23" s="27">
        <f ca="1">SUM(L14:L19)-13</f>
        <v>1</v>
      </c>
      <c r="I23" s="14" t="str">
        <f ca="1">CONCATENATE("$H$",SUM(L14:L19))</f>
        <v>$H$14</v>
      </c>
      <c r="J23" s="14">
        <f ca="1">INDIRECT(I23)</f>
        <v>5.4822479832392935E-6</v>
      </c>
    </row>
    <row r="24" spans="2:12" x14ac:dyDescent="0.25">
      <c r="G24" s="18" t="s">
        <v>18</v>
      </c>
      <c r="H24" s="28"/>
      <c r="I24" s="14" t="str">
        <f ca="1">CONCATENATE("$I$",SUM(L14:L20))</f>
        <v>$I$14</v>
      </c>
      <c r="J24" s="14">
        <f ca="1">INDIRECT(I24)</f>
        <v>1.815524222774723E-7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tabSelected="1" workbookViewId="0">
      <selection activeCell="B22" sqref="B22"/>
    </sheetView>
  </sheetViews>
  <sheetFormatPr defaultRowHeight="15" x14ac:dyDescent="0.2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 x14ac:dyDescent="0.25">
      <c r="B2" s="1"/>
      <c r="C2" s="23" t="s">
        <v>0</v>
      </c>
      <c r="D2" s="24"/>
      <c r="E2" s="24"/>
      <c r="G2" s="1"/>
      <c r="H2" s="25" t="s">
        <v>1</v>
      </c>
      <c r="I2" s="25"/>
      <c r="J2" s="25"/>
    </row>
    <row r="3" spans="2:12" x14ac:dyDescent="0.25">
      <c r="B3" s="2"/>
      <c r="C3" s="12" t="s">
        <v>2</v>
      </c>
      <c r="D3" s="12" t="s">
        <v>3</v>
      </c>
      <c r="E3" s="12" t="s">
        <v>4</v>
      </c>
      <c r="G3" s="2"/>
      <c r="H3" s="12" t="s">
        <v>2</v>
      </c>
      <c r="I3" s="12" t="s">
        <v>3</v>
      </c>
      <c r="J3" s="12" t="s">
        <v>4</v>
      </c>
    </row>
    <row r="4" spans="2:12" x14ac:dyDescent="0.25">
      <c r="B4" s="4" t="s">
        <v>5</v>
      </c>
      <c r="C4" s="14">
        <v>7.9327100593882008E-6</v>
      </c>
      <c r="D4" s="14">
        <v>1.4142697231855097E-5</v>
      </c>
      <c r="E4" s="5">
        <f t="shared" ref="E4:E9" si="0">SUM(C4:D4)</f>
        <v>2.2075407291243298E-5</v>
      </c>
      <c r="G4" s="4" t="s">
        <v>5</v>
      </c>
      <c r="H4" s="14">
        <v>9.3128488338837853E-6</v>
      </c>
      <c r="I4" s="14">
        <v>2.0489090193535728E-5</v>
      </c>
      <c r="J4" s="5">
        <f>SUM(H4:I4)</f>
        <v>2.9801939027419514E-5</v>
      </c>
    </row>
    <row r="5" spans="2:12" x14ac:dyDescent="0.25">
      <c r="B5" s="4" t="s">
        <v>6</v>
      </c>
      <c r="C5" s="14">
        <v>4.0933021960991827E-6</v>
      </c>
      <c r="D5" s="14">
        <v>2.0438064143603413E-5</v>
      </c>
      <c r="E5" s="5">
        <f t="shared" si="0"/>
        <v>2.4531366339702595E-5</v>
      </c>
      <c r="G5" s="4" t="s">
        <v>6</v>
      </c>
      <c r="H5" s="14">
        <v>3.2341132894459026E-6</v>
      </c>
      <c r="I5" s="14">
        <v>2.8525890692597547E-5</v>
      </c>
      <c r="J5" s="5">
        <f t="shared" ref="J5:J9" si="1">SUM(H5:I5)</f>
        <v>3.1760003982043449E-5</v>
      </c>
    </row>
    <row r="6" spans="2:12" x14ac:dyDescent="0.25">
      <c r="B6" s="4" t="s">
        <v>7</v>
      </c>
      <c r="C6" s="14">
        <v>6.5004357387883855E-6</v>
      </c>
      <c r="D6" s="14">
        <v>1.6230830420749782E-6</v>
      </c>
      <c r="E6" s="5">
        <f t="shared" si="0"/>
        <v>8.1235187808633639E-6</v>
      </c>
      <c r="G6" s="4" t="s">
        <v>7</v>
      </c>
      <c r="H6" s="14">
        <v>7.1836184408124623E-6</v>
      </c>
      <c r="I6" s="14">
        <v>1.6963602895070157E-6</v>
      </c>
      <c r="J6" s="5">
        <f t="shared" si="1"/>
        <v>8.8799787303194774E-6</v>
      </c>
    </row>
    <row r="7" spans="2:12" x14ac:dyDescent="0.25">
      <c r="B7" s="4" t="s">
        <v>8</v>
      </c>
      <c r="C7" s="14">
        <v>5.9312866024715709E-6</v>
      </c>
      <c r="D7" s="14">
        <v>4.1478033237400427E-5</v>
      </c>
      <c r="E7" s="5">
        <f t="shared" si="0"/>
        <v>4.7409319839872001E-5</v>
      </c>
      <c r="G7" s="4" t="s">
        <v>8</v>
      </c>
      <c r="H7" s="14">
        <v>6.2833307028602638E-6</v>
      </c>
      <c r="I7" s="14">
        <v>1.0936775189752311E-4</v>
      </c>
      <c r="J7" s="5">
        <f t="shared" si="1"/>
        <v>1.1565108260038337E-4</v>
      </c>
    </row>
    <row r="8" spans="2:12" x14ac:dyDescent="0.25">
      <c r="B8" s="4" t="s">
        <v>9</v>
      </c>
      <c r="C8" s="14">
        <v>1.0311256867318284E-5</v>
      </c>
      <c r="D8" s="14">
        <v>5.9238859439151197E-6</v>
      </c>
      <c r="E8" s="5">
        <f t="shared" si="0"/>
        <v>1.6235142811233403E-5</v>
      </c>
      <c r="G8" s="4" t="s">
        <v>9</v>
      </c>
      <c r="H8" s="14">
        <v>8.9350029356855793E-6</v>
      </c>
      <c r="I8" s="14">
        <v>8.0925736566975651E-6</v>
      </c>
      <c r="J8" s="5">
        <f t="shared" si="1"/>
        <v>1.7027576592383144E-5</v>
      </c>
    </row>
    <row r="9" spans="2:12" x14ac:dyDescent="0.25">
      <c r="B9" s="4" t="s">
        <v>10</v>
      </c>
      <c r="C9" s="14">
        <v>6.5816330576746234E-6</v>
      </c>
      <c r="D9" s="14">
        <v>2.913379865337622E-4</v>
      </c>
      <c r="E9" s="5">
        <f t="shared" si="0"/>
        <v>2.9791961959143681E-4</v>
      </c>
      <c r="G9" s="4" t="s">
        <v>10</v>
      </c>
      <c r="H9" s="14">
        <v>4.79475879643263E-6</v>
      </c>
      <c r="I9" s="14">
        <v>2.1610928561758134E-4</v>
      </c>
      <c r="J9" s="5">
        <f t="shared" si="1"/>
        <v>2.2090404441401398E-4</v>
      </c>
    </row>
    <row r="10" spans="2:12" x14ac:dyDescent="0.25">
      <c r="B10" s="6" t="s">
        <v>11</v>
      </c>
      <c r="C10" s="7">
        <f t="shared" ref="C10:E10" si="2">AVERAGE(C4:C9)</f>
        <v>6.8917707536233747E-6</v>
      </c>
      <c r="D10" s="7">
        <f t="shared" si="2"/>
        <v>6.2490625022101871E-5</v>
      </c>
      <c r="E10" s="7">
        <f t="shared" si="2"/>
        <v>6.9382395775725243E-5</v>
      </c>
      <c r="G10" s="6" t="s">
        <v>11</v>
      </c>
      <c r="H10" s="7">
        <f t="shared" ref="H10:J10" si="3">AVERAGE(H4:H9)</f>
        <v>6.6239454998534367E-6</v>
      </c>
      <c r="I10" s="7">
        <f t="shared" si="3"/>
        <v>6.4046825391240385E-5</v>
      </c>
      <c r="J10" s="7">
        <f t="shared" si="3"/>
        <v>7.0670770891093825E-5</v>
      </c>
    </row>
    <row r="12" spans="2:12" x14ac:dyDescent="0.25">
      <c r="B12" s="1"/>
      <c r="C12" s="25" t="s">
        <v>12</v>
      </c>
      <c r="D12" s="25"/>
      <c r="E12" s="25"/>
      <c r="G12" s="1"/>
      <c r="H12" s="26" t="s">
        <v>13</v>
      </c>
      <c r="I12" s="26"/>
      <c r="J12" s="26"/>
    </row>
    <row r="13" spans="2:12" x14ac:dyDescent="0.25">
      <c r="B13" s="2"/>
      <c r="C13" s="12" t="s">
        <v>2</v>
      </c>
      <c r="D13" s="12" t="s">
        <v>3</v>
      </c>
      <c r="E13" s="12" t="s">
        <v>4</v>
      </c>
      <c r="G13" s="2"/>
      <c r="H13" s="13" t="s">
        <v>2</v>
      </c>
      <c r="I13" s="13" t="s">
        <v>3</v>
      </c>
      <c r="J13" s="13" t="s">
        <v>4</v>
      </c>
    </row>
    <row r="14" spans="2:12" x14ac:dyDescent="0.25">
      <c r="B14" s="4" t="s">
        <v>5</v>
      </c>
      <c r="C14" s="14">
        <v>1.2759241133418503E-5</v>
      </c>
      <c r="D14" s="14">
        <v>1.3017091280672392E-5</v>
      </c>
      <c r="E14" s="5">
        <f>SUM(C14:D14)</f>
        <v>2.5776332414090894E-5</v>
      </c>
      <c r="G14" s="4" t="s">
        <v>5</v>
      </c>
      <c r="H14" s="5">
        <f t="shared" ref="H14:I19" si="4">AVERAGE(C4,H4,C14)</f>
        <v>1.000160000889683E-5</v>
      </c>
      <c r="I14" s="5">
        <f t="shared" si="4"/>
        <v>1.5882959568687741E-5</v>
      </c>
      <c r="J14" s="5">
        <f t="shared" ref="J14:J19" si="5">SUM(H14:I14)</f>
        <v>2.5884559577584571E-5</v>
      </c>
      <c r="L14" s="19" t="str">
        <f ca="1">IF(J14=MIN($J$14:$J$19),CELL("lin",J14),"")</f>
        <v/>
      </c>
    </row>
    <row r="15" spans="2:12" x14ac:dyDescent="0.25">
      <c r="B15" s="4" t="s">
        <v>6</v>
      </c>
      <c r="C15" s="14">
        <v>2.634492382884108E-6</v>
      </c>
      <c r="D15" s="14">
        <v>8.1433931786405122E-6</v>
      </c>
      <c r="E15" s="5">
        <f t="shared" ref="E15:E19" si="6">SUM(C15:D15)</f>
        <v>1.077788556152462E-5</v>
      </c>
      <c r="G15" s="4" t="s">
        <v>6</v>
      </c>
      <c r="H15" s="5">
        <f t="shared" si="4"/>
        <v>3.3206359561430647E-6</v>
      </c>
      <c r="I15" s="5">
        <f t="shared" si="4"/>
        <v>1.9035782671613826E-5</v>
      </c>
      <c r="J15" s="5">
        <f t="shared" si="5"/>
        <v>2.2356418627756891E-5</v>
      </c>
      <c r="L15" s="19" t="str">
        <f t="shared" ref="L15:L19" ca="1" si="7">IF(J15=MIN($J$14:$J$19),CELL("lin",J15),"")</f>
        <v/>
      </c>
    </row>
    <row r="16" spans="2:12" x14ac:dyDescent="0.25">
      <c r="B16" s="4" t="s">
        <v>7</v>
      </c>
      <c r="C16" s="14">
        <v>7.4289407528805184E-6</v>
      </c>
      <c r="D16" s="14">
        <v>2.0205286151617859E-6</v>
      </c>
      <c r="E16" s="5">
        <f t="shared" si="6"/>
        <v>9.449469368042304E-6</v>
      </c>
      <c r="G16" s="4" t="s">
        <v>7</v>
      </c>
      <c r="H16" s="5">
        <f t="shared" si="4"/>
        <v>7.0376649774937887E-6</v>
      </c>
      <c r="I16" s="5">
        <f t="shared" si="4"/>
        <v>1.7799906489145932E-6</v>
      </c>
      <c r="J16" s="5">
        <f t="shared" si="5"/>
        <v>8.8176556264083817E-6</v>
      </c>
      <c r="L16" s="19">
        <f t="shared" ca="1" si="7"/>
        <v>16</v>
      </c>
    </row>
    <row r="17" spans="2:12" x14ac:dyDescent="0.25">
      <c r="B17" s="4" t="s">
        <v>8</v>
      </c>
      <c r="C17" s="14">
        <v>5.4557818120106845E-6</v>
      </c>
      <c r="D17" s="14">
        <v>2.0469838534569353E-5</v>
      </c>
      <c r="E17" s="5">
        <f t="shared" si="6"/>
        <v>2.5925620346580037E-5</v>
      </c>
      <c r="G17" s="4" t="s">
        <v>8</v>
      </c>
      <c r="H17" s="5">
        <f t="shared" si="4"/>
        <v>5.8901330391141731E-6</v>
      </c>
      <c r="I17" s="5">
        <f t="shared" si="4"/>
        <v>5.7105207889830956E-5</v>
      </c>
      <c r="J17" s="5">
        <f t="shared" si="5"/>
        <v>6.2995340928945125E-5</v>
      </c>
      <c r="L17" s="19" t="str">
        <f t="shared" ca="1" si="7"/>
        <v/>
      </c>
    </row>
    <row r="18" spans="2:12" x14ac:dyDescent="0.25">
      <c r="B18" s="4" t="s">
        <v>9</v>
      </c>
      <c r="C18" s="14">
        <v>9.9237911830122782E-6</v>
      </c>
      <c r="D18" s="14">
        <v>4.3475667020650464E-6</v>
      </c>
      <c r="E18" s="5">
        <f t="shared" si="6"/>
        <v>1.4271357885077325E-5</v>
      </c>
      <c r="G18" s="4" t="s">
        <v>9</v>
      </c>
      <c r="H18" s="5">
        <f t="shared" si="4"/>
        <v>9.7233503286720471E-6</v>
      </c>
      <c r="I18" s="5">
        <f t="shared" si="4"/>
        <v>6.121342100892577E-6</v>
      </c>
      <c r="J18" s="5">
        <f t="shared" si="5"/>
        <v>1.5844692429564623E-5</v>
      </c>
      <c r="L18" s="19" t="str">
        <f t="shared" ca="1" si="7"/>
        <v/>
      </c>
    </row>
    <row r="19" spans="2:12" x14ac:dyDescent="0.25">
      <c r="B19" s="4" t="s">
        <v>10</v>
      </c>
      <c r="C19" s="14">
        <v>5.6395988224493132E-6</v>
      </c>
      <c r="D19" s="14">
        <v>9.9337372880557636E-5</v>
      </c>
      <c r="E19" s="5">
        <f t="shared" si="6"/>
        <v>1.0497697170300695E-4</v>
      </c>
      <c r="G19" s="4" t="s">
        <v>10</v>
      </c>
      <c r="H19" s="5">
        <f t="shared" si="4"/>
        <v>5.6719968921855216E-6</v>
      </c>
      <c r="I19" s="5">
        <f t="shared" si="4"/>
        <v>2.0226154834396704E-4</v>
      </c>
      <c r="J19" s="5">
        <f t="shared" si="5"/>
        <v>2.0793354523615258E-4</v>
      </c>
      <c r="L19" s="19" t="str">
        <f t="shared" ca="1" si="7"/>
        <v/>
      </c>
    </row>
    <row r="20" spans="2:12" x14ac:dyDescent="0.25">
      <c r="B20" s="6" t="s">
        <v>11</v>
      </c>
      <c r="C20" s="7">
        <f t="shared" ref="C20:E20" si="8">AVERAGE(C14:C19)</f>
        <v>7.3069743477759007E-6</v>
      </c>
      <c r="D20" s="7">
        <f t="shared" si="8"/>
        <v>2.4555965198611121E-5</v>
      </c>
      <c r="E20" s="7">
        <f t="shared" si="8"/>
        <v>3.1862939546387022E-5</v>
      </c>
      <c r="G20" s="9" t="s">
        <v>11</v>
      </c>
      <c r="H20" s="10">
        <f>AVERAGE(H14:H19)</f>
        <v>6.9408968670842379E-6</v>
      </c>
      <c r="I20" s="10">
        <f>AVERAGE(I14:I19)</f>
        <v>5.0364471870651122E-5</v>
      </c>
      <c r="J20" s="10">
        <f>AVERAGE(J14:J19)</f>
        <v>5.7305368737735361E-5</v>
      </c>
    </row>
    <row r="21" spans="2:12" x14ac:dyDescent="0.25">
      <c r="B21" s="15"/>
      <c r="C21" s="16"/>
      <c r="D21" s="16"/>
      <c r="E21" s="16"/>
      <c r="F21" s="17"/>
      <c r="G21" s="15"/>
      <c r="H21" s="16"/>
      <c r="I21" s="16"/>
      <c r="J21" s="16"/>
    </row>
    <row r="22" spans="2:12" x14ac:dyDescent="0.25">
      <c r="H22" s="20" t="s">
        <v>14</v>
      </c>
      <c r="I22" s="13" t="s">
        <v>19</v>
      </c>
      <c r="J22" s="13" t="s">
        <v>20</v>
      </c>
    </row>
    <row r="23" spans="2:12" x14ac:dyDescent="0.25">
      <c r="G23" s="18" t="s">
        <v>17</v>
      </c>
      <c r="H23" s="27">
        <f ca="1">SUM(L14:L19)-13</f>
        <v>3</v>
      </c>
      <c r="I23" s="14" t="str">
        <f ca="1">CONCATENATE("$H$",SUM(L14:L19))</f>
        <v>$H$16</v>
      </c>
      <c r="J23" s="14">
        <f ca="1">INDIRECT(I23)</f>
        <v>7.0376649774937887E-6</v>
      </c>
    </row>
    <row r="24" spans="2:12" x14ac:dyDescent="0.25">
      <c r="G24" s="18" t="s">
        <v>18</v>
      </c>
      <c r="H24" s="28"/>
      <c r="I24" s="14" t="str">
        <f ca="1">CONCATENATE("$I$",SUM(L14:L20))</f>
        <v>$I$16</v>
      </c>
      <c r="J24" s="14">
        <f ca="1">INDIRECT(I24)</f>
        <v>1.7799906489145932E-6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workbookViewId="0">
      <selection activeCell="B8" sqref="B8"/>
    </sheetView>
  </sheetViews>
  <sheetFormatPr defaultRowHeight="15" x14ac:dyDescent="0.25"/>
  <cols>
    <col min="1" max="1" width="1.42578125" customWidth="1"/>
    <col min="2" max="2" width="15" bestFit="1" customWidth="1"/>
    <col min="3" max="3" width="12.42578125" customWidth="1"/>
    <col min="4" max="6" width="14.42578125" customWidth="1"/>
    <col min="7" max="7" width="1.42578125" customWidth="1"/>
  </cols>
  <sheetData>
    <row r="3" spans="2:8" ht="15" customHeight="1" x14ac:dyDescent="0.25">
      <c r="B3" s="25" t="s">
        <v>15</v>
      </c>
      <c r="C3" s="25"/>
      <c r="D3" s="25"/>
      <c r="E3" s="25"/>
      <c r="F3" s="25"/>
    </row>
    <row r="4" spans="2:8" x14ac:dyDescent="0.25">
      <c r="B4" s="11" t="s">
        <v>16</v>
      </c>
      <c r="C4" s="3" t="s">
        <v>14</v>
      </c>
      <c r="D4" s="3" t="s">
        <v>2</v>
      </c>
      <c r="E4" s="3" t="s">
        <v>3</v>
      </c>
      <c r="F4" s="3" t="s">
        <v>4</v>
      </c>
    </row>
    <row r="5" spans="2:8" x14ac:dyDescent="0.25">
      <c r="B5" s="22" t="s">
        <v>22</v>
      </c>
      <c r="C5" s="14">
        <f ca="1">N4N8!H23</f>
        <v>3</v>
      </c>
      <c r="D5" s="14">
        <f ca="1">N4N8!J23</f>
        <v>3.9911954850298592E-6</v>
      </c>
      <c r="E5" s="14">
        <f ca="1">N4N8!J24</f>
        <v>3.7102098808985286E-6</v>
      </c>
      <c r="F5" s="14">
        <f ca="1">SUM(D5:E5)</f>
        <v>7.7014053659283883E-6</v>
      </c>
      <c r="H5" s="19" t="str">
        <f ca="1">IF(F5=MIN($F$5:$F$7),CELL("lin",F5),"")</f>
        <v/>
      </c>
    </row>
    <row r="6" spans="2:8" x14ac:dyDescent="0.25">
      <c r="B6" s="22" t="s">
        <v>23</v>
      </c>
      <c r="C6" s="14">
        <f ca="1">N6N12!H23</f>
        <v>1</v>
      </c>
      <c r="D6" s="14">
        <f ca="1">N6N12!J23</f>
        <v>5.4822479832392935E-6</v>
      </c>
      <c r="E6" s="14">
        <f ca="1">N6N12!J24</f>
        <v>1.815524222774723E-7</v>
      </c>
      <c r="F6" s="14">
        <f t="shared" ref="F6:F7" ca="1" si="0">SUM(D6:E6)</f>
        <v>5.6638004055167659E-6</v>
      </c>
      <c r="H6" s="19">
        <f t="shared" ref="H6:H7" ca="1" si="1">IF(F6=MIN($F$5:$F$7),CELL("lin",F6),"")</f>
        <v>6</v>
      </c>
    </row>
    <row r="7" spans="2:8" x14ac:dyDescent="0.25">
      <c r="B7" s="22" t="s">
        <v>24</v>
      </c>
      <c r="C7" s="14">
        <f ca="1">N8N16!H23</f>
        <v>3</v>
      </c>
      <c r="D7" s="5">
        <f ca="1">N8N16!J23</f>
        <v>7.0376649774937887E-6</v>
      </c>
      <c r="E7" s="5">
        <f ca="1">N8N16!J24</f>
        <v>1.7799906489145932E-6</v>
      </c>
      <c r="F7" s="14">
        <f t="shared" ca="1" si="0"/>
        <v>8.8176556264083817E-6</v>
      </c>
      <c r="H7" s="19" t="str">
        <f t="shared" ca="1" si="1"/>
        <v/>
      </c>
    </row>
    <row r="9" spans="2:8" x14ac:dyDescent="0.25">
      <c r="B9" s="29" t="s">
        <v>21</v>
      </c>
      <c r="C9" s="29"/>
      <c r="D9" s="29"/>
      <c r="E9" s="29"/>
      <c r="F9" s="29"/>
    </row>
    <row r="10" spans="2:8" x14ac:dyDescent="0.25">
      <c r="B10" s="21" t="s">
        <v>16</v>
      </c>
      <c r="C10" s="21" t="s">
        <v>14</v>
      </c>
      <c r="D10" s="21" t="s">
        <v>2</v>
      </c>
      <c r="E10" s="21" t="s">
        <v>3</v>
      </c>
      <c r="F10" s="21" t="s">
        <v>4</v>
      </c>
    </row>
    <row r="11" spans="2:8" x14ac:dyDescent="0.25">
      <c r="B11" s="14" t="str">
        <f ca="1">INDIRECT(CONCATENATE("$B$",SUM($H$5:$H$7)))</f>
        <v>6/12</v>
      </c>
      <c r="C11" s="14">
        <f ca="1">INDIRECT(CONCATENATE("$C$",SUM($H$5:$H$7)))</f>
        <v>1</v>
      </c>
      <c r="D11" s="14">
        <f ca="1">INDIRECT(CONCATENATE("$D$",SUM($H$5:$H$7)))</f>
        <v>5.4822479832392935E-6</v>
      </c>
      <c r="E11" s="14">
        <f ca="1">INDIRECT(CONCATENATE("$E$",SUM($H$5:$H$7)))</f>
        <v>1.815524222774723E-7</v>
      </c>
      <c r="F11" s="14">
        <f ca="1">INDIRECT(CONCATENATE("$F$",SUM($H$5:$H$7)))</f>
        <v>5.6638004055167659E-6</v>
      </c>
    </row>
  </sheetData>
  <mergeCells count="2">
    <mergeCell ref="B3:F3"/>
    <mergeCell ref="B9:F9"/>
  </mergeCells>
  <conditionalFormatting sqref="F5:F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B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N4N8</vt:lpstr>
      <vt:lpstr>N6N12</vt:lpstr>
      <vt:lpstr>N8N16</vt:lpstr>
      <vt:lpstr>Melhores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2010-08-12T23:42:35Z</dcterms:modified>
</cp:coreProperties>
</file>