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320" windowHeight="12075" activeTab="2"/>
  </bookViews>
  <sheets>
    <sheet name="N6N10" sheetId="14" r:id="rId1"/>
    <sheet name="N8N16" sheetId="5" r:id="rId2"/>
    <sheet name="N10N22" sheetId="13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D20" i="14" l="1"/>
  <c r="C20" i="14"/>
  <c r="I19" i="14"/>
  <c r="H19" i="14"/>
  <c r="J19" i="14" s="1"/>
  <c r="E19" i="14"/>
  <c r="I18" i="14"/>
  <c r="H18" i="14"/>
  <c r="E18" i="14"/>
  <c r="I17" i="14"/>
  <c r="H17" i="14"/>
  <c r="J17" i="14" s="1"/>
  <c r="E17" i="14"/>
  <c r="I16" i="14"/>
  <c r="H16" i="14"/>
  <c r="E16" i="14"/>
  <c r="I15" i="14"/>
  <c r="H15" i="14"/>
  <c r="J15" i="14" s="1"/>
  <c r="E15" i="14"/>
  <c r="I14" i="14"/>
  <c r="I20" i="14" s="1"/>
  <c r="H14" i="14"/>
  <c r="E14" i="14"/>
  <c r="E20" i="14" s="1"/>
  <c r="I10" i="14"/>
  <c r="H10" i="14"/>
  <c r="D10" i="14"/>
  <c r="C10" i="14"/>
  <c r="J9" i="14"/>
  <c r="E9" i="14"/>
  <c r="J8" i="14"/>
  <c r="E8" i="14"/>
  <c r="J7" i="14"/>
  <c r="E7" i="14"/>
  <c r="J6" i="14"/>
  <c r="E6" i="14"/>
  <c r="J5" i="14"/>
  <c r="E5" i="14"/>
  <c r="J4" i="14"/>
  <c r="J10" i="14" s="1"/>
  <c r="E4" i="14"/>
  <c r="E10" i="14" s="1"/>
  <c r="D20" i="13"/>
  <c r="C20" i="13"/>
  <c r="I19" i="13"/>
  <c r="H19" i="13"/>
  <c r="J19" i="13" s="1"/>
  <c r="E19" i="13"/>
  <c r="I18" i="13"/>
  <c r="H18" i="13"/>
  <c r="E18" i="13"/>
  <c r="I17" i="13"/>
  <c r="H17" i="13"/>
  <c r="J17" i="13" s="1"/>
  <c r="E17" i="13"/>
  <c r="I16" i="13"/>
  <c r="H16" i="13"/>
  <c r="E16" i="13"/>
  <c r="I15" i="13"/>
  <c r="H15" i="13"/>
  <c r="J15" i="13" s="1"/>
  <c r="E15" i="13"/>
  <c r="I14" i="13"/>
  <c r="I20" i="13" s="1"/>
  <c r="H14" i="13"/>
  <c r="E14" i="13"/>
  <c r="E20" i="13" s="1"/>
  <c r="I10" i="13"/>
  <c r="H10" i="13"/>
  <c r="D10" i="13"/>
  <c r="C10" i="13"/>
  <c r="J9" i="13"/>
  <c r="E9" i="13"/>
  <c r="J8" i="13"/>
  <c r="E8" i="13"/>
  <c r="J7" i="13"/>
  <c r="E7" i="13"/>
  <c r="J6" i="13"/>
  <c r="E6" i="13"/>
  <c r="J5" i="13"/>
  <c r="E5" i="13"/>
  <c r="J4" i="13"/>
  <c r="J10" i="13" s="1"/>
  <c r="E4" i="13"/>
  <c r="E10" i="13" s="1"/>
  <c r="E4" i="5"/>
  <c r="E5" i="5"/>
  <c r="E6" i="5"/>
  <c r="E7" i="5"/>
  <c r="E8" i="5"/>
  <c r="E9" i="5"/>
  <c r="H20" i="14" l="1"/>
  <c r="H20" i="13"/>
  <c r="J16" i="13"/>
  <c r="J16" i="14"/>
  <c r="J18" i="14"/>
  <c r="J18" i="13"/>
  <c r="J14" i="14"/>
  <c r="L16" i="14" s="1"/>
  <c r="J14" i="13"/>
  <c r="L15" i="13" s="1"/>
  <c r="D20" i="5"/>
  <c r="C20" i="5"/>
  <c r="I19" i="5"/>
  <c r="H19" i="5"/>
  <c r="E19" i="5"/>
  <c r="I18" i="5"/>
  <c r="H18" i="5"/>
  <c r="E18" i="5"/>
  <c r="I17" i="5"/>
  <c r="H17" i="5"/>
  <c r="E17" i="5"/>
  <c r="I16" i="5"/>
  <c r="H16" i="5"/>
  <c r="E16" i="5"/>
  <c r="I15" i="5"/>
  <c r="H15" i="5"/>
  <c r="E15" i="5"/>
  <c r="I14" i="5"/>
  <c r="H14" i="5"/>
  <c r="E14" i="5"/>
  <c r="I10" i="5"/>
  <c r="H10" i="5"/>
  <c r="D10" i="5"/>
  <c r="C10" i="5"/>
  <c r="J9" i="5"/>
  <c r="J8" i="5"/>
  <c r="J7" i="5"/>
  <c r="J6" i="5"/>
  <c r="J5" i="5"/>
  <c r="J4" i="5"/>
  <c r="E10" i="5"/>
  <c r="I20" i="5" l="1"/>
  <c r="L19" i="14"/>
  <c r="L15" i="14"/>
  <c r="J20" i="14"/>
  <c r="L14" i="14"/>
  <c r="L17" i="14"/>
  <c r="L18" i="14"/>
  <c r="L19" i="13"/>
  <c r="L18" i="13"/>
  <c r="J20" i="13"/>
  <c r="L14" i="13"/>
  <c r="L17" i="13"/>
  <c r="L16" i="13"/>
  <c r="J17" i="5"/>
  <c r="J19" i="5"/>
  <c r="H20" i="5"/>
  <c r="J18" i="5"/>
  <c r="J16" i="5"/>
  <c r="J15" i="5"/>
  <c r="J10" i="5"/>
  <c r="E20" i="5"/>
  <c r="J14" i="5"/>
  <c r="I24" i="13" l="1"/>
  <c r="H23" i="14"/>
  <c r="C5" i="6" s="1"/>
  <c r="I24" i="14"/>
  <c r="H23" i="13"/>
  <c r="C7" i="6" s="1"/>
  <c r="I23" i="14"/>
  <c r="I23" i="13"/>
  <c r="L16" i="5"/>
  <c r="L17" i="5"/>
  <c r="J20" i="5"/>
  <c r="L14" i="5"/>
  <c r="L15" i="5"/>
  <c r="L18" i="5"/>
  <c r="L19" i="5"/>
  <c r="J24" i="14"/>
  <c r="J24" i="13"/>
  <c r="J23" i="14"/>
  <c r="J23" i="13"/>
  <c r="E5" i="6" l="1"/>
  <c r="D5" i="6"/>
  <c r="I24" i="5"/>
  <c r="H23" i="5"/>
  <c r="C6" i="6" s="1"/>
  <c r="E7" i="6"/>
  <c r="D7" i="6"/>
  <c r="I23" i="5"/>
  <c r="J24" i="5"/>
  <c r="J23" i="5"/>
  <c r="E6" i="6" l="1"/>
  <c r="D6" i="6"/>
  <c r="F7" i="6"/>
  <c r="F6" i="6" l="1"/>
  <c r="F5" i="6"/>
  <c r="H5" i="6" s="1"/>
  <c r="H6" i="6" l="1"/>
  <c r="H7" i="6"/>
  <c r="F11" i="6"/>
  <c r="C11" i="6"/>
  <c r="E11" i="6"/>
  <c r="B11" i="6"/>
  <c r="D11" i="6"/>
</calcChain>
</file>

<file path=xl/sharedStrings.xml><?xml version="1.0" encoding="utf-8"?>
<sst xmlns="http://schemas.openxmlformats.org/spreadsheetml/2006/main" count="162" uniqueCount="25">
  <si>
    <t>Validação 1</t>
  </si>
  <si>
    <t>Validação 2</t>
  </si>
  <si>
    <t>EMQ L1</t>
  </si>
  <si>
    <t>EMQ L2</t>
  </si>
  <si>
    <t>EMQ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</si>
  <si>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</si>
  <si>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</si>
  <si>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</si>
  <si>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</si>
  <si>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</si>
  <si>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</si>
  <si>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</si>
  <si>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Validação 3</t>
  </si>
  <si>
    <t>Média Validação</t>
  </si>
  <si>
    <t>Treinamento</t>
  </si>
  <si>
    <t>Melhores Redes Treinadas</t>
  </si>
  <si>
    <t>Neurônios C. O.</t>
  </si>
  <si>
    <t>Menor EMQ L1</t>
  </si>
  <si>
    <t>Menor EMQ L2</t>
  </si>
  <si>
    <t>Endereço</t>
  </si>
  <si>
    <t>Valor</t>
  </si>
  <si>
    <t>Melhor Rede</t>
  </si>
  <si>
    <t>6/10</t>
  </si>
  <si>
    <t>8/16</t>
  </si>
  <si>
    <t>10/22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</si>
</sst>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4" xfId="0" applyFill="1" applyBorder="1" applyAlignment="1">
      <alignment horizontal="center"/>
    </xf>
    <xf numFmtId="0" fontId="3" fillId="0" borderId="0" xfId="0" applyFont="1"/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C26" sqref="C26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9.0354727996570276E-6</v>
      </c>
      <c r="D4" s="14">
        <v>2.371079792430971E-5</v>
      </c>
      <c r="E4" s="5">
        <f t="shared" ref="E4:E9" si="0">SUM(C4:D4)</f>
        <v>3.2746270723966737E-5</v>
      </c>
      <c r="G4" s="4" t="s">
        <v>5</v>
      </c>
      <c r="H4" s="14">
        <v>4.1315805269759227E-5</v>
      </c>
      <c r="I4" s="14">
        <v>6.6738405958148374E-5</v>
      </c>
      <c r="J4" s="5">
        <f>SUM(H4:I4)</f>
        <v>1.0805421122790759E-4</v>
      </c>
    </row>
    <row r="5" spans="2:12" x14ac:dyDescent="0.25">
      <c r="B5" s="4" t="s">
        <v>6</v>
      </c>
      <c r="C5" s="14">
        <v>5.2527629386100322E-6</v>
      </c>
      <c r="D5" s="14">
        <v>2.6821635181164599E-5</v>
      </c>
      <c r="E5" s="5">
        <f t="shared" si="0"/>
        <v>3.2074398119774633E-5</v>
      </c>
      <c r="G5" s="4" t="s">
        <v>6</v>
      </c>
      <c r="H5" s="14">
        <v>4.7247342053039012E-6</v>
      </c>
      <c r="I5" s="14">
        <v>3.9956343585615283E-5</v>
      </c>
      <c r="J5" s="5">
        <f t="shared" ref="J5:J9" si="1">SUM(H5:I5)</f>
        <v>4.4681077790919181E-5</v>
      </c>
    </row>
    <row r="6" spans="2:12" x14ac:dyDescent="0.25">
      <c r="B6" s="4" t="s">
        <v>7</v>
      </c>
      <c r="C6" s="14">
        <v>6.0896132356631412E-6</v>
      </c>
      <c r="D6" s="14">
        <v>6.0467452674254427E-6</v>
      </c>
      <c r="E6" s="5">
        <f t="shared" si="0"/>
        <v>1.2136358503088585E-5</v>
      </c>
      <c r="G6" s="4" t="s">
        <v>7</v>
      </c>
      <c r="H6" s="14">
        <v>6.3334788648122106E-6</v>
      </c>
      <c r="I6" s="14">
        <v>1.3856222312179466E-5</v>
      </c>
      <c r="J6" s="5">
        <f t="shared" si="1"/>
        <v>2.0189701176991678E-5</v>
      </c>
    </row>
    <row r="7" spans="2:12" x14ac:dyDescent="0.25">
      <c r="B7" s="4" t="s">
        <v>8</v>
      </c>
      <c r="C7" s="14">
        <v>5.0522354300487616E-6</v>
      </c>
      <c r="D7" s="14">
        <v>7.052555979181241E-6</v>
      </c>
      <c r="E7" s="5">
        <f t="shared" si="0"/>
        <v>1.2104791409230003E-5</v>
      </c>
      <c r="G7" s="4" t="s">
        <v>8</v>
      </c>
      <c r="H7" s="14">
        <v>5.6957306216985654E-6</v>
      </c>
      <c r="I7" s="14">
        <v>1.6398421073441568E-5</v>
      </c>
      <c r="J7" s="5">
        <f t="shared" si="1"/>
        <v>2.2094151695140135E-5</v>
      </c>
    </row>
    <row r="8" spans="2:12" x14ac:dyDescent="0.25">
      <c r="B8" s="4" t="s">
        <v>9</v>
      </c>
      <c r="C8" s="14">
        <v>2.3509492773019975E-5</v>
      </c>
      <c r="D8" s="14">
        <v>7.1626657218638921E-5</v>
      </c>
      <c r="E8" s="5">
        <f t="shared" si="0"/>
        <v>9.5136149991658896E-5</v>
      </c>
      <c r="G8" s="4" t="s">
        <v>9</v>
      </c>
      <c r="H8" s="14">
        <v>2.6443498706748157E-5</v>
      </c>
      <c r="I8" s="14">
        <v>9.9066006231588857E-5</v>
      </c>
      <c r="J8" s="5">
        <f t="shared" si="1"/>
        <v>1.2550950493833701E-4</v>
      </c>
    </row>
    <row r="9" spans="2:12" x14ac:dyDescent="0.25">
      <c r="B9" s="4" t="s">
        <v>10</v>
      </c>
      <c r="C9" s="14">
        <v>6.446630001375777E-6</v>
      </c>
      <c r="D9" s="14">
        <v>2.0593219141567069E-5</v>
      </c>
      <c r="E9" s="5">
        <f t="shared" si="0"/>
        <v>2.7039849142942846E-5</v>
      </c>
      <c r="G9" s="4" t="s">
        <v>10</v>
      </c>
      <c r="H9" s="14">
        <v>1.1946935621498612E-5</v>
      </c>
      <c r="I9" s="14">
        <v>2.8075620999619703E-5</v>
      </c>
      <c r="J9" s="5">
        <f t="shared" si="1"/>
        <v>4.0022556621118315E-5</v>
      </c>
    </row>
    <row r="10" spans="2:12" x14ac:dyDescent="0.25">
      <c r="B10" s="6" t="s">
        <v>11</v>
      </c>
      <c r="C10" s="7">
        <f t="shared" ref="C10:E10" si="2">AVERAGE(C4:C9)</f>
        <v>9.2310345297291196E-6</v>
      </c>
      <c r="D10" s="7">
        <f t="shared" si="2"/>
        <v>2.5975268452047831E-5</v>
      </c>
      <c r="E10" s="7">
        <f t="shared" si="2"/>
        <v>3.520630298177695E-5</v>
      </c>
      <c r="G10" s="6" t="s">
        <v>11</v>
      </c>
      <c r="H10" s="7">
        <f t="shared" ref="H10:J10" si="3">AVERAGE(H4:H9)</f>
        <v>1.6076697214970111E-5</v>
      </c>
      <c r="I10" s="7">
        <f t="shared" si="3"/>
        <v>4.4015170026765539E-5</v>
      </c>
      <c r="J10" s="7">
        <f t="shared" si="3"/>
        <v>6.0091867241735644E-5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6.4387727244080324E-5</v>
      </c>
      <c r="D14" s="14">
        <v>1.7286450717302121E-5</v>
      </c>
      <c r="E14" s="5">
        <f>SUM(C14:D14)</f>
        <v>8.1674177961382451E-5</v>
      </c>
      <c r="G14" s="4" t="s">
        <v>5</v>
      </c>
      <c r="H14" s="5">
        <f t="shared" ref="H14:I19" si="4">AVERAGE(C4,H4,C14)</f>
        <v>3.8246335104498857E-5</v>
      </c>
      <c r="I14" s="5">
        <f t="shared" si="4"/>
        <v>3.591188486658673E-5</v>
      </c>
      <c r="J14" s="5">
        <f t="shared" ref="J14:J19" si="5">SUM(H14:I14)</f>
        <v>7.4158219971085594E-5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4.3712045769257124E-6</v>
      </c>
      <c r="D15" s="14">
        <v>1.6755280226668118E-5</v>
      </c>
      <c r="E15" s="5">
        <f t="shared" ref="E15:E19" si="6">SUM(C15:D15)</f>
        <v>2.112648480359383E-5</v>
      </c>
      <c r="G15" s="4" t="s">
        <v>6</v>
      </c>
      <c r="H15" s="5">
        <f t="shared" si="4"/>
        <v>4.7829005736132144E-6</v>
      </c>
      <c r="I15" s="5">
        <f t="shared" si="4"/>
        <v>2.7844419664482666E-5</v>
      </c>
      <c r="J15" s="5">
        <f t="shared" si="5"/>
        <v>3.2627320238095879E-5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6.5187448555784639E-6</v>
      </c>
      <c r="D16" s="14">
        <v>5.1500351694662296E-6</v>
      </c>
      <c r="E16" s="5">
        <f t="shared" si="6"/>
        <v>1.1668780025044694E-5</v>
      </c>
      <c r="G16" s="4" t="s">
        <v>7</v>
      </c>
      <c r="H16" s="5">
        <f t="shared" si="4"/>
        <v>6.3139456520179374E-6</v>
      </c>
      <c r="I16" s="5">
        <f t="shared" si="4"/>
        <v>8.3510009163570461E-6</v>
      </c>
      <c r="J16" s="5">
        <f t="shared" si="5"/>
        <v>1.4664946568374983E-5</v>
      </c>
      <c r="L16" s="19">
        <f t="shared" ca="1" si="7"/>
        <v>16</v>
      </c>
    </row>
    <row r="17" spans="2:12" x14ac:dyDescent="0.25">
      <c r="B17" s="4" t="s">
        <v>8</v>
      </c>
      <c r="C17" s="14">
        <v>5.0384282723837652E-6</v>
      </c>
      <c r="D17" s="14">
        <v>5.3601312526500876E-6</v>
      </c>
      <c r="E17" s="5">
        <f t="shared" si="6"/>
        <v>1.0398559525033854E-5</v>
      </c>
      <c r="G17" s="4" t="s">
        <v>8</v>
      </c>
      <c r="H17" s="5">
        <f t="shared" si="4"/>
        <v>5.2621314413770305E-6</v>
      </c>
      <c r="I17" s="5">
        <f t="shared" si="4"/>
        <v>9.6037027684242999E-6</v>
      </c>
      <c r="J17" s="5">
        <f t="shared" si="5"/>
        <v>1.486583420980133E-5</v>
      </c>
      <c r="L17" s="19" t="str">
        <f t="shared" ca="1" si="7"/>
        <v/>
      </c>
    </row>
    <row r="18" spans="2:12" x14ac:dyDescent="0.25">
      <c r="B18" s="4" t="s">
        <v>9</v>
      </c>
      <c r="C18" s="14">
        <v>2.4636113246007968E-5</v>
      </c>
      <c r="D18" s="14">
        <v>7.0539513574221355E-5</v>
      </c>
      <c r="E18" s="5">
        <f t="shared" si="6"/>
        <v>9.5175626820229316E-5</v>
      </c>
      <c r="G18" s="4" t="s">
        <v>9</v>
      </c>
      <c r="H18" s="5">
        <f t="shared" si="4"/>
        <v>2.4863034908592034E-5</v>
      </c>
      <c r="I18" s="5">
        <f t="shared" si="4"/>
        <v>8.0410725674816364E-5</v>
      </c>
      <c r="J18" s="5">
        <f t="shared" si="5"/>
        <v>1.052737605834084E-4</v>
      </c>
      <c r="L18" s="19" t="str">
        <f t="shared" ca="1" si="7"/>
        <v/>
      </c>
    </row>
    <row r="19" spans="2:12" x14ac:dyDescent="0.25">
      <c r="B19" s="4" t="s">
        <v>10</v>
      </c>
      <c r="C19" s="14">
        <v>1.0638756895456655E-5</v>
      </c>
      <c r="D19" s="14">
        <v>1.1071837095312802E-5</v>
      </c>
      <c r="E19" s="5">
        <f t="shared" si="6"/>
        <v>2.1710593990769457E-5</v>
      </c>
      <c r="G19" s="4" t="s">
        <v>10</v>
      </c>
      <c r="H19" s="5">
        <f t="shared" si="4"/>
        <v>9.6774408394436821E-6</v>
      </c>
      <c r="I19" s="5">
        <f t="shared" si="4"/>
        <v>1.991355907883319E-5</v>
      </c>
      <c r="J19" s="5">
        <f t="shared" si="5"/>
        <v>2.9590999918276874E-5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1.9265162515072152E-5</v>
      </c>
      <c r="D20" s="7">
        <f t="shared" si="8"/>
        <v>2.1027208005936786E-5</v>
      </c>
      <c r="E20" s="7">
        <f t="shared" si="8"/>
        <v>4.0292370521008928E-5</v>
      </c>
      <c r="G20" s="9" t="s">
        <v>11</v>
      </c>
      <c r="H20" s="10">
        <f>AVERAGE(H14:H19)</f>
        <v>1.4857631419923791E-5</v>
      </c>
      <c r="I20" s="10">
        <f>AVERAGE(I14:I19)</f>
        <v>3.033921549491671E-5</v>
      </c>
      <c r="J20" s="10">
        <f>AVERAGE(J14:J19)</f>
        <v>4.5196846914840509E-5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3</v>
      </c>
      <c r="I23" s="14" t="str">
        <f ca="1">CONCATENATE("$H$",SUM(L14:L19))</f>
        <v>$H$16</v>
      </c>
      <c r="J23" s="14">
        <f ca="1">INDIRECT(I23)</f>
        <v>6.3139456520179374E-6</v>
      </c>
    </row>
    <row r="24" spans="2:12" x14ac:dyDescent="0.25">
      <c r="G24" s="18" t="s">
        <v>18</v>
      </c>
      <c r="H24" s="28"/>
      <c r="I24" s="14" t="str">
        <f ca="1">CONCATENATE("$I$",SUM(L14:L20))</f>
        <v>$I$16</v>
      </c>
      <c r="J24" s="14">
        <f ca="1">INDIRECT(I24)</f>
        <v>8.3510009163570461E-6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B22" sqref="B22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3" t="s">
        <v>2</v>
      </c>
      <c r="D3" s="3" t="s">
        <v>3</v>
      </c>
      <c r="E3" s="3" t="s">
        <v>4</v>
      </c>
      <c r="G3" s="2"/>
      <c r="H3" s="3" t="s">
        <v>2</v>
      </c>
      <c r="I3" s="3" t="s">
        <v>3</v>
      </c>
      <c r="J3" s="3" t="s">
        <v>4</v>
      </c>
    </row>
    <row r="4" spans="2:12" x14ac:dyDescent="0.25">
      <c r="B4" s="4" t="s">
        <v>5</v>
      </c>
      <c r="C4" s="14">
        <v>6.3661046508804362E-6</v>
      </c>
      <c r="D4" s="14">
        <v>1.0727393426578832E-5</v>
      </c>
      <c r="E4" s="5">
        <f t="shared" ref="E4:E9" si="0">SUM(C4:D4)</f>
        <v>1.7093498077459268E-5</v>
      </c>
      <c r="G4" s="4" t="s">
        <v>5</v>
      </c>
      <c r="H4" s="14">
        <v>4.8322428792524661E-6</v>
      </c>
      <c r="I4" s="14">
        <v>1.8945902146966671E-5</v>
      </c>
      <c r="J4" s="5">
        <f>SUM(H4:I4)</f>
        <v>2.3778145026219137E-5</v>
      </c>
    </row>
    <row r="5" spans="2:12" x14ac:dyDescent="0.25">
      <c r="B5" s="4" t="s">
        <v>6</v>
      </c>
      <c r="C5" s="14">
        <v>7.6301163488662153E-6</v>
      </c>
      <c r="D5" s="14">
        <v>4.2945685005627555E-5</v>
      </c>
      <c r="E5" s="5">
        <f t="shared" si="0"/>
        <v>5.0575801354493772E-5</v>
      </c>
      <c r="G5" s="4" t="s">
        <v>6</v>
      </c>
      <c r="H5" s="14">
        <v>8.6448673159767494E-6</v>
      </c>
      <c r="I5" s="14">
        <v>7.9779281612176147E-5</v>
      </c>
      <c r="J5" s="5">
        <f t="shared" ref="J5:J9" si="1">SUM(H5:I5)</f>
        <v>8.8424148928152897E-5</v>
      </c>
    </row>
    <row r="6" spans="2:12" x14ac:dyDescent="0.25">
      <c r="B6" s="4" t="s">
        <v>7</v>
      </c>
      <c r="C6" s="14">
        <v>4.7791641757982965E-6</v>
      </c>
      <c r="D6" s="14">
        <v>1.6828108022471839E-5</v>
      </c>
      <c r="E6" s="5">
        <f t="shared" si="0"/>
        <v>2.1607272198270134E-5</v>
      </c>
      <c r="G6" s="4" t="s">
        <v>7</v>
      </c>
      <c r="H6" s="14">
        <v>2.2086577801585928E-6</v>
      </c>
      <c r="I6" s="14">
        <v>2.2245165594197783E-5</v>
      </c>
      <c r="J6" s="5">
        <f t="shared" si="1"/>
        <v>2.4453823374356375E-5</v>
      </c>
    </row>
    <row r="7" spans="2:12" x14ac:dyDescent="0.25">
      <c r="B7" s="4" t="s">
        <v>8</v>
      </c>
      <c r="C7" s="14">
        <v>1.72335592315601E-5</v>
      </c>
      <c r="D7" s="14">
        <v>4.185022048359325E-5</v>
      </c>
      <c r="E7" s="5">
        <f t="shared" si="0"/>
        <v>5.9083779715153354E-5</v>
      </c>
      <c r="G7" s="4" t="s">
        <v>8</v>
      </c>
      <c r="H7" s="14">
        <v>1.6575065092689809E-4</v>
      </c>
      <c r="I7" s="14">
        <v>1.4345202103765406E-4</v>
      </c>
      <c r="J7" s="5">
        <f t="shared" si="1"/>
        <v>3.0920267196455216E-4</v>
      </c>
    </row>
    <row r="8" spans="2:12" x14ac:dyDescent="0.25">
      <c r="B8" s="4" t="s">
        <v>9</v>
      </c>
      <c r="C8" s="14">
        <v>7.9238988800208419E-6</v>
      </c>
      <c r="D8" s="14">
        <v>1.8105027643555576E-5</v>
      </c>
      <c r="E8" s="5">
        <f t="shared" si="0"/>
        <v>2.6028926523576417E-5</v>
      </c>
      <c r="G8" s="4" t="s">
        <v>9</v>
      </c>
      <c r="H8" s="14">
        <v>8.0052141103931306E-6</v>
      </c>
      <c r="I8" s="14">
        <v>6.0729098233062175E-5</v>
      </c>
      <c r="J8" s="5">
        <f t="shared" si="1"/>
        <v>6.8734312343455309E-5</v>
      </c>
    </row>
    <row r="9" spans="2:12" x14ac:dyDescent="0.25">
      <c r="B9" s="4" t="s">
        <v>10</v>
      </c>
      <c r="C9" s="14">
        <v>7.7047266708214531E-6</v>
      </c>
      <c r="D9" s="14">
        <v>3.7153627166087321E-5</v>
      </c>
      <c r="E9" s="5">
        <f t="shared" si="0"/>
        <v>4.4858353836908771E-5</v>
      </c>
      <c r="G9" s="4" t="s">
        <v>10</v>
      </c>
      <c r="H9" s="14">
        <v>6.5969299698614114E-6</v>
      </c>
      <c r="I9" s="14">
        <v>9.0065508103863616E-5</v>
      </c>
      <c r="J9" s="5">
        <f t="shared" si="1"/>
        <v>9.6662438073725031E-5</v>
      </c>
    </row>
    <row r="10" spans="2:12" x14ac:dyDescent="0.25">
      <c r="B10" s="6" t="s">
        <v>11</v>
      </c>
      <c r="C10" s="7">
        <f t="shared" ref="C10:E10" si="2">AVERAGE(C4:C9)</f>
        <v>8.6062616596578897E-6</v>
      </c>
      <c r="D10" s="7">
        <f t="shared" si="2"/>
        <v>2.7935010291319062E-5</v>
      </c>
      <c r="E10" s="7">
        <f t="shared" si="2"/>
        <v>3.654127195097695E-5</v>
      </c>
      <c r="G10" s="6" t="s">
        <v>11</v>
      </c>
      <c r="H10" s="7">
        <f t="shared" ref="H10:J10" si="3">AVERAGE(H4:H9)</f>
        <v>3.2673093830423409E-5</v>
      </c>
      <c r="I10" s="7">
        <f t="shared" si="3"/>
        <v>6.9202829454653419E-5</v>
      </c>
      <c r="J10" s="7">
        <f t="shared" si="3"/>
        <v>1.0187592328507682E-4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3" t="s">
        <v>2</v>
      </c>
      <c r="D13" s="3" t="s">
        <v>3</v>
      </c>
      <c r="E13" s="3" t="s">
        <v>4</v>
      </c>
      <c r="G13" s="2"/>
      <c r="H13" s="8" t="s">
        <v>2</v>
      </c>
      <c r="I13" s="8" t="s">
        <v>3</v>
      </c>
      <c r="J13" s="8" t="s">
        <v>4</v>
      </c>
    </row>
    <row r="14" spans="2:12" x14ac:dyDescent="0.25">
      <c r="B14" s="4" t="s">
        <v>5</v>
      </c>
      <c r="C14" s="14">
        <v>7.344702381235245E-6</v>
      </c>
      <c r="D14" s="14">
        <v>7.1270545043911963E-6</v>
      </c>
      <c r="E14" s="5">
        <f>SUM(C14:D14)</f>
        <v>1.447175688562644E-5</v>
      </c>
      <c r="G14" s="4" t="s">
        <v>5</v>
      </c>
      <c r="H14" s="5">
        <f t="shared" ref="H14:I19" si="4">AVERAGE(C4,H4,C14)</f>
        <v>6.1810166371227163E-6</v>
      </c>
      <c r="I14" s="5">
        <f t="shared" si="4"/>
        <v>1.2266783359312233E-5</v>
      </c>
      <c r="J14" s="5">
        <f t="shared" ref="J14:J19" si="5">SUM(H14:I14)</f>
        <v>1.844779999643495E-5</v>
      </c>
      <c r="L14" s="19">
        <f ca="1">IF(J14=MIN($J$14:$J$19),CELL("lin",J14),"")</f>
        <v>14</v>
      </c>
    </row>
    <row r="15" spans="2:12" x14ac:dyDescent="0.25">
      <c r="B15" s="4" t="s">
        <v>6</v>
      </c>
      <c r="C15" s="14">
        <v>8.8062565408773713E-6</v>
      </c>
      <c r="D15" s="14">
        <v>2.7440301570756446E-5</v>
      </c>
      <c r="E15" s="5">
        <f t="shared" ref="E15:E19" si="6">SUM(C15:D15)</f>
        <v>3.6246558111633818E-5</v>
      </c>
      <c r="G15" s="4" t="s">
        <v>6</v>
      </c>
      <c r="H15" s="5">
        <f t="shared" si="4"/>
        <v>8.3604134019067787E-6</v>
      </c>
      <c r="I15" s="5">
        <f t="shared" si="4"/>
        <v>5.0055089396186716E-5</v>
      </c>
      <c r="J15" s="5">
        <f t="shared" si="5"/>
        <v>5.8415502798093493E-5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2.9732278216240322E-6</v>
      </c>
      <c r="D16" s="14">
        <v>1.065635887162488E-5</v>
      </c>
      <c r="E16" s="5">
        <f t="shared" si="6"/>
        <v>1.3629586693248912E-5</v>
      </c>
      <c r="G16" s="4" t="s">
        <v>7</v>
      </c>
      <c r="H16" s="5">
        <f t="shared" si="4"/>
        <v>3.3203499258603072E-6</v>
      </c>
      <c r="I16" s="5">
        <f t="shared" si="4"/>
        <v>1.6576544162764835E-5</v>
      </c>
      <c r="J16" s="5">
        <f t="shared" si="5"/>
        <v>1.9896894088625141E-5</v>
      </c>
      <c r="L16" s="19" t="str">
        <f t="shared" ca="1" si="7"/>
        <v/>
      </c>
    </row>
    <row r="17" spans="2:12" x14ac:dyDescent="0.25">
      <c r="B17" s="4" t="s">
        <v>8</v>
      </c>
      <c r="C17" s="14">
        <v>4.1923421353623247E-4</v>
      </c>
      <c r="D17" s="14">
        <v>2.5828172775941294E-5</v>
      </c>
      <c r="E17" s="5">
        <f t="shared" si="6"/>
        <v>4.4506238631217374E-4</v>
      </c>
      <c r="G17" s="4" t="s">
        <v>8</v>
      </c>
      <c r="H17" s="5">
        <f t="shared" si="4"/>
        <v>2.0073947456489692E-4</v>
      </c>
      <c r="I17" s="5">
        <f t="shared" si="4"/>
        <v>7.0376804765729539E-5</v>
      </c>
      <c r="J17" s="5">
        <f t="shared" si="5"/>
        <v>2.7111627933062646E-4</v>
      </c>
      <c r="L17" s="19" t="str">
        <f t="shared" ca="1" si="7"/>
        <v/>
      </c>
    </row>
    <row r="18" spans="2:12" x14ac:dyDescent="0.25">
      <c r="B18" s="4" t="s">
        <v>9</v>
      </c>
      <c r="C18" s="14">
        <v>8.2454023454146635E-6</v>
      </c>
      <c r="D18" s="14">
        <v>1.8703192650088862E-5</v>
      </c>
      <c r="E18" s="5">
        <f t="shared" si="6"/>
        <v>2.6948594995503523E-5</v>
      </c>
      <c r="G18" s="4" t="s">
        <v>9</v>
      </c>
      <c r="H18" s="5">
        <f t="shared" si="4"/>
        <v>8.0581717786095436E-6</v>
      </c>
      <c r="I18" s="5">
        <f t="shared" si="4"/>
        <v>3.2512439508902203E-5</v>
      </c>
      <c r="J18" s="5">
        <f t="shared" si="5"/>
        <v>4.0570611287511745E-5</v>
      </c>
      <c r="L18" s="19" t="str">
        <f t="shared" ca="1" si="7"/>
        <v/>
      </c>
    </row>
    <row r="19" spans="2:12" x14ac:dyDescent="0.25">
      <c r="B19" s="4" t="s">
        <v>10</v>
      </c>
      <c r="C19" s="14">
        <v>7.7407584986064193E-6</v>
      </c>
      <c r="D19" s="14">
        <v>2.7677674413474102E-5</v>
      </c>
      <c r="E19" s="5">
        <f t="shared" si="6"/>
        <v>3.5418432912080524E-5</v>
      </c>
      <c r="G19" s="4" t="s">
        <v>10</v>
      </c>
      <c r="H19" s="5">
        <f t="shared" si="4"/>
        <v>7.3474717130964285E-6</v>
      </c>
      <c r="I19" s="5">
        <f t="shared" si="4"/>
        <v>5.1632269894475011E-5</v>
      </c>
      <c r="J19" s="5">
        <f t="shared" si="5"/>
        <v>5.897974160757144E-5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7.5724093520665044E-5</v>
      </c>
      <c r="D20" s="7">
        <f t="shared" si="8"/>
        <v>1.9572125797712794E-5</v>
      </c>
      <c r="E20" s="7">
        <f t="shared" si="8"/>
        <v>9.5296219318377834E-5</v>
      </c>
      <c r="G20" s="9" t="s">
        <v>11</v>
      </c>
      <c r="H20" s="10">
        <f>AVERAGE(H14:H19)</f>
        <v>3.9001149670248778E-5</v>
      </c>
      <c r="I20" s="10">
        <f>AVERAGE(I14:I19)</f>
        <v>3.8903321847895093E-5</v>
      </c>
      <c r="J20" s="10">
        <f>AVERAGE(J14:J19)</f>
        <v>7.7904471518143871E-5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1</v>
      </c>
      <c r="I23" s="14" t="str">
        <f ca="1">CONCATENATE("$H$",SUM(L14:L19))</f>
        <v>$H$14</v>
      </c>
      <c r="J23" s="14">
        <f ca="1">INDIRECT(I23)</f>
        <v>6.1810166371227163E-6</v>
      </c>
    </row>
    <row r="24" spans="2:12" x14ac:dyDescent="0.25">
      <c r="G24" s="18" t="s">
        <v>18</v>
      </c>
      <c r="H24" s="28"/>
      <c r="I24" s="14" t="str">
        <f ca="1">CONCATENATE("$I$",SUM(L14:L20))</f>
        <v>$I$14</v>
      </c>
      <c r="J24" s="14">
        <f ca="1">INDIRECT(I24)</f>
        <v>1.2266783359312233E-5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workbookViewId="0">
      <selection activeCell="B21" sqref="B21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1.2799811352956599E-5</v>
      </c>
      <c r="D4" s="14">
        <v>2.0145540133688347E-5</v>
      </c>
      <c r="E4" s="5">
        <f t="shared" ref="E4:E9" si="0">SUM(C4:D4)</f>
        <v>3.2945351486644942E-5</v>
      </c>
      <c r="G4" s="4" t="s">
        <v>5</v>
      </c>
      <c r="H4" s="14">
        <v>1.403689980753726E-5</v>
      </c>
      <c r="I4" s="14">
        <v>2.6468053954591616E-5</v>
      </c>
      <c r="J4" s="5">
        <f>SUM(H4:I4)</f>
        <v>4.0504953762128876E-5</v>
      </c>
    </row>
    <row r="5" spans="2:12" x14ac:dyDescent="0.25">
      <c r="B5" s="4" t="s">
        <v>6</v>
      </c>
      <c r="C5" s="14">
        <v>5.1459800425224869E-5</v>
      </c>
      <c r="D5" s="14">
        <v>4.5379138829175492E-5</v>
      </c>
      <c r="E5" s="5">
        <f t="shared" si="0"/>
        <v>9.6838939254400354E-5</v>
      </c>
      <c r="G5" s="4" t="s">
        <v>6</v>
      </c>
      <c r="H5" s="14">
        <v>5.827603727811058E-5</v>
      </c>
      <c r="I5" s="14">
        <v>1.3373629553930014E-4</v>
      </c>
      <c r="J5" s="5">
        <f t="shared" ref="J5:J9" si="1">SUM(H5:I5)</f>
        <v>1.9201233281741071E-4</v>
      </c>
    </row>
    <row r="6" spans="2:12" x14ac:dyDescent="0.25">
      <c r="B6" s="4" t="s">
        <v>7</v>
      </c>
      <c r="C6" s="14">
        <v>5.2781662067239042E-6</v>
      </c>
      <c r="D6" s="14">
        <v>8.2926425824380004E-6</v>
      </c>
      <c r="E6" s="5">
        <f t="shared" si="0"/>
        <v>1.3570808789161905E-5</v>
      </c>
      <c r="G6" s="4" t="s">
        <v>7</v>
      </c>
      <c r="H6" s="14">
        <v>4.1204563792749562E-6</v>
      </c>
      <c r="I6" s="14">
        <v>1.4587226957891394E-5</v>
      </c>
      <c r="J6" s="5">
        <f t="shared" si="1"/>
        <v>1.8707683337166351E-5</v>
      </c>
    </row>
    <row r="7" spans="2:12" x14ac:dyDescent="0.25">
      <c r="B7" s="4" t="s">
        <v>8</v>
      </c>
      <c r="C7" s="14">
        <v>9.9509289840377362E-6</v>
      </c>
      <c r="D7" s="14">
        <v>4.7096823041585492E-5</v>
      </c>
      <c r="E7" s="5">
        <f t="shared" si="0"/>
        <v>5.7047752025623229E-5</v>
      </c>
      <c r="G7" s="4" t="s">
        <v>8</v>
      </c>
      <c r="H7" s="14">
        <v>6.7875230514425541E-6</v>
      </c>
      <c r="I7" s="14">
        <v>4.0791980275871093E-5</v>
      </c>
      <c r="J7" s="5">
        <f t="shared" si="1"/>
        <v>4.7579503327313645E-5</v>
      </c>
    </row>
    <row r="8" spans="2:12" x14ac:dyDescent="0.25">
      <c r="B8" s="4" t="s">
        <v>9</v>
      </c>
      <c r="C8" s="14">
        <v>7.9045724278902576E-6</v>
      </c>
      <c r="D8" s="14">
        <v>6.8542755332523691E-6</v>
      </c>
      <c r="E8" s="5">
        <f t="shared" si="0"/>
        <v>1.4758847961142627E-5</v>
      </c>
      <c r="G8" s="4" t="s">
        <v>9</v>
      </c>
      <c r="H8" s="14">
        <v>7.6847748049090537E-6</v>
      </c>
      <c r="I8" s="14">
        <v>1.0655259380369429E-5</v>
      </c>
      <c r="J8" s="5">
        <f t="shared" si="1"/>
        <v>1.8340034185278483E-5</v>
      </c>
    </row>
    <row r="9" spans="2:12" x14ac:dyDescent="0.25">
      <c r="B9" s="4" t="s">
        <v>10</v>
      </c>
      <c r="C9" s="14">
        <v>8.6884856462686826E-7</v>
      </c>
      <c r="D9" s="14">
        <v>4.1654053065933133E-4</v>
      </c>
      <c r="E9" s="5">
        <f t="shared" si="0"/>
        <v>4.1740937922395821E-4</v>
      </c>
      <c r="G9" s="4" t="s">
        <v>10</v>
      </c>
      <c r="H9" s="14">
        <v>9.1013460509109324E-7</v>
      </c>
      <c r="I9" s="14">
        <v>1.4331897378584175E-3</v>
      </c>
      <c r="J9" s="5">
        <f t="shared" si="1"/>
        <v>1.4340998724635087E-3</v>
      </c>
    </row>
    <row r="10" spans="2:12" x14ac:dyDescent="0.25">
      <c r="B10" s="6" t="s">
        <v>11</v>
      </c>
      <c r="C10" s="7">
        <f t="shared" ref="C10:E10" si="2">AVERAGE(C4:C9)</f>
        <v>1.4710354660243373E-5</v>
      </c>
      <c r="D10" s="7">
        <f t="shared" si="2"/>
        <v>9.0718158463245178E-5</v>
      </c>
      <c r="E10" s="7">
        <f t="shared" si="2"/>
        <v>1.0542851312348854E-4</v>
      </c>
      <c r="G10" s="6" t="s">
        <v>11</v>
      </c>
      <c r="H10" s="7">
        <f t="shared" ref="H10:J10" si="3">AVERAGE(H4:H9)</f>
        <v>1.5302637654394249E-5</v>
      </c>
      <c r="I10" s="7">
        <f t="shared" si="3"/>
        <v>2.7657142566107353E-4</v>
      </c>
      <c r="J10" s="7">
        <f t="shared" si="3"/>
        <v>2.918740633154678E-4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1.7193298692021477E-5</v>
      </c>
      <c r="D14" s="14">
        <v>1.3273107110792788E-5</v>
      </c>
      <c r="E14" s="5">
        <f>SUM(C14:D14)</f>
        <v>3.0466405802814267E-5</v>
      </c>
      <c r="G14" s="4" t="s">
        <v>5</v>
      </c>
      <c r="H14" s="5">
        <f t="shared" ref="H14:I19" si="4">AVERAGE(C4,H4,C14)</f>
        <v>1.4676669950838446E-5</v>
      </c>
      <c r="I14" s="5">
        <f t="shared" si="4"/>
        <v>1.9962233733024251E-5</v>
      </c>
      <c r="J14" s="5">
        <f t="shared" ref="J14:J19" si="5">SUM(H14:I14)</f>
        <v>3.4638903683862695E-5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6.4030504925129697E-5</v>
      </c>
      <c r="D15" s="14">
        <v>2.5559233268362282E-5</v>
      </c>
      <c r="E15" s="5">
        <f t="shared" ref="E15:E19" si="6">SUM(C15:D15)</f>
        <v>8.9589738193491983E-5</v>
      </c>
      <c r="G15" s="4" t="s">
        <v>6</v>
      </c>
      <c r="H15" s="5">
        <f t="shared" si="4"/>
        <v>5.7922114209488382E-5</v>
      </c>
      <c r="I15" s="5">
        <f t="shared" si="4"/>
        <v>6.8224889212279306E-5</v>
      </c>
      <c r="J15" s="5">
        <f t="shared" si="5"/>
        <v>1.2614700342176768E-4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5.9582576198959998E-6</v>
      </c>
      <c r="D16" s="14">
        <v>5.524281465283389E-6</v>
      </c>
      <c r="E16" s="5">
        <f t="shared" si="6"/>
        <v>1.1482539085179389E-5</v>
      </c>
      <c r="G16" s="4" t="s">
        <v>7</v>
      </c>
      <c r="H16" s="5">
        <f t="shared" si="4"/>
        <v>5.1189600686316198E-6</v>
      </c>
      <c r="I16" s="5">
        <f t="shared" si="4"/>
        <v>9.4680503352042611E-6</v>
      </c>
      <c r="J16" s="5">
        <f t="shared" si="5"/>
        <v>1.4587010403835882E-5</v>
      </c>
      <c r="L16" s="19">
        <f t="shared" ca="1" si="7"/>
        <v>16</v>
      </c>
    </row>
    <row r="17" spans="2:12" x14ac:dyDescent="0.25">
      <c r="B17" s="4" t="s">
        <v>8</v>
      </c>
      <c r="C17" s="14">
        <v>9.3139731484724044E-6</v>
      </c>
      <c r="D17" s="14">
        <v>1.2829236108932153E-5</v>
      </c>
      <c r="E17" s="5">
        <f t="shared" si="6"/>
        <v>2.2143209257404557E-5</v>
      </c>
      <c r="G17" s="4" t="s">
        <v>8</v>
      </c>
      <c r="H17" s="5">
        <f t="shared" si="4"/>
        <v>8.6841417279842327E-6</v>
      </c>
      <c r="I17" s="5">
        <f t="shared" si="4"/>
        <v>3.3572679808796241E-5</v>
      </c>
      <c r="J17" s="5">
        <f t="shared" si="5"/>
        <v>4.2256821536780475E-5</v>
      </c>
      <c r="L17" s="19" t="str">
        <f t="shared" ca="1" si="7"/>
        <v/>
      </c>
    </row>
    <row r="18" spans="2:12" x14ac:dyDescent="0.25">
      <c r="B18" s="4" t="s">
        <v>9</v>
      </c>
      <c r="C18" s="14">
        <v>7.9604756596113284E-6</v>
      </c>
      <c r="D18" s="14">
        <v>5.3831489897137353E-6</v>
      </c>
      <c r="E18" s="5">
        <f t="shared" si="6"/>
        <v>1.3343624649325064E-5</v>
      </c>
      <c r="G18" s="4" t="s">
        <v>9</v>
      </c>
      <c r="H18" s="5">
        <f t="shared" si="4"/>
        <v>7.8499409641368805E-6</v>
      </c>
      <c r="I18" s="5">
        <f t="shared" si="4"/>
        <v>7.6308946344451775E-6</v>
      </c>
      <c r="J18" s="5">
        <f t="shared" si="5"/>
        <v>1.5480835598582058E-5</v>
      </c>
      <c r="L18" s="19" t="str">
        <f t="shared" ca="1" si="7"/>
        <v/>
      </c>
    </row>
    <row r="19" spans="2:12" x14ac:dyDescent="0.25">
      <c r="B19" s="4" t="s">
        <v>10</v>
      </c>
      <c r="C19" s="14">
        <v>8.54064114908353E-7</v>
      </c>
      <c r="D19" s="14">
        <v>1.8308643293665891E-4</v>
      </c>
      <c r="E19" s="5">
        <f t="shared" si="6"/>
        <v>1.8394049705156725E-4</v>
      </c>
      <c r="G19" s="4" t="s">
        <v>10</v>
      </c>
      <c r="H19" s="5">
        <f t="shared" si="4"/>
        <v>8.7768242820877147E-7</v>
      </c>
      <c r="I19" s="5">
        <f t="shared" si="4"/>
        <v>6.776055671514693E-4</v>
      </c>
      <c r="J19" s="5">
        <f t="shared" si="5"/>
        <v>6.7848324957967812E-4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1.7551762360006546E-5</v>
      </c>
      <c r="D20" s="7">
        <f t="shared" si="8"/>
        <v>4.0942573313290541E-5</v>
      </c>
      <c r="E20" s="7">
        <f t="shared" si="8"/>
        <v>5.8494335673297094E-5</v>
      </c>
      <c r="G20" s="9" t="s">
        <v>11</v>
      </c>
      <c r="H20" s="10">
        <f>AVERAGE(H14:H19)</f>
        <v>1.5854918224881388E-5</v>
      </c>
      <c r="I20" s="10">
        <f>AVERAGE(I14:I19)</f>
        <v>1.3607738581253642E-4</v>
      </c>
      <c r="J20" s="10">
        <f>AVERAGE(J14:J19)</f>
        <v>1.5193230403741782E-4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3</v>
      </c>
      <c r="I23" s="14" t="str">
        <f ca="1">CONCATENATE("$H$",SUM(L14:L19))</f>
        <v>$H$16</v>
      </c>
      <c r="J23" s="14">
        <f ca="1">INDIRECT(I23)</f>
        <v>5.1189600686316198E-6</v>
      </c>
    </row>
    <row r="24" spans="2:12" x14ac:dyDescent="0.25">
      <c r="G24" s="18" t="s">
        <v>18</v>
      </c>
      <c r="H24" s="28"/>
      <c r="I24" s="14" t="str">
        <f ca="1">CONCATENATE("$I$",SUM(L14:L20))</f>
        <v>$I$16</v>
      </c>
      <c r="J24" s="14">
        <f ca="1">INDIRECT(I24)</f>
        <v>9.4680503352042611E-6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B14" sqref="B14"/>
    </sheetView>
  </sheetViews>
  <sheetFormatPr defaultRowHeight="15" x14ac:dyDescent="0.25"/>
  <cols>
    <col min="1" max="1" width="1.42578125" customWidth="1"/>
    <col min="2" max="2" width="15" bestFit="1" customWidth="1"/>
    <col min="3" max="3" width="12.42578125" customWidth="1"/>
    <col min="4" max="6" width="14.42578125" customWidth="1"/>
    <col min="7" max="7" width="1.42578125" customWidth="1"/>
  </cols>
  <sheetData>
    <row r="3" spans="2:8" ht="15" customHeight="1" x14ac:dyDescent="0.25">
      <c r="B3" s="25" t="s">
        <v>15</v>
      </c>
      <c r="C3" s="25"/>
      <c r="D3" s="25"/>
      <c r="E3" s="25"/>
      <c r="F3" s="25"/>
    </row>
    <row r="4" spans="2:8" x14ac:dyDescent="0.25">
      <c r="B4" s="11" t="s">
        <v>16</v>
      </c>
      <c r="C4" s="3" t="s">
        <v>14</v>
      </c>
      <c r="D4" s="3" t="s">
        <v>2</v>
      </c>
      <c r="E4" s="3" t="s">
        <v>3</v>
      </c>
      <c r="F4" s="3" t="s">
        <v>4</v>
      </c>
    </row>
    <row r="5" spans="2:8" x14ac:dyDescent="0.25">
      <c r="B5" s="22" t="s">
        <v>22</v>
      </c>
      <c r="C5" s="14">
        <f ca="1">N6N10!H23</f>
        <v>3</v>
      </c>
      <c r="D5" s="14">
        <f ca="1">N6N10!J23</f>
        <v>6.3139456520179374E-6</v>
      </c>
      <c r="E5" s="14">
        <f ca="1">N6N10!J24</f>
        <v>8.3510009163570461E-6</v>
      </c>
      <c r="F5" s="14">
        <f ca="1">SUM(D5:E5)</f>
        <v>1.4664946568374983E-5</v>
      </c>
      <c r="H5" s="19" t="str">
        <f ca="1">IF(F5=MIN($F$5:$F$7),CELL("lin",F5),"")</f>
        <v/>
      </c>
    </row>
    <row r="6" spans="2:8" x14ac:dyDescent="0.25">
      <c r="B6" s="22" t="s">
        <v>23</v>
      </c>
      <c r="C6" s="14">
        <f ca="1">N8N16!H23</f>
        <v>1</v>
      </c>
      <c r="D6" s="14">
        <f ca="1">N8N16!J23</f>
        <v>6.1810166371227163E-6</v>
      </c>
      <c r="E6" s="14">
        <f ca="1">N8N16!J24</f>
        <v>1.2266783359312233E-5</v>
      </c>
      <c r="F6" s="14">
        <f t="shared" ref="F6:F7" ca="1" si="0">SUM(D6:E6)</f>
        <v>1.844779999643495E-5</v>
      </c>
      <c r="H6" s="19" t="str">
        <f t="shared" ref="H6:H7" ca="1" si="1">IF(F6=MIN($F$5:$F$7),CELL("lin",F6),"")</f>
        <v/>
      </c>
    </row>
    <row r="7" spans="2:8" x14ac:dyDescent="0.25">
      <c r="B7" s="22" t="s">
        <v>24</v>
      </c>
      <c r="C7" s="14">
        <f ca="1">N10N22!H23</f>
        <v>3</v>
      </c>
      <c r="D7" s="5">
        <f ca="1">N10N22!J23</f>
        <v>5.1189600686316198E-6</v>
      </c>
      <c r="E7" s="5">
        <f ca="1">N10N22!J24</f>
        <v>9.4680503352042611E-6</v>
      </c>
      <c r="F7" s="14">
        <f t="shared" ca="1" si="0"/>
        <v>1.4587010403835882E-5</v>
      </c>
      <c r="H7" s="19">
        <f t="shared" ca="1" si="1"/>
        <v>7</v>
      </c>
    </row>
    <row r="9" spans="2:8" x14ac:dyDescent="0.25">
      <c r="B9" s="29" t="s">
        <v>21</v>
      </c>
      <c r="C9" s="29"/>
      <c r="D9" s="29"/>
      <c r="E9" s="29"/>
      <c r="F9" s="29"/>
    </row>
    <row r="10" spans="2:8" x14ac:dyDescent="0.25">
      <c r="B10" s="21" t="s">
        <v>16</v>
      </c>
      <c r="C10" s="21" t="s">
        <v>14</v>
      </c>
      <c r="D10" s="21" t="s">
        <v>2</v>
      </c>
      <c r="E10" s="21" t="s">
        <v>3</v>
      </c>
      <c r="F10" s="21" t="s">
        <v>4</v>
      </c>
    </row>
    <row r="11" spans="2:8" x14ac:dyDescent="0.25">
      <c r="B11" s="14" t="str">
        <f ca="1">INDIRECT(CONCATENATE("$B$",SUM($H$5:$H$7)))</f>
        <v>10/22</v>
      </c>
      <c r="C11" s="14">
        <f ca="1">INDIRECT(CONCATENATE("$C$",SUM($H$5:$H$7)))</f>
        <v>3</v>
      </c>
      <c r="D11" s="14">
        <f ca="1">INDIRECT(CONCATENATE("$D$",SUM($H$5:$H$7)))</f>
        <v>5.1189600686316198E-6</v>
      </c>
      <c r="E11" s="14">
        <f ca="1">INDIRECT(CONCATENATE("$E$",SUM($H$5:$H$7)))</f>
        <v>9.4680503352042611E-6</v>
      </c>
      <c r="F11" s="14">
        <f ca="1">INDIRECT(CONCATENATE("$F$",SUM($H$5:$H$7)))</f>
        <v>1.4587010403835882E-5</v>
      </c>
    </row>
  </sheetData>
  <mergeCells count="2">
    <mergeCell ref="B3:F3"/>
    <mergeCell ref="B9:F9"/>
  </mergeCells>
  <conditionalFormatting sqref="F5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B6:B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N6N10</vt:lpstr>
      <vt:lpstr>N8N16</vt:lpstr>
      <vt:lpstr>N10N22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2010-08-12T23:43:59Z</dcterms:modified>
</cp:coreProperties>
</file>