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 defaultThemeVersion="124226"/>
  <bookViews>
    <workbookView xWindow="120" yWindow="135" windowWidth="19320" windowHeight="12075" activeTab="2"/>
  </bookViews>
  <sheets>
    <sheet name="N8" sheetId="16" r:id="rId1"/>
    <sheet name="N12" sheetId="19" r:id="rId2"/>
    <sheet name="N16" sheetId="20" r:id="rId3"/>
    <sheet name="Melhores" sheetId="6" r:id="rId4"/>
  </sheets>
  <calcPr calcId="124519"/>
</workbook>
</file>

<file path=xl/calcChain.xml><?xml version="1.0" encoding="utf-8"?>
<calcChain xmlns="http://schemas.openxmlformats.org/spreadsheetml/2006/main">
  <c r="C10" i="16"/>
  <c r="D10"/>
  <c r="E10"/>
  <c r="F10"/>
  <c r="G10"/>
  <c r="H10"/>
  <c r="I10"/>
  <c r="C20"/>
  <c r="D20"/>
  <c r="E20"/>
  <c r="F20"/>
  <c r="G20"/>
  <c r="H20"/>
  <c r="I20"/>
  <c r="E39" i="20" l="1"/>
  <c r="D39"/>
  <c r="C39"/>
  <c r="E38"/>
  <c r="D38"/>
  <c r="C38"/>
  <c r="E37"/>
  <c r="D37"/>
  <c r="C37"/>
  <c r="E36"/>
  <c r="D36"/>
  <c r="C36"/>
  <c r="E35"/>
  <c r="D35"/>
  <c r="C35"/>
  <c r="E34"/>
  <c r="D34"/>
  <c r="C34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E39" i="19"/>
  <c r="D39"/>
  <c r="F39" s="1"/>
  <c r="C39"/>
  <c r="E38"/>
  <c r="D38"/>
  <c r="C38"/>
  <c r="E37"/>
  <c r="D37"/>
  <c r="F37" s="1"/>
  <c r="C37"/>
  <c r="E36"/>
  <c r="D36"/>
  <c r="C36"/>
  <c r="E35"/>
  <c r="D35"/>
  <c r="C35"/>
  <c r="E34"/>
  <c r="E40" s="1"/>
  <c r="D34"/>
  <c r="D40" s="1"/>
  <c r="C34"/>
  <c r="C40" s="1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C40" i="20" l="1"/>
  <c r="F37"/>
  <c r="F39"/>
  <c r="E40"/>
  <c r="D40"/>
  <c r="F36"/>
  <c r="F35"/>
  <c r="F38"/>
  <c r="F35" i="19"/>
  <c r="F36"/>
  <c r="F38"/>
  <c r="F34" i="20"/>
  <c r="F34" i="19"/>
  <c r="C35" i="16"/>
  <c r="C36"/>
  <c r="C37"/>
  <c r="C38"/>
  <c r="C39"/>
  <c r="C34"/>
  <c r="E35"/>
  <c r="E36"/>
  <c r="E37"/>
  <c r="E38"/>
  <c r="E39"/>
  <c r="E34"/>
  <c r="D35"/>
  <c r="D36"/>
  <c r="D37"/>
  <c r="D38"/>
  <c r="D39"/>
  <c r="D34"/>
  <c r="H30"/>
  <c r="G30"/>
  <c r="E30"/>
  <c r="D30"/>
  <c r="C30"/>
  <c r="I30"/>
  <c r="F30"/>
  <c r="E40" l="1"/>
  <c r="G39" i="20"/>
  <c r="G38"/>
  <c r="G34"/>
  <c r="F40"/>
  <c r="G36"/>
  <c r="G37"/>
  <c r="G35"/>
  <c r="G34" i="19"/>
  <c r="F40"/>
  <c r="G36"/>
  <c r="G37"/>
  <c r="G38"/>
  <c r="G39"/>
  <c r="G35"/>
  <c r="F39" i="16"/>
  <c r="F38"/>
  <c r="F37"/>
  <c r="F36"/>
  <c r="F35"/>
  <c r="F34"/>
  <c r="C40"/>
  <c r="C43" i="20" l="1"/>
  <c r="C7" i="6" s="1"/>
  <c r="D45" i="20"/>
  <c r="D44"/>
  <c r="D43"/>
  <c r="C43" i="19"/>
  <c r="C6" i="6" s="1"/>
  <c r="D45" i="19"/>
  <c r="D44"/>
  <c r="D43"/>
  <c r="G34" i="16"/>
  <c r="G35"/>
  <c r="G36"/>
  <c r="G38"/>
  <c r="G37"/>
  <c r="G39"/>
  <c r="F40"/>
  <c r="D40"/>
  <c r="E44" i="20"/>
  <c r="E44" i="19"/>
  <c r="E43" i="20"/>
  <c r="E43" i="19"/>
  <c r="E45" i="20"/>
  <c r="E45" i="19"/>
  <c r="F7" i="6" l="1"/>
  <c r="E7"/>
  <c r="F6"/>
  <c r="E6"/>
  <c r="D6"/>
  <c r="D7"/>
  <c r="C43" i="16"/>
  <c r="C5" i="6" s="1"/>
  <c r="D44" i="16"/>
  <c r="D43"/>
  <c r="D45"/>
  <c r="E44"/>
  <c r="E43"/>
  <c r="E45"/>
  <c r="G6" i="6" l="1"/>
  <c r="G7"/>
  <c r="F5"/>
  <c r="E5"/>
  <c r="G5" s="1"/>
  <c r="D5"/>
  <c r="I5" l="1"/>
  <c r="I7"/>
  <c r="I6"/>
  <c r="B11"/>
  <c r="C11"/>
  <c r="F11"/>
  <c r="D11"/>
  <c r="E11"/>
  <c r="G11"/>
</calcChain>
</file>

<file path=xl/sharedStrings.xml><?xml version="1.0" encoding="utf-8"?>
<sst xmlns="http://schemas.openxmlformats.org/spreadsheetml/2006/main" count="197" uniqueCount="26">
  <si>
    <t>Validação 1</t>
  </si>
  <si>
    <t>Treinamento 1</t>
  </si>
  <si>
    <t>Treinamento 2</t>
  </si>
  <si>
    <t>Treinamento 3</t>
  </si>
  <si>
    <t>Treinamento 4</t>
  </si>
  <si>
    <t>Treinamento 5</t>
  </si>
  <si>
    <t>Treinamento 6</t>
  </si>
  <si>
    <t>Média</t>
  </si>
  <si>
    <t>Média Validação</t>
  </si>
  <si>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</si>
  <si>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</si>
  <si>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</si>
  <si>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</si>
  <si>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</si>
  <si>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</si>
  <si>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</si>
  <si>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Endereços</t>
  </si>
  <si>
    <t>Valores</t>
  </si>
  <si>
    <t>Erros Tipo II - T1</t>
  </si>
  <si>
    <t>Erros Tipo I - T1</t>
  </si>
  <si>
    <t>Erros Tipo I - T2</t>
  </si>
  <si>
    <t>Erros Tipo II - T2</t>
  </si>
  <si>
    <t>Validação 3</t>
  </si>
  <si>
    <t>Validação 2</t>
  </si>
  <si>
    <t>Média de Erros</t>
  </si>
  <si>
    <t>Média 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</si>
</sst>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3" fillId="0" borderId="0" xfId="0" applyFont="1"/>
    <xf numFmtId="0" fontId="2" fillId="0" borderId="4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3"/>
  <dimension ref="B2:J45"/>
  <sheetViews>
    <sheetView workbookViewId="0">
      <selection activeCell="C24" sqref="C24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17" t="s">
        <v>13</v>
      </c>
      <c r="D3" s="20" t="s">
        <v>19</v>
      </c>
      <c r="E3" s="20" t="s">
        <v>20</v>
      </c>
      <c r="F3" s="20" t="s">
        <v>15</v>
      </c>
      <c r="G3" s="20" t="s">
        <v>18</v>
      </c>
      <c r="H3" s="20" t="s">
        <v>21</v>
      </c>
      <c r="I3" s="20" t="s">
        <v>14</v>
      </c>
    </row>
    <row r="4" spans="2:9">
      <c r="B4" s="4" t="s">
        <v>1</v>
      </c>
      <c r="C4" s="11">
        <v>23341</v>
      </c>
      <c r="D4" s="11">
        <v>55</v>
      </c>
      <c r="E4" s="11">
        <v>215</v>
      </c>
      <c r="F4" s="6">
        <v>270</v>
      </c>
      <c r="G4" s="11">
        <v>195</v>
      </c>
      <c r="H4" s="11">
        <v>194</v>
      </c>
      <c r="I4" s="7">
        <v>389</v>
      </c>
    </row>
    <row r="5" spans="2:9">
      <c r="B5" s="4" t="s">
        <v>2</v>
      </c>
      <c r="C5" s="11">
        <v>22713</v>
      </c>
      <c r="D5" s="11">
        <v>480</v>
      </c>
      <c r="E5" s="11">
        <v>141</v>
      </c>
      <c r="F5" s="6">
        <v>621</v>
      </c>
      <c r="G5" s="11">
        <v>373</v>
      </c>
      <c r="H5" s="11">
        <v>293</v>
      </c>
      <c r="I5" s="7">
        <v>666</v>
      </c>
    </row>
    <row r="6" spans="2:9">
      <c r="B6" s="4" t="s">
        <v>3</v>
      </c>
      <c r="C6" s="11">
        <v>23003</v>
      </c>
      <c r="D6" s="11">
        <v>193</v>
      </c>
      <c r="E6" s="11">
        <v>310</v>
      </c>
      <c r="F6" s="6">
        <v>503</v>
      </c>
      <c r="G6" s="11">
        <v>273</v>
      </c>
      <c r="H6" s="11">
        <v>221</v>
      </c>
      <c r="I6" s="7">
        <v>494</v>
      </c>
    </row>
    <row r="7" spans="2:9">
      <c r="B7" s="4" t="s">
        <v>4</v>
      </c>
      <c r="C7" s="11">
        <v>23064</v>
      </c>
      <c r="D7" s="11">
        <v>282</v>
      </c>
      <c r="E7" s="11">
        <v>87</v>
      </c>
      <c r="F7" s="6">
        <v>369</v>
      </c>
      <c r="G7" s="11">
        <v>424</v>
      </c>
      <c r="H7" s="11">
        <v>143</v>
      </c>
      <c r="I7" s="7">
        <v>567</v>
      </c>
    </row>
    <row r="8" spans="2:9">
      <c r="B8" s="4" t="s">
        <v>5</v>
      </c>
      <c r="C8" s="11">
        <v>23220</v>
      </c>
      <c r="D8" s="11">
        <v>190</v>
      </c>
      <c r="E8" s="11">
        <v>119</v>
      </c>
      <c r="F8" s="6">
        <v>309</v>
      </c>
      <c r="G8" s="11">
        <v>240</v>
      </c>
      <c r="H8" s="11">
        <v>231</v>
      </c>
      <c r="I8" s="7">
        <v>471</v>
      </c>
    </row>
    <row r="9" spans="2:9">
      <c r="B9" s="4" t="s">
        <v>6</v>
      </c>
      <c r="C9" s="11">
        <v>23276</v>
      </c>
      <c r="D9" s="11">
        <v>84</v>
      </c>
      <c r="E9" s="11">
        <v>214</v>
      </c>
      <c r="F9" s="6">
        <v>298</v>
      </c>
      <c r="G9" s="11">
        <v>262</v>
      </c>
      <c r="H9" s="11">
        <v>164</v>
      </c>
      <c r="I9" s="7">
        <v>426</v>
      </c>
    </row>
    <row r="10" spans="2:9">
      <c r="B10" s="6" t="s">
        <v>7</v>
      </c>
      <c r="C10" s="7">
        <f t="shared" ref="C10:E10" si="0">AVERAGE(C4:C9)</f>
        <v>23102.833333333332</v>
      </c>
      <c r="D10" s="7">
        <f t="shared" si="0"/>
        <v>214</v>
      </c>
      <c r="E10" s="7">
        <f t="shared" si="0"/>
        <v>181</v>
      </c>
      <c r="F10" s="7">
        <f>AVERAGE(F4:F9)</f>
        <v>395</v>
      </c>
      <c r="G10" s="7">
        <f>AVERAGE(G4:G9)</f>
        <v>294.5</v>
      </c>
      <c r="H10" s="7">
        <f>AVERAGE(H4:H9)</f>
        <v>207.66666666666666</v>
      </c>
      <c r="I10" s="7">
        <f>AVERAGE(I4:I9)</f>
        <v>502.16666666666669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0" t="s">
        <v>13</v>
      </c>
      <c r="D13" s="20" t="s">
        <v>19</v>
      </c>
      <c r="E13" s="20" t="s">
        <v>20</v>
      </c>
      <c r="F13" s="20" t="s">
        <v>15</v>
      </c>
      <c r="G13" s="20" t="s">
        <v>18</v>
      </c>
      <c r="H13" s="20" t="s">
        <v>21</v>
      </c>
      <c r="I13" s="20" t="s">
        <v>14</v>
      </c>
    </row>
    <row r="14" spans="2:9">
      <c r="B14" s="4" t="s">
        <v>1</v>
      </c>
      <c r="C14" s="11">
        <v>23185</v>
      </c>
      <c r="D14" s="11">
        <v>191</v>
      </c>
      <c r="E14" s="11">
        <v>211</v>
      </c>
      <c r="F14" s="6">
        <v>402</v>
      </c>
      <c r="G14" s="11">
        <v>91</v>
      </c>
      <c r="H14" s="11">
        <v>322</v>
      </c>
      <c r="I14" s="7">
        <v>413</v>
      </c>
    </row>
    <row r="15" spans="2:9">
      <c r="B15" s="4" t="s">
        <v>2</v>
      </c>
      <c r="C15" s="11">
        <v>22452</v>
      </c>
      <c r="D15" s="11">
        <v>524</v>
      </c>
      <c r="E15" s="11">
        <v>164</v>
      </c>
      <c r="F15" s="6">
        <v>688</v>
      </c>
      <c r="G15" s="11">
        <v>398</v>
      </c>
      <c r="H15" s="11">
        <v>462</v>
      </c>
      <c r="I15" s="7">
        <v>860</v>
      </c>
    </row>
    <row r="16" spans="2:9">
      <c r="B16" s="4" t="s">
        <v>3</v>
      </c>
      <c r="C16" s="11">
        <v>22782</v>
      </c>
      <c r="D16" s="11">
        <v>231</v>
      </c>
      <c r="E16" s="11">
        <v>478</v>
      </c>
      <c r="F16" s="6">
        <v>709</v>
      </c>
      <c r="G16" s="11">
        <v>141</v>
      </c>
      <c r="H16" s="11">
        <v>368</v>
      </c>
      <c r="I16" s="7">
        <v>509</v>
      </c>
    </row>
    <row r="17" spans="2:10">
      <c r="B17" s="4" t="s">
        <v>4</v>
      </c>
      <c r="C17" s="11">
        <v>23078</v>
      </c>
      <c r="D17" s="11">
        <v>455</v>
      </c>
      <c r="E17" s="11">
        <v>73</v>
      </c>
      <c r="F17" s="6">
        <v>528</v>
      </c>
      <c r="G17" s="11">
        <v>131</v>
      </c>
      <c r="H17" s="11">
        <v>263</v>
      </c>
      <c r="I17" s="7">
        <v>394</v>
      </c>
    </row>
    <row r="18" spans="2:10">
      <c r="B18" s="4" t="s">
        <v>5</v>
      </c>
      <c r="C18" s="11">
        <v>23005</v>
      </c>
      <c r="D18" s="11">
        <v>358</v>
      </c>
      <c r="E18" s="11">
        <v>122</v>
      </c>
      <c r="F18" s="6">
        <v>480</v>
      </c>
      <c r="G18" s="11">
        <v>132</v>
      </c>
      <c r="H18" s="11">
        <v>383</v>
      </c>
      <c r="I18" s="7">
        <v>515</v>
      </c>
    </row>
    <row r="19" spans="2:10">
      <c r="B19" s="4" t="s">
        <v>6</v>
      </c>
      <c r="C19" s="11">
        <v>23357</v>
      </c>
      <c r="D19" s="11">
        <v>102</v>
      </c>
      <c r="E19" s="11">
        <v>206</v>
      </c>
      <c r="F19" s="6">
        <v>308</v>
      </c>
      <c r="G19" s="11">
        <v>78</v>
      </c>
      <c r="H19" s="11">
        <v>257</v>
      </c>
      <c r="I19" s="7">
        <v>335</v>
      </c>
    </row>
    <row r="20" spans="2:10">
      <c r="B20" s="6" t="s">
        <v>7</v>
      </c>
      <c r="C20" s="7">
        <f t="shared" ref="C20:E20" si="1">AVERAGE(C14:C19)</f>
        <v>22976.5</v>
      </c>
      <c r="D20" s="7">
        <f t="shared" si="1"/>
        <v>310.16666666666669</v>
      </c>
      <c r="E20" s="7">
        <f t="shared" si="1"/>
        <v>209</v>
      </c>
      <c r="F20" s="7">
        <f>AVERAGE(F14:F19)</f>
        <v>519.16666666666663</v>
      </c>
      <c r="G20" s="7">
        <f>AVERAGE(G14:G19)</f>
        <v>161.83333333333334</v>
      </c>
      <c r="H20" s="7">
        <f>AVERAGE(H14:H19)</f>
        <v>342.5</v>
      </c>
      <c r="I20" s="7">
        <f>AVERAGE(I14:I19)</f>
        <v>504.33333333333331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0" t="s">
        <v>13</v>
      </c>
      <c r="D23" s="20" t="s">
        <v>19</v>
      </c>
      <c r="E23" s="20" t="s">
        <v>20</v>
      </c>
      <c r="F23" s="20" t="s">
        <v>15</v>
      </c>
      <c r="G23" s="20" t="s">
        <v>18</v>
      </c>
      <c r="H23" s="20" t="s">
        <v>21</v>
      </c>
      <c r="I23" s="20" t="s">
        <v>14</v>
      </c>
    </row>
    <row r="24" spans="2:10">
      <c r="B24" s="4" t="s">
        <v>1</v>
      </c>
      <c r="C24" s="11">
        <v>23103</v>
      </c>
      <c r="D24" s="11">
        <v>73</v>
      </c>
      <c r="E24" s="11">
        <v>211</v>
      </c>
      <c r="F24" s="6">
        <v>284</v>
      </c>
      <c r="G24" s="11">
        <v>208</v>
      </c>
      <c r="H24" s="11">
        <v>405</v>
      </c>
      <c r="I24" s="7">
        <v>613</v>
      </c>
    </row>
    <row r="25" spans="2:10">
      <c r="B25" s="4" t="s">
        <v>2</v>
      </c>
      <c r="C25" s="11">
        <v>22239</v>
      </c>
      <c r="D25" s="11">
        <v>561</v>
      </c>
      <c r="E25" s="11">
        <v>183</v>
      </c>
      <c r="F25" s="6">
        <v>744</v>
      </c>
      <c r="G25" s="11">
        <v>481</v>
      </c>
      <c r="H25" s="11">
        <v>536</v>
      </c>
      <c r="I25" s="7">
        <v>1017</v>
      </c>
    </row>
    <row r="26" spans="2:10">
      <c r="B26" s="4" t="s">
        <v>3</v>
      </c>
      <c r="C26" s="11">
        <v>22787</v>
      </c>
      <c r="D26" s="11">
        <v>136</v>
      </c>
      <c r="E26" s="11">
        <v>420</v>
      </c>
      <c r="F26" s="6">
        <v>556</v>
      </c>
      <c r="G26" s="11">
        <v>244</v>
      </c>
      <c r="H26" s="11">
        <v>413</v>
      </c>
      <c r="I26" s="7">
        <v>657</v>
      </c>
    </row>
    <row r="27" spans="2:10">
      <c r="B27" s="4" t="s">
        <v>4</v>
      </c>
      <c r="C27" s="11">
        <v>22999</v>
      </c>
      <c r="D27" s="11">
        <v>377</v>
      </c>
      <c r="E27" s="11">
        <v>72</v>
      </c>
      <c r="F27" s="6">
        <v>449</v>
      </c>
      <c r="G27" s="11">
        <v>210</v>
      </c>
      <c r="H27" s="11">
        <v>342</v>
      </c>
      <c r="I27" s="7">
        <v>552</v>
      </c>
    </row>
    <row r="28" spans="2:10">
      <c r="B28" s="4" t="s">
        <v>5</v>
      </c>
      <c r="C28" s="11">
        <v>22844</v>
      </c>
      <c r="D28" s="11">
        <v>395</v>
      </c>
      <c r="E28" s="11">
        <v>128</v>
      </c>
      <c r="F28" s="6">
        <v>523</v>
      </c>
      <c r="G28" s="11">
        <v>157</v>
      </c>
      <c r="H28" s="11">
        <v>476</v>
      </c>
      <c r="I28" s="7">
        <v>633</v>
      </c>
    </row>
    <row r="29" spans="2:10">
      <c r="B29" s="4" t="s">
        <v>6</v>
      </c>
      <c r="C29" s="11">
        <v>23223</v>
      </c>
      <c r="D29" s="11">
        <v>120</v>
      </c>
      <c r="E29" s="11">
        <v>206</v>
      </c>
      <c r="F29" s="6">
        <v>326</v>
      </c>
      <c r="G29" s="11">
        <v>104</v>
      </c>
      <c r="H29" s="11">
        <v>347</v>
      </c>
      <c r="I29" s="7">
        <v>451</v>
      </c>
    </row>
    <row r="30" spans="2:10">
      <c r="B30" s="6" t="s">
        <v>7</v>
      </c>
      <c r="C30" s="7">
        <f t="shared" ref="C30:E30" si="2">AVERAGE(C24:C29)</f>
        <v>22865.833333333332</v>
      </c>
      <c r="D30" s="7">
        <f t="shared" si="2"/>
        <v>277</v>
      </c>
      <c r="E30" s="7">
        <f t="shared" si="2"/>
        <v>203.33333333333334</v>
      </c>
      <c r="F30" s="7">
        <f>AVERAGE(F24:F29)</f>
        <v>480.33333333333331</v>
      </c>
      <c r="G30" s="7">
        <f>AVERAGE(G24:G29)</f>
        <v>234</v>
      </c>
      <c r="H30" s="7">
        <f>AVERAGE(H24:H29)</f>
        <v>419.83333333333331</v>
      </c>
      <c r="I30" s="7">
        <f>AVERAGE(I24:I29)</f>
        <v>653.83333333333337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23209.666666666668</v>
      </c>
      <c r="D34" s="5">
        <f>AVERAGE(F4,F14,F24)</f>
        <v>318.66666666666669</v>
      </c>
      <c r="E34" s="5">
        <f>AVERAGE(I4,I14,I24)</f>
        <v>471.66666666666669</v>
      </c>
      <c r="F34" s="5">
        <f>SUM(D34:E34)</f>
        <v>790.33333333333337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22468</v>
      </c>
      <c r="D35" s="5">
        <f t="shared" ref="D35:D39" si="4">AVERAGE(F5,F15,F25)</f>
        <v>684.33333333333337</v>
      </c>
      <c r="E35" s="5">
        <f t="shared" ref="E35:E39" si="5">AVERAGE(I5,I15,I25)</f>
        <v>847.66666666666663</v>
      </c>
      <c r="F35" s="5">
        <f t="shared" ref="F35:F39" si="6">SUM(D35:E35)</f>
        <v>1532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22857.333333333332</v>
      </c>
      <c r="D36" s="5">
        <f t="shared" si="4"/>
        <v>589.33333333333337</v>
      </c>
      <c r="E36" s="5">
        <f t="shared" si="5"/>
        <v>553.33333333333337</v>
      </c>
      <c r="F36" s="5">
        <f t="shared" si="6"/>
        <v>1142.6666666666667</v>
      </c>
      <c r="G36" s="15" t="str">
        <f t="shared" ca="1" si="7"/>
        <v/>
      </c>
    </row>
    <row r="37" spans="2:7">
      <c r="B37" s="4" t="s">
        <v>4</v>
      </c>
      <c r="C37" s="5">
        <f t="shared" si="3"/>
        <v>23047</v>
      </c>
      <c r="D37" s="5">
        <f t="shared" si="4"/>
        <v>448.66666666666669</v>
      </c>
      <c r="E37" s="5">
        <f t="shared" si="5"/>
        <v>504.33333333333331</v>
      </c>
      <c r="F37" s="5">
        <f t="shared" si="6"/>
        <v>953</v>
      </c>
      <c r="G37" s="15" t="str">
        <f t="shared" ca="1" si="7"/>
        <v/>
      </c>
    </row>
    <row r="38" spans="2:7">
      <c r="B38" s="4" t="s">
        <v>5</v>
      </c>
      <c r="C38" s="5">
        <f t="shared" si="3"/>
        <v>23023</v>
      </c>
      <c r="D38" s="5">
        <f t="shared" si="4"/>
        <v>437.33333333333331</v>
      </c>
      <c r="E38" s="5">
        <f t="shared" si="5"/>
        <v>539.66666666666663</v>
      </c>
      <c r="F38" s="5">
        <f t="shared" si="6"/>
        <v>977</v>
      </c>
      <c r="G38" s="15" t="str">
        <f t="shared" ca="1" si="7"/>
        <v/>
      </c>
    </row>
    <row r="39" spans="2:7">
      <c r="B39" s="4" t="s">
        <v>6</v>
      </c>
      <c r="C39" s="5">
        <f t="shared" si="3"/>
        <v>23285.333333333332</v>
      </c>
      <c r="D39" s="5">
        <f t="shared" si="4"/>
        <v>310.66666666666669</v>
      </c>
      <c r="E39" s="5">
        <f t="shared" si="5"/>
        <v>404</v>
      </c>
      <c r="F39" s="5">
        <f t="shared" si="6"/>
        <v>714.66666666666674</v>
      </c>
      <c r="G39" s="15">
        <f t="shared" ca="1" si="7"/>
        <v>39</v>
      </c>
    </row>
    <row r="40" spans="2:7">
      <c r="B40" s="8" t="s">
        <v>7</v>
      </c>
      <c r="C40" s="9">
        <f>AVERAGE(C34:C39)</f>
        <v>22981.722222222223</v>
      </c>
      <c r="D40" s="9">
        <f>AVERAGE(D34:D39)</f>
        <v>464.83333333333331</v>
      </c>
      <c r="E40" s="9">
        <f>AVERAGE(E34:E39)</f>
        <v>553.44444444444446</v>
      </c>
      <c r="F40" s="9">
        <f>AVERAGE(F34:F39)</f>
        <v>1018.2777777777778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6</v>
      </c>
      <c r="D43" s="11" t="str">
        <f ca="1">IF(SUM($G$34:$G$39) &lt;&gt; 0, CONCATENATE("$C$",SUM($G$34:$G$39)), "" )</f>
        <v>$C$39</v>
      </c>
      <c r="E43" s="11">
        <f ca="1">INDIRECT(D43)</f>
        <v>23285.333333333332</v>
      </c>
    </row>
    <row r="44" spans="2:7">
      <c r="B44" s="27"/>
      <c r="C44" s="28"/>
      <c r="D44" s="11" t="str">
        <f ca="1">IF(SUM($G$34:$G$39) &lt;&gt; 0, CONCATENATE("$D$",SUM($G$34:$G$39)), "" )</f>
        <v>$D$39</v>
      </c>
      <c r="E44" s="11">
        <f ca="1">INDIRECT(D44)</f>
        <v>310.66666666666669</v>
      </c>
    </row>
    <row r="45" spans="2:7">
      <c r="B45" s="27"/>
      <c r="C45" s="28"/>
      <c r="D45" s="11" t="str">
        <f ca="1">IF(SUM($G$34:$G$39) &lt;&gt; 0, CONCATENATE("$E$",SUM($G$34:$G$39)), "" )</f>
        <v>$E$39</v>
      </c>
      <c r="E45" s="11">
        <f ca="1">INDIRECT(D45)</f>
        <v>404</v>
      </c>
    </row>
  </sheetData>
  <mergeCells count="6">
    <mergeCell ref="C22:I22"/>
    <mergeCell ref="C2:I2"/>
    <mergeCell ref="C12:I1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45"/>
  <sheetViews>
    <sheetView workbookViewId="0">
      <selection activeCell="C4" sqref="C4:I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23198</v>
      </c>
      <c r="D4" s="11">
        <v>187</v>
      </c>
      <c r="E4" s="11">
        <v>102</v>
      </c>
      <c r="F4" s="6">
        <v>289</v>
      </c>
      <c r="G4" s="11">
        <v>298</v>
      </c>
      <c r="H4" s="11">
        <v>215</v>
      </c>
      <c r="I4" s="7">
        <v>513</v>
      </c>
    </row>
    <row r="5" spans="2:9">
      <c r="B5" s="4" t="s">
        <v>2</v>
      </c>
      <c r="C5" s="11">
        <v>22992</v>
      </c>
      <c r="D5" s="11">
        <v>309</v>
      </c>
      <c r="E5" s="11">
        <v>106</v>
      </c>
      <c r="F5" s="6">
        <v>415</v>
      </c>
      <c r="G5" s="11">
        <v>397</v>
      </c>
      <c r="H5" s="11">
        <v>196</v>
      </c>
      <c r="I5" s="7">
        <v>593</v>
      </c>
    </row>
    <row r="6" spans="2:9">
      <c r="B6" s="4" t="s">
        <v>3</v>
      </c>
      <c r="C6" s="11">
        <v>23555</v>
      </c>
      <c r="D6" s="11">
        <v>40</v>
      </c>
      <c r="E6" s="11">
        <v>47</v>
      </c>
      <c r="F6" s="6">
        <v>87</v>
      </c>
      <c r="G6" s="11">
        <v>193</v>
      </c>
      <c r="H6" s="11">
        <v>165</v>
      </c>
      <c r="I6" s="7">
        <v>358</v>
      </c>
    </row>
    <row r="7" spans="2:9">
      <c r="B7" s="4" t="s">
        <v>4</v>
      </c>
      <c r="C7" s="11">
        <v>23595</v>
      </c>
      <c r="D7" s="11">
        <v>78</v>
      </c>
      <c r="E7" s="11">
        <v>87</v>
      </c>
      <c r="F7" s="6">
        <v>165</v>
      </c>
      <c r="G7" s="11">
        <v>116</v>
      </c>
      <c r="H7" s="11">
        <v>124</v>
      </c>
      <c r="I7" s="7">
        <v>240</v>
      </c>
    </row>
    <row r="8" spans="2:9">
      <c r="B8" s="4" t="s">
        <v>5</v>
      </c>
      <c r="C8" s="11">
        <v>23116</v>
      </c>
      <c r="D8" s="11">
        <v>228</v>
      </c>
      <c r="E8" s="11">
        <v>96</v>
      </c>
      <c r="F8" s="6">
        <v>324</v>
      </c>
      <c r="G8" s="11">
        <v>400</v>
      </c>
      <c r="H8" s="11">
        <v>160</v>
      </c>
      <c r="I8" s="7">
        <v>560</v>
      </c>
    </row>
    <row r="9" spans="2:9">
      <c r="B9" s="4" t="s">
        <v>6</v>
      </c>
      <c r="C9" s="11">
        <v>23108</v>
      </c>
      <c r="D9" s="11">
        <v>119</v>
      </c>
      <c r="E9" s="11">
        <v>89</v>
      </c>
      <c r="F9" s="6">
        <v>208</v>
      </c>
      <c r="G9" s="11">
        <v>365</v>
      </c>
      <c r="H9" s="11">
        <v>319</v>
      </c>
      <c r="I9" s="7">
        <v>684</v>
      </c>
    </row>
    <row r="10" spans="2:9">
      <c r="B10" s="6" t="s">
        <v>7</v>
      </c>
      <c r="C10" s="7">
        <f t="shared" ref="C10:E10" si="0">AVERAGE(C4:C9)</f>
        <v>23260.666666666668</v>
      </c>
      <c r="D10" s="7">
        <f t="shared" si="0"/>
        <v>160.16666666666666</v>
      </c>
      <c r="E10" s="7">
        <f t="shared" si="0"/>
        <v>87.833333333333329</v>
      </c>
      <c r="F10" s="7">
        <f>AVERAGE(F4:F9)</f>
        <v>248</v>
      </c>
      <c r="G10" s="7">
        <f>AVERAGE(G4:G9)</f>
        <v>294.83333333333331</v>
      </c>
      <c r="H10" s="7">
        <f>AVERAGE(H4:H9)</f>
        <v>196.5</v>
      </c>
      <c r="I10" s="7">
        <f>AVERAGE(I4:I9)</f>
        <v>491.33333333333331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23143</v>
      </c>
      <c r="D14" s="11">
        <v>229</v>
      </c>
      <c r="E14" s="11">
        <v>117</v>
      </c>
      <c r="F14" s="6">
        <v>346</v>
      </c>
      <c r="G14" s="11">
        <v>136</v>
      </c>
      <c r="H14" s="11">
        <v>375</v>
      </c>
      <c r="I14" s="7">
        <v>511</v>
      </c>
    </row>
    <row r="15" spans="2:9">
      <c r="B15" s="4" t="s">
        <v>2</v>
      </c>
      <c r="C15" s="11">
        <v>22879</v>
      </c>
      <c r="D15" s="11">
        <v>423</v>
      </c>
      <c r="E15" s="11">
        <v>118</v>
      </c>
      <c r="F15" s="6">
        <v>541</v>
      </c>
      <c r="G15" s="11">
        <v>248</v>
      </c>
      <c r="H15" s="11">
        <v>332</v>
      </c>
      <c r="I15" s="7">
        <v>580</v>
      </c>
    </row>
    <row r="16" spans="2:9">
      <c r="B16" s="4" t="s">
        <v>3</v>
      </c>
      <c r="C16" s="11">
        <v>23359</v>
      </c>
      <c r="D16" s="11">
        <v>170</v>
      </c>
      <c r="E16" s="11">
        <v>73</v>
      </c>
      <c r="F16" s="6">
        <v>243</v>
      </c>
      <c r="G16" s="11">
        <v>89</v>
      </c>
      <c r="H16" s="11">
        <v>309</v>
      </c>
      <c r="I16" s="7">
        <v>398</v>
      </c>
    </row>
    <row r="17" spans="2:10">
      <c r="B17" s="4" t="s">
        <v>4</v>
      </c>
      <c r="C17" s="11">
        <v>23497</v>
      </c>
      <c r="D17" s="11">
        <v>112</v>
      </c>
      <c r="E17" s="11">
        <v>107</v>
      </c>
      <c r="F17" s="6">
        <v>219</v>
      </c>
      <c r="G17" s="11">
        <v>47</v>
      </c>
      <c r="H17" s="11">
        <v>237</v>
      </c>
      <c r="I17" s="7">
        <v>284</v>
      </c>
    </row>
    <row r="18" spans="2:10">
      <c r="B18" s="4" t="s">
        <v>5</v>
      </c>
      <c r="C18" s="11">
        <v>23232</v>
      </c>
      <c r="D18" s="11">
        <v>331</v>
      </c>
      <c r="E18" s="11">
        <v>120</v>
      </c>
      <c r="F18" s="6">
        <v>451</v>
      </c>
      <c r="G18" s="11">
        <v>74</v>
      </c>
      <c r="H18" s="11">
        <v>243</v>
      </c>
      <c r="I18" s="7">
        <v>317</v>
      </c>
    </row>
    <row r="19" spans="2:10">
      <c r="B19" s="4" t="s">
        <v>6</v>
      </c>
      <c r="C19" s="11">
        <v>22959</v>
      </c>
      <c r="D19" s="11">
        <v>249</v>
      </c>
      <c r="E19" s="11">
        <v>89</v>
      </c>
      <c r="F19" s="6">
        <v>338</v>
      </c>
      <c r="G19" s="11">
        <v>176</v>
      </c>
      <c r="H19" s="11">
        <v>527</v>
      </c>
      <c r="I19" s="7">
        <v>703</v>
      </c>
    </row>
    <row r="20" spans="2:10">
      <c r="B20" s="6" t="s">
        <v>7</v>
      </c>
      <c r="C20" s="7">
        <f t="shared" ref="C20:E20" si="1">AVERAGE(C14:C19)</f>
        <v>23178.166666666668</v>
      </c>
      <c r="D20" s="7">
        <f t="shared" si="1"/>
        <v>252.33333333333334</v>
      </c>
      <c r="E20" s="7">
        <f t="shared" si="1"/>
        <v>104</v>
      </c>
      <c r="F20" s="7">
        <f>AVERAGE(F14:F19)</f>
        <v>356.33333333333331</v>
      </c>
      <c r="G20" s="7">
        <f>AVERAGE(G14:G19)</f>
        <v>128.33333333333334</v>
      </c>
      <c r="H20" s="7">
        <f>AVERAGE(H14:H19)</f>
        <v>337.16666666666669</v>
      </c>
      <c r="I20" s="7">
        <f>AVERAGE(I14:I19)</f>
        <v>465.5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23064</v>
      </c>
      <c r="D24" s="11">
        <v>125</v>
      </c>
      <c r="E24" s="11">
        <v>111</v>
      </c>
      <c r="F24" s="6">
        <v>236</v>
      </c>
      <c r="G24" s="11">
        <v>268</v>
      </c>
      <c r="H24" s="11">
        <v>432</v>
      </c>
      <c r="I24" s="7">
        <v>700</v>
      </c>
    </row>
    <row r="25" spans="2:10">
      <c r="B25" s="4" t="s">
        <v>2</v>
      </c>
      <c r="C25" s="11">
        <v>22497</v>
      </c>
      <c r="D25" s="11">
        <v>522</v>
      </c>
      <c r="E25" s="11">
        <v>112</v>
      </c>
      <c r="F25" s="6">
        <v>634</v>
      </c>
      <c r="G25" s="11">
        <v>450</v>
      </c>
      <c r="H25" s="11">
        <v>419</v>
      </c>
      <c r="I25" s="7">
        <v>869</v>
      </c>
    </row>
    <row r="26" spans="2:10">
      <c r="B26" s="4" t="s">
        <v>3</v>
      </c>
      <c r="C26" s="11">
        <v>23394</v>
      </c>
      <c r="D26" s="11">
        <v>62</v>
      </c>
      <c r="E26" s="11">
        <v>49</v>
      </c>
      <c r="F26" s="6">
        <v>111</v>
      </c>
      <c r="G26" s="11">
        <v>191</v>
      </c>
      <c r="H26" s="11">
        <v>304</v>
      </c>
      <c r="I26" s="7">
        <v>495</v>
      </c>
    </row>
    <row r="27" spans="2:10">
      <c r="B27" s="4" t="s">
        <v>4</v>
      </c>
      <c r="C27" s="11">
        <v>23288</v>
      </c>
      <c r="D27" s="11">
        <v>100</v>
      </c>
      <c r="E27" s="11">
        <v>105</v>
      </c>
      <c r="F27" s="6">
        <v>205</v>
      </c>
      <c r="G27" s="11">
        <v>131</v>
      </c>
      <c r="H27" s="11">
        <v>376</v>
      </c>
      <c r="I27" s="7">
        <v>507</v>
      </c>
    </row>
    <row r="28" spans="2:10">
      <c r="B28" s="4" t="s">
        <v>5</v>
      </c>
      <c r="C28" s="11">
        <v>22915</v>
      </c>
      <c r="D28" s="11">
        <v>392</v>
      </c>
      <c r="E28" s="11">
        <v>119</v>
      </c>
      <c r="F28" s="6">
        <v>511</v>
      </c>
      <c r="G28" s="11">
        <v>269</v>
      </c>
      <c r="H28" s="11">
        <v>305</v>
      </c>
      <c r="I28" s="7">
        <v>574</v>
      </c>
    </row>
    <row r="29" spans="2:10">
      <c r="B29" s="4" t="s">
        <v>6</v>
      </c>
      <c r="C29" s="11">
        <v>22852</v>
      </c>
      <c r="D29" s="11">
        <v>148</v>
      </c>
      <c r="E29" s="11">
        <v>88</v>
      </c>
      <c r="F29" s="6">
        <v>236</v>
      </c>
      <c r="G29" s="11">
        <v>339</v>
      </c>
      <c r="H29" s="11">
        <v>573</v>
      </c>
      <c r="I29" s="7">
        <v>912</v>
      </c>
    </row>
    <row r="30" spans="2:10">
      <c r="B30" s="6" t="s">
        <v>7</v>
      </c>
      <c r="C30" s="7">
        <f t="shared" ref="C30:E30" si="2">AVERAGE(C24:C29)</f>
        <v>23001.666666666668</v>
      </c>
      <c r="D30" s="7">
        <f t="shared" si="2"/>
        <v>224.83333333333334</v>
      </c>
      <c r="E30" s="7">
        <f t="shared" si="2"/>
        <v>97.333333333333329</v>
      </c>
      <c r="F30" s="7">
        <f>AVERAGE(F24:F29)</f>
        <v>322.16666666666669</v>
      </c>
      <c r="G30" s="7">
        <f>AVERAGE(G24:G29)</f>
        <v>274.66666666666669</v>
      </c>
      <c r="H30" s="7">
        <f>AVERAGE(H24:H29)</f>
        <v>401.5</v>
      </c>
      <c r="I30" s="7">
        <f>AVERAGE(I24:I29)</f>
        <v>676.16666666666663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23135</v>
      </c>
      <c r="D34" s="5">
        <f>AVERAGE(F4,F14,F24)</f>
        <v>290.33333333333331</v>
      </c>
      <c r="E34" s="5">
        <f>AVERAGE(I4,I14,I24)</f>
        <v>574.66666666666663</v>
      </c>
      <c r="F34" s="5">
        <f>SUM(D34:E34)</f>
        <v>865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22789.333333333332</v>
      </c>
      <c r="D35" s="5">
        <f t="shared" ref="D35:D39" si="4">AVERAGE(F5,F15,F25)</f>
        <v>530</v>
      </c>
      <c r="E35" s="5">
        <f t="shared" ref="E35:E39" si="5">AVERAGE(I5,I15,I25)</f>
        <v>680.66666666666663</v>
      </c>
      <c r="F35" s="5">
        <f t="shared" ref="F35:F39" si="6">SUM(D35:E35)</f>
        <v>1210.6666666666665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23436</v>
      </c>
      <c r="D36" s="5">
        <f t="shared" si="4"/>
        <v>147</v>
      </c>
      <c r="E36" s="5">
        <f t="shared" si="5"/>
        <v>417</v>
      </c>
      <c r="F36" s="5">
        <f t="shared" si="6"/>
        <v>564</v>
      </c>
      <c r="G36" s="15" t="str">
        <f t="shared" ca="1" si="7"/>
        <v/>
      </c>
    </row>
    <row r="37" spans="2:7">
      <c r="B37" s="4" t="s">
        <v>4</v>
      </c>
      <c r="C37" s="5">
        <f t="shared" si="3"/>
        <v>23460</v>
      </c>
      <c r="D37" s="5">
        <f t="shared" si="4"/>
        <v>196.33333333333334</v>
      </c>
      <c r="E37" s="5">
        <f t="shared" si="5"/>
        <v>343.66666666666669</v>
      </c>
      <c r="F37" s="5">
        <f t="shared" si="6"/>
        <v>540</v>
      </c>
      <c r="G37" s="15">
        <f t="shared" ca="1" si="7"/>
        <v>37</v>
      </c>
    </row>
    <row r="38" spans="2:7">
      <c r="B38" s="4" t="s">
        <v>5</v>
      </c>
      <c r="C38" s="5">
        <f t="shared" si="3"/>
        <v>23087.666666666668</v>
      </c>
      <c r="D38" s="5">
        <f t="shared" si="4"/>
        <v>428.66666666666669</v>
      </c>
      <c r="E38" s="5">
        <f t="shared" si="5"/>
        <v>483.66666666666669</v>
      </c>
      <c r="F38" s="5">
        <f t="shared" si="6"/>
        <v>912.33333333333337</v>
      </c>
      <c r="G38" s="15" t="str">
        <f t="shared" ca="1" si="7"/>
        <v/>
      </c>
    </row>
    <row r="39" spans="2:7">
      <c r="B39" s="4" t="s">
        <v>6</v>
      </c>
      <c r="C39" s="5">
        <f t="shared" si="3"/>
        <v>22973</v>
      </c>
      <c r="D39" s="5">
        <f t="shared" si="4"/>
        <v>260.66666666666669</v>
      </c>
      <c r="E39" s="5">
        <f t="shared" si="5"/>
        <v>766.33333333333337</v>
      </c>
      <c r="F39" s="5">
        <f t="shared" si="6"/>
        <v>1027</v>
      </c>
      <c r="G39" s="15" t="str">
        <f t="shared" ca="1" si="7"/>
        <v/>
      </c>
    </row>
    <row r="40" spans="2:7">
      <c r="B40" s="8" t="s">
        <v>7</v>
      </c>
      <c r="C40" s="9">
        <f>AVERAGE(C34:C39)</f>
        <v>23146.833333333332</v>
      </c>
      <c r="D40" s="9">
        <f>AVERAGE(D34:D39)</f>
        <v>308.83333333333331</v>
      </c>
      <c r="E40" s="9">
        <f>AVERAGE(E34:E39)</f>
        <v>544.33333333333337</v>
      </c>
      <c r="F40" s="9">
        <f>AVERAGE(F34:F39)</f>
        <v>853.16666666666663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4</v>
      </c>
      <c r="D43" s="11" t="str">
        <f ca="1">IF(SUM($G$34:$G$39) &lt;&gt; 0, CONCATENATE("$C$",SUM($G$34:$G$39)), "" )</f>
        <v>$C$37</v>
      </c>
      <c r="E43" s="11">
        <f ca="1">INDIRECT(D43)</f>
        <v>23460</v>
      </c>
    </row>
    <row r="44" spans="2:7">
      <c r="B44" s="27"/>
      <c r="C44" s="28"/>
      <c r="D44" s="11" t="str">
        <f ca="1">IF(SUM($G$34:$G$39) &lt;&gt; 0, CONCATENATE("$D$",SUM($G$34:$G$39)), "" )</f>
        <v>$D$37</v>
      </c>
      <c r="E44" s="11">
        <f ca="1">INDIRECT(D44)</f>
        <v>196.33333333333334</v>
      </c>
    </row>
    <row r="45" spans="2:7">
      <c r="B45" s="27"/>
      <c r="C45" s="28"/>
      <c r="D45" s="11" t="str">
        <f ca="1">IF(SUM($G$34:$G$39) &lt;&gt; 0, CONCATENATE("$E$",SUM($G$34:$G$39)), "" )</f>
        <v>$E$37</v>
      </c>
      <c r="E45" s="11">
        <f ca="1">INDIRECT(D45)</f>
        <v>343.66666666666669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45"/>
  <sheetViews>
    <sheetView tabSelected="1" workbookViewId="0">
      <selection activeCell="C4" sqref="C4:I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23215</v>
      </c>
      <c r="D4" s="11">
        <v>82</v>
      </c>
      <c r="E4" s="11">
        <v>109</v>
      </c>
      <c r="F4" s="6">
        <v>191</v>
      </c>
      <c r="G4" s="11">
        <v>199</v>
      </c>
      <c r="H4" s="11">
        <v>395</v>
      </c>
      <c r="I4" s="7">
        <v>594</v>
      </c>
    </row>
    <row r="5" spans="2:9">
      <c r="B5" s="4" t="s">
        <v>2</v>
      </c>
      <c r="C5" s="11">
        <v>23072</v>
      </c>
      <c r="D5" s="11">
        <v>221</v>
      </c>
      <c r="E5" s="11">
        <v>113</v>
      </c>
      <c r="F5" s="6">
        <v>334</v>
      </c>
      <c r="G5" s="11">
        <v>267</v>
      </c>
      <c r="H5" s="11">
        <v>327</v>
      </c>
      <c r="I5" s="7">
        <v>594</v>
      </c>
    </row>
    <row r="6" spans="2:9">
      <c r="B6" s="4" t="s">
        <v>3</v>
      </c>
      <c r="C6" s="11">
        <v>23230</v>
      </c>
      <c r="D6" s="11">
        <v>66</v>
      </c>
      <c r="E6" s="11">
        <v>101</v>
      </c>
      <c r="F6" s="6">
        <v>167</v>
      </c>
      <c r="G6" s="11">
        <v>240</v>
      </c>
      <c r="H6" s="11">
        <v>363</v>
      </c>
      <c r="I6" s="7">
        <v>603</v>
      </c>
    </row>
    <row r="7" spans="2:9">
      <c r="B7" s="4" t="s">
        <v>4</v>
      </c>
      <c r="C7" s="11">
        <v>23284</v>
      </c>
      <c r="D7" s="11">
        <v>154</v>
      </c>
      <c r="E7" s="11">
        <v>80</v>
      </c>
      <c r="F7" s="6">
        <v>234</v>
      </c>
      <c r="G7" s="11">
        <v>207</v>
      </c>
      <c r="H7" s="11">
        <v>275</v>
      </c>
      <c r="I7" s="7">
        <v>482</v>
      </c>
    </row>
    <row r="8" spans="2:9">
      <c r="B8" s="4" t="s">
        <v>5</v>
      </c>
      <c r="C8" s="11">
        <v>23176</v>
      </c>
      <c r="D8" s="11">
        <v>233</v>
      </c>
      <c r="E8" s="11">
        <v>82</v>
      </c>
      <c r="F8" s="6">
        <v>315</v>
      </c>
      <c r="G8" s="11">
        <v>194</v>
      </c>
      <c r="H8" s="11">
        <v>315</v>
      </c>
      <c r="I8" s="7">
        <v>509</v>
      </c>
    </row>
    <row r="9" spans="2:9">
      <c r="B9" s="4" t="s">
        <v>6</v>
      </c>
      <c r="C9" s="11">
        <v>22601</v>
      </c>
      <c r="D9" s="11">
        <v>428</v>
      </c>
      <c r="E9" s="11">
        <v>144</v>
      </c>
      <c r="F9" s="6">
        <v>572</v>
      </c>
      <c r="G9" s="11">
        <v>368</v>
      </c>
      <c r="H9" s="11">
        <v>459</v>
      </c>
      <c r="I9" s="7">
        <v>827</v>
      </c>
    </row>
    <row r="10" spans="2:9">
      <c r="B10" s="6" t="s">
        <v>7</v>
      </c>
      <c r="C10" s="7">
        <f t="shared" ref="C10:E10" si="0">AVERAGE(C4:C9)</f>
        <v>23096.333333333332</v>
      </c>
      <c r="D10" s="7">
        <f t="shared" si="0"/>
        <v>197.33333333333334</v>
      </c>
      <c r="E10" s="7">
        <f t="shared" si="0"/>
        <v>104.83333333333333</v>
      </c>
      <c r="F10" s="7">
        <f>AVERAGE(F4:F9)</f>
        <v>302.16666666666669</v>
      </c>
      <c r="G10" s="7">
        <f>AVERAGE(G4:G9)</f>
        <v>245.83333333333334</v>
      </c>
      <c r="H10" s="7">
        <f>AVERAGE(H4:H9)</f>
        <v>355.66666666666669</v>
      </c>
      <c r="I10" s="7">
        <f>AVERAGE(I4:I9)</f>
        <v>601.5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23442</v>
      </c>
      <c r="D14" s="11">
        <v>89</v>
      </c>
      <c r="E14" s="11">
        <v>106</v>
      </c>
      <c r="F14" s="6">
        <v>195</v>
      </c>
      <c r="G14" s="11">
        <v>77</v>
      </c>
      <c r="H14" s="11">
        <v>286</v>
      </c>
      <c r="I14" s="7">
        <v>363</v>
      </c>
    </row>
    <row r="15" spans="2:9">
      <c r="B15" s="4" t="s">
        <v>2</v>
      </c>
      <c r="C15" s="11">
        <v>23391</v>
      </c>
      <c r="D15" s="11">
        <v>188</v>
      </c>
      <c r="E15" s="11">
        <v>105</v>
      </c>
      <c r="F15" s="6">
        <v>293</v>
      </c>
      <c r="G15" s="11">
        <v>79</v>
      </c>
      <c r="H15" s="11">
        <v>237</v>
      </c>
      <c r="I15" s="7">
        <v>316</v>
      </c>
    </row>
    <row r="16" spans="2:9">
      <c r="B16" s="4" t="s">
        <v>3</v>
      </c>
      <c r="C16" s="11">
        <v>23516</v>
      </c>
      <c r="D16" s="11">
        <v>53</v>
      </c>
      <c r="E16" s="11">
        <v>101</v>
      </c>
      <c r="F16" s="6">
        <v>154</v>
      </c>
      <c r="G16" s="11">
        <v>62</v>
      </c>
      <c r="H16" s="11">
        <v>268</v>
      </c>
      <c r="I16" s="7">
        <v>330</v>
      </c>
    </row>
    <row r="17" spans="2:10">
      <c r="B17" s="4" t="s">
        <v>4</v>
      </c>
      <c r="C17" s="11">
        <v>23372</v>
      </c>
      <c r="D17" s="11">
        <v>262</v>
      </c>
      <c r="E17" s="11">
        <v>79</v>
      </c>
      <c r="F17" s="6">
        <v>341</v>
      </c>
      <c r="G17" s="11">
        <v>129</v>
      </c>
      <c r="H17" s="11">
        <v>158</v>
      </c>
      <c r="I17" s="7">
        <v>287</v>
      </c>
    </row>
    <row r="18" spans="2:10">
      <c r="B18" s="4" t="s">
        <v>5</v>
      </c>
      <c r="C18" s="11">
        <v>23260</v>
      </c>
      <c r="D18" s="11">
        <v>269</v>
      </c>
      <c r="E18" s="11">
        <v>134</v>
      </c>
      <c r="F18" s="6">
        <v>403</v>
      </c>
      <c r="G18" s="11">
        <v>71</v>
      </c>
      <c r="H18" s="11">
        <v>266</v>
      </c>
      <c r="I18" s="7">
        <v>337</v>
      </c>
    </row>
    <row r="19" spans="2:10">
      <c r="B19" s="4" t="s">
        <v>6</v>
      </c>
      <c r="C19" s="11">
        <v>23006</v>
      </c>
      <c r="D19" s="11">
        <v>320</v>
      </c>
      <c r="E19" s="11">
        <v>151</v>
      </c>
      <c r="F19" s="6">
        <v>471</v>
      </c>
      <c r="G19" s="11">
        <v>143</v>
      </c>
      <c r="H19" s="11">
        <v>380</v>
      </c>
      <c r="I19" s="7">
        <v>523</v>
      </c>
    </row>
    <row r="20" spans="2:10">
      <c r="B20" s="6" t="s">
        <v>7</v>
      </c>
      <c r="C20" s="7">
        <f t="shared" ref="C20:E20" si="1">AVERAGE(C14:C19)</f>
        <v>23331.166666666668</v>
      </c>
      <c r="D20" s="7">
        <f t="shared" si="1"/>
        <v>196.83333333333334</v>
      </c>
      <c r="E20" s="7">
        <f t="shared" si="1"/>
        <v>112.66666666666667</v>
      </c>
      <c r="F20" s="7">
        <f>AVERAGE(F14:F19)</f>
        <v>309.5</v>
      </c>
      <c r="G20" s="7">
        <f>AVERAGE(G14:G19)</f>
        <v>93.5</v>
      </c>
      <c r="H20" s="7">
        <f>AVERAGE(H14:H19)</f>
        <v>265.83333333333331</v>
      </c>
      <c r="I20" s="7">
        <f>AVERAGE(I14:I19)</f>
        <v>359.33333333333331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23215</v>
      </c>
      <c r="D24" s="11">
        <v>82</v>
      </c>
      <c r="E24" s="11">
        <v>109</v>
      </c>
      <c r="F24" s="6">
        <v>191</v>
      </c>
      <c r="G24" s="11">
        <v>199</v>
      </c>
      <c r="H24" s="11">
        <v>395</v>
      </c>
      <c r="I24" s="7">
        <v>594</v>
      </c>
    </row>
    <row r="25" spans="2:10">
      <c r="B25" s="4" t="s">
        <v>2</v>
      </c>
      <c r="C25" s="11">
        <v>23072</v>
      </c>
      <c r="D25" s="11">
        <v>221</v>
      </c>
      <c r="E25" s="11">
        <v>113</v>
      </c>
      <c r="F25" s="6">
        <v>334</v>
      </c>
      <c r="G25" s="11">
        <v>267</v>
      </c>
      <c r="H25" s="11">
        <v>327</v>
      </c>
      <c r="I25" s="7">
        <v>594</v>
      </c>
    </row>
    <row r="26" spans="2:10">
      <c r="B26" s="4" t="s">
        <v>3</v>
      </c>
      <c r="C26" s="11">
        <v>23230</v>
      </c>
      <c r="D26" s="11">
        <v>66</v>
      </c>
      <c r="E26" s="11">
        <v>101</v>
      </c>
      <c r="F26" s="6">
        <v>167</v>
      </c>
      <c r="G26" s="11">
        <v>240</v>
      </c>
      <c r="H26" s="11">
        <v>363</v>
      </c>
      <c r="I26" s="7">
        <v>603</v>
      </c>
    </row>
    <row r="27" spans="2:10">
      <c r="B27" s="4" t="s">
        <v>4</v>
      </c>
      <c r="C27" s="11">
        <v>23284</v>
      </c>
      <c r="D27" s="11">
        <v>154</v>
      </c>
      <c r="E27" s="11">
        <v>80</v>
      </c>
      <c r="F27" s="6">
        <v>234</v>
      </c>
      <c r="G27" s="11">
        <v>207</v>
      </c>
      <c r="H27" s="11">
        <v>275</v>
      </c>
      <c r="I27" s="7">
        <v>482</v>
      </c>
    </row>
    <row r="28" spans="2:10">
      <c r="B28" s="4" t="s">
        <v>5</v>
      </c>
      <c r="C28" s="11">
        <v>23176</v>
      </c>
      <c r="D28" s="11">
        <v>233</v>
      </c>
      <c r="E28" s="11">
        <v>82</v>
      </c>
      <c r="F28" s="6">
        <v>315</v>
      </c>
      <c r="G28" s="11">
        <v>194</v>
      </c>
      <c r="H28" s="11">
        <v>315</v>
      </c>
      <c r="I28" s="7">
        <v>509</v>
      </c>
    </row>
    <row r="29" spans="2:10">
      <c r="B29" s="4" t="s">
        <v>6</v>
      </c>
      <c r="C29" s="11">
        <v>22601</v>
      </c>
      <c r="D29" s="11">
        <v>428</v>
      </c>
      <c r="E29" s="11">
        <v>144</v>
      </c>
      <c r="F29" s="6">
        <v>572</v>
      </c>
      <c r="G29" s="11">
        <v>368</v>
      </c>
      <c r="H29" s="11">
        <v>459</v>
      </c>
      <c r="I29" s="7">
        <v>827</v>
      </c>
    </row>
    <row r="30" spans="2:10">
      <c r="B30" s="6" t="s">
        <v>7</v>
      </c>
      <c r="C30" s="7">
        <f t="shared" ref="C30:E30" si="2">AVERAGE(C24:C29)</f>
        <v>23096.333333333332</v>
      </c>
      <c r="D30" s="7">
        <f t="shared" si="2"/>
        <v>197.33333333333334</v>
      </c>
      <c r="E30" s="7">
        <f t="shared" si="2"/>
        <v>104.83333333333333</v>
      </c>
      <c r="F30" s="7">
        <f>AVERAGE(F24:F29)</f>
        <v>302.16666666666669</v>
      </c>
      <c r="G30" s="7">
        <f>AVERAGE(G24:G29)</f>
        <v>245.83333333333334</v>
      </c>
      <c r="H30" s="7">
        <f>AVERAGE(H24:H29)</f>
        <v>355.66666666666669</v>
      </c>
      <c r="I30" s="7">
        <f>AVERAGE(I24:I29)</f>
        <v>601.5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23290.666666666668</v>
      </c>
      <c r="D34" s="5">
        <f>AVERAGE(F4,F14,F24)</f>
        <v>192.33333333333334</v>
      </c>
      <c r="E34" s="5">
        <f>AVERAGE(I4,I14,I24)</f>
        <v>517</v>
      </c>
      <c r="F34" s="5">
        <f>SUM(D34:E34)</f>
        <v>709.33333333333337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23178.333333333332</v>
      </c>
      <c r="D35" s="5">
        <f t="shared" ref="D35:D39" si="4">AVERAGE(F5,F15,F25)</f>
        <v>320.33333333333331</v>
      </c>
      <c r="E35" s="5">
        <f t="shared" ref="E35:E39" si="5">AVERAGE(I5,I15,I25)</f>
        <v>501.33333333333331</v>
      </c>
      <c r="F35" s="5">
        <f t="shared" ref="F35:F39" si="6">SUM(D35:E35)</f>
        <v>821.66666666666663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23325.333333333332</v>
      </c>
      <c r="D36" s="5">
        <f t="shared" si="4"/>
        <v>162.66666666666666</v>
      </c>
      <c r="E36" s="5">
        <f t="shared" si="5"/>
        <v>512</v>
      </c>
      <c r="F36" s="5">
        <f t="shared" si="6"/>
        <v>674.66666666666663</v>
      </c>
      <c r="G36" s="15">
        <f t="shared" ca="1" si="7"/>
        <v>36</v>
      </c>
    </row>
    <row r="37" spans="2:7">
      <c r="B37" s="4" t="s">
        <v>4</v>
      </c>
      <c r="C37" s="5">
        <f t="shared" si="3"/>
        <v>23313.333333333332</v>
      </c>
      <c r="D37" s="5">
        <f t="shared" si="4"/>
        <v>269.66666666666669</v>
      </c>
      <c r="E37" s="5">
        <f t="shared" si="5"/>
        <v>417</v>
      </c>
      <c r="F37" s="5">
        <f t="shared" si="6"/>
        <v>686.66666666666674</v>
      </c>
      <c r="G37" s="15" t="str">
        <f t="shared" ca="1" si="7"/>
        <v/>
      </c>
    </row>
    <row r="38" spans="2:7">
      <c r="B38" s="4" t="s">
        <v>5</v>
      </c>
      <c r="C38" s="5">
        <f t="shared" si="3"/>
        <v>23204</v>
      </c>
      <c r="D38" s="5">
        <f t="shared" si="4"/>
        <v>344.33333333333331</v>
      </c>
      <c r="E38" s="5">
        <f t="shared" si="5"/>
        <v>451.66666666666669</v>
      </c>
      <c r="F38" s="5">
        <f t="shared" si="6"/>
        <v>796</v>
      </c>
      <c r="G38" s="15" t="str">
        <f t="shared" ca="1" si="7"/>
        <v/>
      </c>
    </row>
    <row r="39" spans="2:7">
      <c r="B39" s="4" t="s">
        <v>6</v>
      </c>
      <c r="C39" s="5">
        <f t="shared" si="3"/>
        <v>22736</v>
      </c>
      <c r="D39" s="5">
        <f t="shared" si="4"/>
        <v>538.33333333333337</v>
      </c>
      <c r="E39" s="5">
        <f t="shared" si="5"/>
        <v>725.66666666666663</v>
      </c>
      <c r="F39" s="5">
        <f t="shared" si="6"/>
        <v>1264</v>
      </c>
      <c r="G39" s="15" t="str">
        <f t="shared" ca="1" si="7"/>
        <v/>
      </c>
    </row>
    <row r="40" spans="2:7">
      <c r="B40" s="8" t="s">
        <v>7</v>
      </c>
      <c r="C40" s="9">
        <f>AVERAGE(C34:C39)</f>
        <v>23174.611111111109</v>
      </c>
      <c r="D40" s="9">
        <f>AVERAGE(D34:D39)</f>
        <v>304.61111111111109</v>
      </c>
      <c r="E40" s="9">
        <f>AVERAGE(E34:E39)</f>
        <v>520.77777777777771</v>
      </c>
      <c r="F40" s="9">
        <f>AVERAGE(F34:F39)</f>
        <v>825.3888888888888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3</v>
      </c>
      <c r="D43" s="11" t="str">
        <f ca="1">IF(SUM($G$34:$G$39) &lt;&gt; 0, CONCATENATE("$C$",SUM($G$34:$G$39)), "" )</f>
        <v>$C$36</v>
      </c>
      <c r="E43" s="11">
        <f ca="1">INDIRECT(D43)</f>
        <v>23325.333333333332</v>
      </c>
    </row>
    <row r="44" spans="2:7">
      <c r="B44" s="27"/>
      <c r="C44" s="28"/>
      <c r="D44" s="11" t="str">
        <f ca="1">IF(SUM($G$34:$G$39) &lt;&gt; 0, CONCATENATE("$D$",SUM($G$34:$G$39)), "" )</f>
        <v>$D$36</v>
      </c>
      <c r="E44" s="11">
        <f ca="1">INDIRECT(D44)</f>
        <v>162.66666666666666</v>
      </c>
    </row>
    <row r="45" spans="2:7">
      <c r="B45" s="27"/>
      <c r="C45" s="28"/>
      <c r="D45" s="11" t="str">
        <f ca="1">IF(SUM($G$34:$G$39) &lt;&gt; 0, CONCATENATE("$E$",SUM($G$34:$G$39)), "" )</f>
        <v>$E$36</v>
      </c>
      <c r="E45" s="11">
        <f ca="1">INDIRECT(D45)</f>
        <v>512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B3:I11"/>
  <sheetViews>
    <sheetView workbookViewId="0">
      <selection activeCell="G5" sqref="G5"/>
    </sheetView>
  </sheetViews>
  <sheetFormatPr defaultRowHeight="15"/>
  <cols>
    <col min="1" max="1" width="1.42578125" customWidth="1"/>
    <col min="2" max="2" width="15" bestFit="1" customWidth="1"/>
    <col min="3" max="4" width="12.42578125" customWidth="1"/>
    <col min="5" max="7" width="14.42578125" customWidth="1"/>
    <col min="8" max="8" width="1.42578125" customWidth="1"/>
  </cols>
  <sheetData>
    <row r="3" spans="2:9" ht="15" customHeight="1">
      <c r="B3" s="29" t="s">
        <v>10</v>
      </c>
      <c r="C3" s="29"/>
      <c r="D3" s="29"/>
      <c r="E3" s="29"/>
      <c r="F3" s="29"/>
      <c r="G3" s="29"/>
    </row>
    <row r="4" spans="2:9">
      <c r="B4" s="10" t="s">
        <v>11</v>
      </c>
      <c r="C4" s="3" t="s">
        <v>9</v>
      </c>
      <c r="D4" s="21" t="s">
        <v>13</v>
      </c>
      <c r="E4" s="3" t="s">
        <v>15</v>
      </c>
      <c r="F4" s="17" t="s">
        <v>14</v>
      </c>
      <c r="G4" s="3" t="s">
        <v>25</v>
      </c>
    </row>
    <row r="5" spans="2:9">
      <c r="B5" s="16">
        <v>8</v>
      </c>
      <c r="C5" s="11">
        <f ca="1">'N8'!C43</f>
        <v>6</v>
      </c>
      <c r="D5" s="11">
        <f ca="1">'N8'!$E43</f>
        <v>23285.333333333332</v>
      </c>
      <c r="E5" s="11">
        <f ca="1">'N8'!$E44</f>
        <v>310.66666666666669</v>
      </c>
      <c r="F5" s="11">
        <f ca="1">'N8'!$E45</f>
        <v>404</v>
      </c>
      <c r="G5" s="11">
        <f ca="1">SUM(E5:F5)</f>
        <v>714.66666666666674</v>
      </c>
      <c r="I5" s="15" t="str">
        <f ca="1">IF(G5=MIN($G$5:$G$7),CELL("lin",G5),"")</f>
        <v/>
      </c>
    </row>
    <row r="6" spans="2:9">
      <c r="B6" s="16">
        <v>12</v>
      </c>
      <c r="C6" s="11">
        <f ca="1">'N12'!C43</f>
        <v>4</v>
      </c>
      <c r="D6" s="11">
        <f ca="1">'N12'!$E43</f>
        <v>23460</v>
      </c>
      <c r="E6" s="11">
        <f ca="1">'N12'!$E44</f>
        <v>196.33333333333334</v>
      </c>
      <c r="F6" s="11">
        <f ca="1">'N12'!$E45</f>
        <v>343.66666666666669</v>
      </c>
      <c r="G6" s="11">
        <f t="shared" ref="G6:G7" ca="1" si="0">SUM(E6:F6)</f>
        <v>540</v>
      </c>
      <c r="I6" s="15">
        <f t="shared" ref="I6:I7" ca="1" si="1">IF(G6=MIN($G$5:$G$7),CELL("lin",G6),"")</f>
        <v>6</v>
      </c>
    </row>
    <row r="7" spans="2:9">
      <c r="B7" s="16">
        <v>16</v>
      </c>
      <c r="C7" s="11">
        <f ca="1">'N16'!C43</f>
        <v>3</v>
      </c>
      <c r="D7" s="11">
        <f ca="1">'N16'!E43</f>
        <v>23325.333333333332</v>
      </c>
      <c r="E7" s="11">
        <f ca="1">'N16'!E44</f>
        <v>162.66666666666666</v>
      </c>
      <c r="F7" s="11">
        <f ca="1">'N16'!E45</f>
        <v>512</v>
      </c>
      <c r="G7" s="11">
        <f t="shared" ca="1" si="0"/>
        <v>674.66666666666663</v>
      </c>
      <c r="I7" s="15" t="str">
        <f t="shared" ca="1" si="1"/>
        <v/>
      </c>
    </row>
    <row r="9" spans="2:9">
      <c r="B9" s="30" t="s">
        <v>12</v>
      </c>
      <c r="C9" s="30"/>
      <c r="D9" s="30"/>
      <c r="E9" s="30"/>
      <c r="F9" s="30"/>
      <c r="G9" s="30"/>
    </row>
    <row r="10" spans="2:9">
      <c r="B10" s="19" t="s">
        <v>11</v>
      </c>
      <c r="C10" s="19" t="s">
        <v>9</v>
      </c>
      <c r="D10" s="19" t="s">
        <v>13</v>
      </c>
      <c r="E10" s="19" t="s">
        <v>15</v>
      </c>
      <c r="F10" s="19" t="s">
        <v>14</v>
      </c>
      <c r="G10" s="19" t="s">
        <v>24</v>
      </c>
    </row>
    <row r="11" spans="2:9">
      <c r="B11" s="11">
        <f ca="1">INDIRECT(CONCATENATE("$B$",SUM($I$5:$I$7)))</f>
        <v>12</v>
      </c>
      <c r="C11" s="11">
        <f ca="1">INDIRECT(CONCATENATE("$C$",SUM($I$5:$I$7)))</f>
        <v>4</v>
      </c>
      <c r="D11" s="11">
        <f ca="1">INDIRECT(CONCATENATE("$D$",SUM($I$5:$I$7)))</f>
        <v>23460</v>
      </c>
      <c r="E11" s="11">
        <f ca="1">INDIRECT(CONCATENATE("$E$",SUM($I$5:$I$7)))</f>
        <v>196.33333333333334</v>
      </c>
      <c r="F11" s="11">
        <f ca="1">INDIRECT(CONCATENATE("$F$",SUM($I$5:$I$7)))</f>
        <v>343.66666666666669</v>
      </c>
      <c r="G11" s="11">
        <f ca="1">INDIRECT(CONCATENATE("$G$",SUM($I$5:$I$7)))</f>
        <v>540</v>
      </c>
    </row>
  </sheetData>
  <mergeCells count="2">
    <mergeCell ref="B3:G3"/>
    <mergeCell ref="B9:G9"/>
  </mergeCells>
  <conditionalFormatting sqref="G5:G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N8</vt:lpstr>
      <vt:lpstr>N12</vt:lpstr>
      <vt:lpstr>N16</vt:lpstr>
      <vt:lpstr>Melhores</vt:lpstr>
    </vt:vector>
  </TitlesOfParts>
  <Company>DLR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Barra</cp:lastModifiedBy>
  <cp:lastPrinted>2010-08-11T14:52:40Z</cp:lastPrinted>
  <dcterms:created xsi:type="dcterms:W3CDTF">2010-08-11T00:17:53Z</dcterms:created>
  <dcterms:modified xsi:type="dcterms:W3CDTF">2010-08-17T10:48:50Z</dcterms:modified>
</cp:coreProperties>
</file>