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EstaPasta_de_trabalho" defaultThemeVersion="124226"/>
  <bookViews>
    <workbookView xWindow="120" yWindow="135" windowWidth="19320" windowHeight="12075" activeTab="2"/>
  </bookViews>
  <sheets>
    <sheet name="N8" sheetId="16" r:id="rId1"/>
    <sheet name="N12" sheetId="19" r:id="rId2"/>
    <sheet name="N16" sheetId="20" r:id="rId3"/>
    <sheet name="Melhores" sheetId="6" r:id="rId4"/>
  </sheets>
  <calcPr calcId="124519"/>
</workbook>
</file>

<file path=xl/calcChain.xml><?xml version="1.0" encoding="utf-8"?>
<calcChain xmlns="http://schemas.openxmlformats.org/spreadsheetml/2006/main">
  <c r="C10" i="16"/>
  <c r="D10"/>
  <c r="E10"/>
  <c r="F10"/>
  <c r="G10"/>
  <c r="H10"/>
  <c r="I10"/>
  <c r="C20"/>
  <c r="D20"/>
  <c r="E20"/>
  <c r="F20"/>
  <c r="G20"/>
  <c r="H20"/>
  <c r="I20"/>
  <c r="E39" i="20" l="1"/>
  <c r="D39"/>
  <c r="C39"/>
  <c r="E38"/>
  <c r="D38"/>
  <c r="C38"/>
  <c r="E37"/>
  <c r="D37"/>
  <c r="C37"/>
  <c r="E36"/>
  <c r="D36"/>
  <c r="C36"/>
  <c r="E35"/>
  <c r="D35"/>
  <c r="C35"/>
  <c r="E34"/>
  <c r="D34"/>
  <c r="C34"/>
  <c r="I30"/>
  <c r="H30"/>
  <c r="G30"/>
  <c r="F30"/>
  <c r="E30"/>
  <c r="D30"/>
  <c r="C30"/>
  <c r="I20"/>
  <c r="H20"/>
  <c r="G20"/>
  <c r="F20"/>
  <c r="E20"/>
  <c r="D20"/>
  <c r="C20"/>
  <c r="I10"/>
  <c r="H10"/>
  <c r="G10"/>
  <c r="F10"/>
  <c r="E10"/>
  <c r="D10"/>
  <c r="C10"/>
  <c r="E39" i="19"/>
  <c r="D39"/>
  <c r="F39" s="1"/>
  <c r="C39"/>
  <c r="E38"/>
  <c r="D38"/>
  <c r="C38"/>
  <c r="E37"/>
  <c r="D37"/>
  <c r="C37"/>
  <c r="E36"/>
  <c r="D36"/>
  <c r="C36"/>
  <c r="E35"/>
  <c r="D35"/>
  <c r="C35"/>
  <c r="E34"/>
  <c r="D34"/>
  <c r="C34"/>
  <c r="I30"/>
  <c r="H30"/>
  <c r="G30"/>
  <c r="F30"/>
  <c r="E30"/>
  <c r="D30"/>
  <c r="C30"/>
  <c r="I20"/>
  <c r="H20"/>
  <c r="G20"/>
  <c r="F20"/>
  <c r="E20"/>
  <c r="D20"/>
  <c r="C20"/>
  <c r="I10"/>
  <c r="H10"/>
  <c r="G10"/>
  <c r="F10"/>
  <c r="E10"/>
  <c r="D10"/>
  <c r="C10"/>
  <c r="C40" l="1"/>
  <c r="E40"/>
  <c r="F37"/>
  <c r="D40"/>
  <c r="C40" i="20"/>
  <c r="F37"/>
  <c r="F39"/>
  <c r="E40"/>
  <c r="D40"/>
  <c r="F36"/>
  <c r="F35"/>
  <c r="F38"/>
  <c r="F35" i="19"/>
  <c r="F36"/>
  <c r="F38"/>
  <c r="F34" i="20"/>
  <c r="F34" i="19"/>
  <c r="C35" i="16"/>
  <c r="C36"/>
  <c r="C37"/>
  <c r="C38"/>
  <c r="C39"/>
  <c r="C34"/>
  <c r="E35"/>
  <c r="E36"/>
  <c r="E37"/>
  <c r="E38"/>
  <c r="E39"/>
  <c r="E34"/>
  <c r="D35"/>
  <c r="D36"/>
  <c r="D37"/>
  <c r="D38"/>
  <c r="D39"/>
  <c r="D34"/>
  <c r="H30"/>
  <c r="G30"/>
  <c r="E30"/>
  <c r="D30"/>
  <c r="C30"/>
  <c r="I30"/>
  <c r="F30"/>
  <c r="E40" l="1"/>
  <c r="G39" i="20"/>
  <c r="G38"/>
  <c r="G34"/>
  <c r="F40"/>
  <c r="G36"/>
  <c r="G37"/>
  <c r="G35"/>
  <c r="G34" i="19"/>
  <c r="F40"/>
  <c r="G36"/>
  <c r="G37"/>
  <c r="G38"/>
  <c r="G39"/>
  <c r="G35"/>
  <c r="F39" i="16"/>
  <c r="F38"/>
  <c r="F37"/>
  <c r="F36"/>
  <c r="F35"/>
  <c r="F34"/>
  <c r="C40"/>
  <c r="C43" i="20" l="1"/>
  <c r="C7" i="6" s="1"/>
  <c r="D45" i="20"/>
  <c r="D44"/>
  <c r="D43"/>
  <c r="C43" i="19"/>
  <c r="C6" i="6" s="1"/>
  <c r="D45" i="19"/>
  <c r="D44"/>
  <c r="D43"/>
  <c r="G34" i="16"/>
  <c r="G35"/>
  <c r="G36"/>
  <c r="G38"/>
  <c r="G37"/>
  <c r="G39"/>
  <c r="F40"/>
  <c r="D40"/>
  <c r="E43" i="20"/>
  <c r="E43" i="19"/>
  <c r="E45" i="20"/>
  <c r="E44" i="19"/>
  <c r="E45"/>
  <c r="E44" i="20"/>
  <c r="F7" i="6" l="1"/>
  <c r="E7"/>
  <c r="F6"/>
  <c r="E6"/>
  <c r="D6"/>
  <c r="D7"/>
  <c r="C43" i="16"/>
  <c r="C5" i="6" s="1"/>
  <c r="D44" i="16"/>
  <c r="D43"/>
  <c r="D45"/>
  <c r="E43"/>
  <c r="E44"/>
  <c r="E45"/>
  <c r="G6" i="6" l="1"/>
  <c r="G7"/>
  <c r="F5"/>
  <c r="E5"/>
  <c r="D5"/>
  <c r="G5" l="1"/>
  <c r="I5" s="1"/>
  <c r="I7" l="1"/>
  <c r="I6"/>
  <c r="F11"/>
  <c r="D11"/>
  <c r="B11"/>
  <c r="G11"/>
  <c r="C11"/>
  <c r="E11"/>
</calcChain>
</file>

<file path=xl/sharedStrings.xml><?xml version="1.0" encoding="utf-8"?>
<sst xmlns="http://schemas.openxmlformats.org/spreadsheetml/2006/main" count="197" uniqueCount="26">
  <si>
    <t>Validação 1</t>
  </si>
  <si>
    <t>Treinamento 1</t>
  </si>
  <si>
    <t>Treinamento 2</t>
  </si>
  <si>
    <t>Treinamento 3</t>
  </si>
  <si>
    <t>Treinamento 4</t>
  </si>
  <si>
    <t>Treinamento 5</t>
  </si>
  <si>
    <t>Treinamento 6</t>
  </si>
  <si>
    <t>Média</t>
  </si>
  <si>
    <t>Média Validação</t>
  </si>
  <si>
    <t>Treinamento</t>
  </si>
  <si>
    <t>Melhores Redes Treinadas</t>
  </si>
  <si>
    <t>Neurônios C. O.</t>
  </si>
  <si>
    <t>Melhor Rede</t>
  </si>
  <si>
    <t>Acertos</t>
  </si>
  <si>
    <t>Erros Tipo II</t>
  </si>
  <si>
    <t>Erros Tipo I</t>
  </si>
  <si>
    <t>Endereços</t>
  </si>
  <si>
    <t>Valores</t>
  </si>
  <si>
    <t>Erros Tipo II - T1</t>
  </si>
  <si>
    <t>Erros Tipo I - T1</t>
  </si>
  <si>
    <t>Erros Tipo I - T2</t>
  </si>
  <si>
    <t>Erros Tipo II - T2</t>
  </si>
  <si>
    <t>Validação 3</t>
  </si>
  <si>
    <t>Validação 2</t>
  </si>
  <si>
    <t>Média de Erros</t>
  </si>
  <si>
    <t>Média Total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</si>
</sst>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/>
        <bgColor indexed="64"/>
      </patternFill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1" xfId="0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4" borderId="4" xfId="0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4" xfId="0" applyFill="1" applyBorder="1" applyAlignment="1">
      <alignment horizontal="center" vertical="center"/>
    </xf>
    <xf numFmtId="0" fontId="0" fillId="7" borderId="4" xfId="0" applyFill="1" applyBorder="1" applyAlignment="1">
      <alignment horizontal="center"/>
    </xf>
    <xf numFmtId="0" fontId="0" fillId="7" borderId="4" xfId="0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/>
    <xf numFmtId="0" fontId="3" fillId="0" borderId="0" xfId="0" applyFont="1"/>
    <xf numFmtId="0" fontId="2" fillId="0" borderId="4" xfId="0" applyNumberFormat="1" applyFont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6" borderId="4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0" fillId="3" borderId="4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2" borderId="4" xfId="0" applyFont="1" applyFill="1" applyBorder="1" applyAlignment="1">
      <alignment horizontal="center"/>
    </xf>
    <xf numFmtId="0" fontId="1" fillId="8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Plan3"/>
  <dimension ref="B2:J45"/>
  <sheetViews>
    <sheetView workbookViewId="0">
      <selection activeCell="C29" sqref="C29:I29"/>
    </sheetView>
  </sheetViews>
  <sheetFormatPr defaultRowHeight="15"/>
  <cols>
    <col min="1" max="1" width="1.42578125" customWidth="1"/>
    <col min="2" max="2" width="14.28515625" customWidth="1"/>
    <col min="3" max="9" width="14.7109375" customWidth="1"/>
    <col min="10" max="10" width="1.42578125" customWidth="1"/>
  </cols>
  <sheetData>
    <row r="2" spans="2:9">
      <c r="B2" s="1"/>
      <c r="C2" s="22" t="s">
        <v>0</v>
      </c>
      <c r="D2" s="23"/>
      <c r="E2" s="23"/>
      <c r="F2" s="23"/>
      <c r="G2" s="23"/>
      <c r="H2" s="23"/>
      <c r="I2" s="23"/>
    </row>
    <row r="3" spans="2:9">
      <c r="B3" s="2"/>
      <c r="C3" s="17" t="s">
        <v>13</v>
      </c>
      <c r="D3" s="20" t="s">
        <v>19</v>
      </c>
      <c r="E3" s="20" t="s">
        <v>20</v>
      </c>
      <c r="F3" s="20" t="s">
        <v>15</v>
      </c>
      <c r="G3" s="20" t="s">
        <v>18</v>
      </c>
      <c r="H3" s="20" t="s">
        <v>21</v>
      </c>
      <c r="I3" s="20" t="s">
        <v>14</v>
      </c>
    </row>
    <row r="4" spans="2:9">
      <c r="B4" s="4" t="s">
        <v>1</v>
      </c>
      <c r="C4" s="11">
        <v>12317</v>
      </c>
      <c r="D4" s="11">
        <v>2472</v>
      </c>
      <c r="E4" s="11">
        <v>1337</v>
      </c>
      <c r="F4" s="6">
        <v>3809</v>
      </c>
      <c r="G4" s="11">
        <v>3750</v>
      </c>
      <c r="H4" s="11">
        <v>4124</v>
      </c>
      <c r="I4" s="7">
        <v>7874</v>
      </c>
    </row>
    <row r="5" spans="2:9">
      <c r="B5" s="4" t="s">
        <v>2</v>
      </c>
      <c r="C5" s="11">
        <v>13261</v>
      </c>
      <c r="D5" s="11">
        <v>2294</v>
      </c>
      <c r="E5" s="11">
        <v>1941</v>
      </c>
      <c r="F5" s="6">
        <v>4235</v>
      </c>
      <c r="G5" s="11">
        <v>2566</v>
      </c>
      <c r="H5" s="11">
        <v>3938</v>
      </c>
      <c r="I5" s="7">
        <v>6504</v>
      </c>
    </row>
    <row r="6" spans="2:9">
      <c r="B6" s="4" t="s">
        <v>3</v>
      </c>
      <c r="C6" s="11">
        <v>12458</v>
      </c>
      <c r="D6" s="11">
        <v>2277</v>
      </c>
      <c r="E6" s="11">
        <v>1117</v>
      </c>
      <c r="F6" s="6">
        <v>3394</v>
      </c>
      <c r="G6" s="11">
        <v>3792</v>
      </c>
      <c r="H6" s="11">
        <v>4356</v>
      </c>
      <c r="I6" s="7">
        <v>8148</v>
      </c>
    </row>
    <row r="7" spans="2:9">
      <c r="B7" s="4" t="s">
        <v>4</v>
      </c>
      <c r="C7" s="11">
        <v>14286</v>
      </c>
      <c r="D7" s="11">
        <v>1632</v>
      </c>
      <c r="E7" s="11">
        <v>1458</v>
      </c>
      <c r="F7" s="6">
        <v>3090</v>
      </c>
      <c r="G7" s="11">
        <v>2572</v>
      </c>
      <c r="H7" s="11">
        <v>4052</v>
      </c>
      <c r="I7" s="7">
        <v>6624</v>
      </c>
    </row>
    <row r="8" spans="2:9">
      <c r="B8" s="4" t="s">
        <v>5</v>
      </c>
      <c r="C8" s="11">
        <v>13418</v>
      </c>
      <c r="D8" s="11">
        <v>2189</v>
      </c>
      <c r="E8" s="11">
        <v>1049</v>
      </c>
      <c r="F8" s="6">
        <v>3238</v>
      </c>
      <c r="G8" s="11">
        <v>3630</v>
      </c>
      <c r="H8" s="11">
        <v>3714</v>
      </c>
      <c r="I8" s="7">
        <v>7344</v>
      </c>
    </row>
    <row r="9" spans="2:9">
      <c r="B9" s="4" t="s">
        <v>6</v>
      </c>
      <c r="C9" s="11">
        <v>13941</v>
      </c>
      <c r="D9" s="11">
        <v>1289</v>
      </c>
      <c r="E9" s="11">
        <v>1831</v>
      </c>
      <c r="F9" s="6">
        <v>3120</v>
      </c>
      <c r="G9" s="11">
        <v>2852</v>
      </c>
      <c r="H9" s="11">
        <v>4087</v>
      </c>
      <c r="I9" s="7">
        <v>6939</v>
      </c>
    </row>
    <row r="10" spans="2:9">
      <c r="B10" s="6" t="s">
        <v>7</v>
      </c>
      <c r="C10" s="7">
        <f t="shared" ref="C10:E10" si="0">AVERAGE(C4:C9)</f>
        <v>13280.166666666666</v>
      </c>
      <c r="D10" s="7">
        <f t="shared" si="0"/>
        <v>2025.5</v>
      </c>
      <c r="E10" s="7">
        <f t="shared" si="0"/>
        <v>1455.5</v>
      </c>
      <c r="F10" s="7">
        <f>AVERAGE(F4:F9)</f>
        <v>3481</v>
      </c>
      <c r="G10" s="7">
        <f>AVERAGE(G4:G9)</f>
        <v>3193.6666666666665</v>
      </c>
      <c r="H10" s="7">
        <f>AVERAGE(H4:H9)</f>
        <v>4045.1666666666665</v>
      </c>
      <c r="I10" s="7">
        <f>AVERAGE(I4:I9)</f>
        <v>7238.833333333333</v>
      </c>
    </row>
    <row r="12" spans="2:9">
      <c r="B12" s="1"/>
      <c r="C12" s="22" t="s">
        <v>23</v>
      </c>
      <c r="D12" s="23"/>
      <c r="E12" s="23"/>
      <c r="F12" s="23"/>
      <c r="G12" s="23"/>
      <c r="H12" s="23"/>
      <c r="I12" s="23"/>
    </row>
    <row r="13" spans="2:9">
      <c r="B13" s="2"/>
      <c r="C13" s="20" t="s">
        <v>13</v>
      </c>
      <c r="D13" s="20" t="s">
        <v>19</v>
      </c>
      <c r="E13" s="20" t="s">
        <v>20</v>
      </c>
      <c r="F13" s="20" t="s">
        <v>15</v>
      </c>
      <c r="G13" s="20" t="s">
        <v>18</v>
      </c>
      <c r="H13" s="20" t="s">
        <v>21</v>
      </c>
      <c r="I13" s="20" t="s">
        <v>14</v>
      </c>
    </row>
    <row r="14" spans="2:9">
      <c r="B14" s="4" t="s">
        <v>1</v>
      </c>
      <c r="C14" s="11">
        <v>11486</v>
      </c>
      <c r="D14" s="11">
        <v>1572</v>
      </c>
      <c r="E14" s="11">
        <v>2534</v>
      </c>
      <c r="F14" s="6">
        <v>4106</v>
      </c>
      <c r="G14" s="11">
        <v>3652</v>
      </c>
      <c r="H14" s="11">
        <v>4756</v>
      </c>
      <c r="I14" s="7">
        <v>8408</v>
      </c>
    </row>
    <row r="15" spans="2:9">
      <c r="B15" s="4" t="s">
        <v>2</v>
      </c>
      <c r="C15" s="11">
        <v>14063</v>
      </c>
      <c r="D15" s="11">
        <v>1330</v>
      </c>
      <c r="E15" s="11">
        <v>2527</v>
      </c>
      <c r="F15" s="6">
        <v>3857</v>
      </c>
      <c r="G15" s="11">
        <v>2594</v>
      </c>
      <c r="H15" s="11">
        <v>3486</v>
      </c>
      <c r="I15" s="7">
        <v>6080</v>
      </c>
    </row>
    <row r="16" spans="2:9">
      <c r="B16" s="4" t="s">
        <v>3</v>
      </c>
      <c r="C16" s="11">
        <v>11894</v>
      </c>
      <c r="D16" s="11">
        <v>1858</v>
      </c>
      <c r="E16" s="11">
        <v>2545</v>
      </c>
      <c r="F16" s="6">
        <v>4403</v>
      </c>
      <c r="G16" s="11">
        <v>3113</v>
      </c>
      <c r="H16" s="11">
        <v>4590</v>
      </c>
      <c r="I16" s="7">
        <v>7703</v>
      </c>
    </row>
    <row r="17" spans="2:10">
      <c r="B17" s="4" t="s">
        <v>4</v>
      </c>
      <c r="C17" s="11">
        <v>13493</v>
      </c>
      <c r="D17" s="11">
        <v>1125</v>
      </c>
      <c r="E17" s="11">
        <v>2499</v>
      </c>
      <c r="F17" s="6">
        <v>3624</v>
      </c>
      <c r="G17" s="11">
        <v>2542</v>
      </c>
      <c r="H17" s="11">
        <v>4341</v>
      </c>
      <c r="I17" s="7">
        <v>6883</v>
      </c>
    </row>
    <row r="18" spans="2:10">
      <c r="B18" s="4" t="s">
        <v>5</v>
      </c>
      <c r="C18" s="11">
        <v>13293</v>
      </c>
      <c r="D18" s="11">
        <v>1035</v>
      </c>
      <c r="E18" s="11">
        <v>2193</v>
      </c>
      <c r="F18" s="6">
        <v>3228</v>
      </c>
      <c r="G18" s="11">
        <v>3858</v>
      </c>
      <c r="H18" s="11">
        <v>3621</v>
      </c>
      <c r="I18" s="7">
        <v>7479</v>
      </c>
    </row>
    <row r="19" spans="2:10">
      <c r="B19" s="4" t="s">
        <v>6</v>
      </c>
      <c r="C19" s="11">
        <v>13779</v>
      </c>
      <c r="D19" s="11">
        <v>823</v>
      </c>
      <c r="E19" s="11">
        <v>2833</v>
      </c>
      <c r="F19" s="6">
        <v>3656</v>
      </c>
      <c r="G19" s="11">
        <v>2865</v>
      </c>
      <c r="H19" s="11">
        <v>3700</v>
      </c>
      <c r="I19" s="7">
        <v>6565</v>
      </c>
    </row>
    <row r="20" spans="2:10">
      <c r="B20" s="6" t="s">
        <v>7</v>
      </c>
      <c r="C20" s="7">
        <f t="shared" ref="C20:E20" si="1">AVERAGE(C14:C19)</f>
        <v>13001.333333333334</v>
      </c>
      <c r="D20" s="7">
        <f t="shared" si="1"/>
        <v>1290.5</v>
      </c>
      <c r="E20" s="7">
        <f t="shared" si="1"/>
        <v>2521.8333333333335</v>
      </c>
      <c r="F20" s="7">
        <f>AVERAGE(F14:F19)</f>
        <v>3812.3333333333335</v>
      </c>
      <c r="G20" s="7">
        <f>AVERAGE(G14:G19)</f>
        <v>3104</v>
      </c>
      <c r="H20" s="7">
        <f>AVERAGE(H14:H19)</f>
        <v>4082.3333333333335</v>
      </c>
      <c r="I20" s="7">
        <f>AVERAGE(I14:I19)</f>
        <v>7186.333333333333</v>
      </c>
    </row>
    <row r="21" spans="2:10">
      <c r="B21" s="12"/>
      <c r="C21" s="13"/>
      <c r="D21" s="13"/>
      <c r="E21" s="13"/>
      <c r="F21" s="13"/>
      <c r="G21" s="13"/>
      <c r="H21" s="13"/>
      <c r="I21" s="13"/>
      <c r="J21" s="14"/>
    </row>
    <row r="22" spans="2:10">
      <c r="B22" s="1"/>
      <c r="C22" s="22" t="s">
        <v>22</v>
      </c>
      <c r="D22" s="23"/>
      <c r="E22" s="23"/>
      <c r="F22" s="23"/>
      <c r="G22" s="23"/>
      <c r="H22" s="23"/>
      <c r="I22" s="23"/>
    </row>
    <row r="23" spans="2:10">
      <c r="B23" s="2"/>
      <c r="C23" s="20" t="s">
        <v>13</v>
      </c>
      <c r="D23" s="20" t="s">
        <v>19</v>
      </c>
      <c r="E23" s="20" t="s">
        <v>20</v>
      </c>
      <c r="F23" s="20" t="s">
        <v>15</v>
      </c>
      <c r="G23" s="20" t="s">
        <v>18</v>
      </c>
      <c r="H23" s="20" t="s">
        <v>21</v>
      </c>
      <c r="I23" s="20" t="s">
        <v>14</v>
      </c>
    </row>
    <row r="24" spans="2:10">
      <c r="B24" s="4" t="s">
        <v>1</v>
      </c>
      <c r="C24" s="11">
        <v>12617</v>
      </c>
      <c r="D24" s="11">
        <v>2684</v>
      </c>
      <c r="E24" s="11">
        <v>1137</v>
      </c>
      <c r="F24" s="6">
        <v>3821</v>
      </c>
      <c r="G24" s="11">
        <v>3982</v>
      </c>
      <c r="H24" s="11">
        <v>3580</v>
      </c>
      <c r="I24" s="7">
        <v>7562</v>
      </c>
    </row>
    <row r="25" spans="2:10">
      <c r="B25" s="4" t="s">
        <v>2</v>
      </c>
      <c r="C25" s="11">
        <v>12573</v>
      </c>
      <c r="D25" s="11">
        <v>2741</v>
      </c>
      <c r="E25" s="11">
        <v>2303</v>
      </c>
      <c r="F25" s="6">
        <v>5044</v>
      </c>
      <c r="G25" s="11">
        <v>3083</v>
      </c>
      <c r="H25" s="11">
        <v>3300</v>
      </c>
      <c r="I25" s="7">
        <v>6383</v>
      </c>
    </row>
    <row r="26" spans="2:10">
      <c r="B26" s="4" t="s">
        <v>3</v>
      </c>
      <c r="C26" s="11">
        <v>13023</v>
      </c>
      <c r="D26" s="11">
        <v>3194</v>
      </c>
      <c r="E26" s="11">
        <v>973</v>
      </c>
      <c r="F26" s="6">
        <v>4167</v>
      </c>
      <c r="G26" s="11">
        <v>3195</v>
      </c>
      <c r="H26" s="11">
        <v>3615</v>
      </c>
      <c r="I26" s="7">
        <v>6810</v>
      </c>
    </row>
    <row r="27" spans="2:10">
      <c r="B27" s="4" t="s">
        <v>4</v>
      </c>
      <c r="C27" s="11">
        <v>14394</v>
      </c>
      <c r="D27" s="11">
        <v>2580</v>
      </c>
      <c r="E27" s="11">
        <v>1465</v>
      </c>
      <c r="F27" s="6">
        <v>4045</v>
      </c>
      <c r="G27" s="11">
        <v>2444</v>
      </c>
      <c r="H27" s="11">
        <v>3117</v>
      </c>
      <c r="I27" s="7">
        <v>5561</v>
      </c>
    </row>
    <row r="28" spans="2:10">
      <c r="B28" s="4" t="s">
        <v>5</v>
      </c>
      <c r="C28" s="11">
        <v>12010</v>
      </c>
      <c r="D28" s="11">
        <v>2296</v>
      </c>
      <c r="E28" s="11">
        <v>1988</v>
      </c>
      <c r="F28" s="6">
        <v>4284</v>
      </c>
      <c r="G28" s="11">
        <v>4424</v>
      </c>
      <c r="H28" s="11">
        <v>3282</v>
      </c>
      <c r="I28" s="7">
        <v>7706</v>
      </c>
    </row>
    <row r="29" spans="2:10">
      <c r="B29" s="4" t="s">
        <v>6</v>
      </c>
      <c r="C29" s="11">
        <v>14740</v>
      </c>
      <c r="D29" s="11">
        <v>1696</v>
      </c>
      <c r="E29" s="11">
        <v>1749</v>
      </c>
      <c r="F29" s="6">
        <v>3445</v>
      </c>
      <c r="G29" s="11">
        <v>2570</v>
      </c>
      <c r="H29" s="11">
        <v>3245</v>
      </c>
      <c r="I29" s="7">
        <v>5815</v>
      </c>
    </row>
    <row r="30" spans="2:10">
      <c r="B30" s="6" t="s">
        <v>7</v>
      </c>
      <c r="C30" s="7">
        <f t="shared" ref="C30:E30" si="2">AVERAGE(C24:C29)</f>
        <v>13226.166666666666</v>
      </c>
      <c r="D30" s="7">
        <f t="shared" si="2"/>
        <v>2531.8333333333335</v>
      </c>
      <c r="E30" s="7">
        <f t="shared" si="2"/>
        <v>1602.5</v>
      </c>
      <c r="F30" s="7">
        <f>AVERAGE(F24:F29)</f>
        <v>4134.333333333333</v>
      </c>
      <c r="G30" s="7">
        <f>AVERAGE(G24:G29)</f>
        <v>3283</v>
      </c>
      <c r="H30" s="7">
        <f>AVERAGE(H24:H29)</f>
        <v>3356.5</v>
      </c>
      <c r="I30" s="7">
        <f>AVERAGE(I24:I29)</f>
        <v>6639.5</v>
      </c>
    </row>
    <row r="32" spans="2:10">
      <c r="B32" s="1"/>
      <c r="C32" s="24" t="s">
        <v>8</v>
      </c>
      <c r="D32" s="25"/>
      <c r="E32" s="25"/>
      <c r="F32" s="26"/>
    </row>
    <row r="33" spans="2:7">
      <c r="B33" s="2"/>
      <c r="C33" s="18" t="s">
        <v>13</v>
      </c>
      <c r="D33" s="18" t="s">
        <v>15</v>
      </c>
      <c r="E33" s="18" t="s">
        <v>14</v>
      </c>
      <c r="F33" s="18" t="s">
        <v>25</v>
      </c>
    </row>
    <row r="34" spans="2:7">
      <c r="B34" s="4" t="s">
        <v>1</v>
      </c>
      <c r="C34" s="5">
        <f>AVERAGE(C4,C14,C24)</f>
        <v>12140</v>
      </c>
      <c r="D34" s="5">
        <f>AVERAGE(F4,F14,F24)</f>
        <v>3912</v>
      </c>
      <c r="E34" s="5">
        <f>AVERAGE(I4,I14,I24)</f>
        <v>7948</v>
      </c>
      <c r="F34" s="5">
        <f>SUM(D34:E34)</f>
        <v>11860</v>
      </c>
      <c r="G34" s="15" t="str">
        <f ca="1">IF(AND(F34=MIN($F$34:$F$39),F34&lt;&gt;0),CELL("lin",F34),"")</f>
        <v/>
      </c>
    </row>
    <row r="35" spans="2:7">
      <c r="B35" s="4" t="s">
        <v>2</v>
      </c>
      <c r="C35" s="5">
        <f t="shared" ref="C35:C39" si="3">AVERAGE(C5,C15,C25)</f>
        <v>13299</v>
      </c>
      <c r="D35" s="5">
        <f t="shared" ref="D35:D39" si="4">AVERAGE(F5,F15,F25)</f>
        <v>4378.666666666667</v>
      </c>
      <c r="E35" s="5">
        <f t="shared" ref="E35:E39" si="5">AVERAGE(I5,I15,I25)</f>
        <v>6322.333333333333</v>
      </c>
      <c r="F35" s="5">
        <f t="shared" ref="F35:F39" si="6">SUM(D35:E35)</f>
        <v>10701</v>
      </c>
      <c r="G35" s="15" t="str">
        <f t="shared" ref="G35:G39" ca="1" si="7">IF(AND(F35=MIN($F$34:$F$39),F35&lt;&gt;0),CELL("lin",F35),"")</f>
        <v/>
      </c>
    </row>
    <row r="36" spans="2:7">
      <c r="B36" s="4" t="s">
        <v>3</v>
      </c>
      <c r="C36" s="5">
        <f t="shared" si="3"/>
        <v>12458.333333333334</v>
      </c>
      <c r="D36" s="5">
        <f t="shared" si="4"/>
        <v>3988</v>
      </c>
      <c r="E36" s="5">
        <f t="shared" si="5"/>
        <v>7553.666666666667</v>
      </c>
      <c r="F36" s="5">
        <f t="shared" si="6"/>
        <v>11541.666666666668</v>
      </c>
      <c r="G36" s="15" t="str">
        <f t="shared" ca="1" si="7"/>
        <v/>
      </c>
    </row>
    <row r="37" spans="2:7">
      <c r="B37" s="4" t="s">
        <v>4</v>
      </c>
      <c r="C37" s="5">
        <f t="shared" si="3"/>
        <v>14057.666666666666</v>
      </c>
      <c r="D37" s="5">
        <f t="shared" si="4"/>
        <v>3586.3333333333335</v>
      </c>
      <c r="E37" s="5">
        <f t="shared" si="5"/>
        <v>6356</v>
      </c>
      <c r="F37" s="5">
        <f t="shared" si="6"/>
        <v>9942.3333333333339</v>
      </c>
      <c r="G37" s="15" t="str">
        <f t="shared" ca="1" si="7"/>
        <v/>
      </c>
    </row>
    <row r="38" spans="2:7">
      <c r="B38" s="4" t="s">
        <v>5</v>
      </c>
      <c r="C38" s="5">
        <f t="shared" si="3"/>
        <v>12907</v>
      </c>
      <c r="D38" s="5">
        <f t="shared" si="4"/>
        <v>3583.3333333333335</v>
      </c>
      <c r="E38" s="5">
        <f t="shared" si="5"/>
        <v>7509.666666666667</v>
      </c>
      <c r="F38" s="5">
        <f t="shared" si="6"/>
        <v>11093</v>
      </c>
      <c r="G38" s="15" t="str">
        <f t="shared" ca="1" si="7"/>
        <v/>
      </c>
    </row>
    <row r="39" spans="2:7">
      <c r="B39" s="4" t="s">
        <v>6</v>
      </c>
      <c r="C39" s="5">
        <f t="shared" si="3"/>
        <v>14153.333333333334</v>
      </c>
      <c r="D39" s="5">
        <f t="shared" si="4"/>
        <v>3407</v>
      </c>
      <c r="E39" s="5">
        <f t="shared" si="5"/>
        <v>6439.666666666667</v>
      </c>
      <c r="F39" s="5">
        <f t="shared" si="6"/>
        <v>9846.6666666666679</v>
      </c>
      <c r="G39" s="15">
        <f t="shared" ca="1" si="7"/>
        <v>39</v>
      </c>
    </row>
    <row r="40" spans="2:7">
      <c r="B40" s="8" t="s">
        <v>7</v>
      </c>
      <c r="C40" s="9">
        <f>AVERAGE(C34:C39)</f>
        <v>13169.222222222221</v>
      </c>
      <c r="D40" s="9">
        <f>AVERAGE(D34:D39)</f>
        <v>3809.2222222222226</v>
      </c>
      <c r="E40" s="9">
        <f>AVERAGE(E34:E39)</f>
        <v>7021.5555555555547</v>
      </c>
      <c r="F40" s="9">
        <f>AVERAGE(F34:F39)</f>
        <v>10830.777777777779</v>
      </c>
    </row>
    <row r="41" spans="2:7">
      <c r="B41" s="12"/>
      <c r="C41" s="13"/>
      <c r="D41" s="13"/>
      <c r="E41" s="13"/>
      <c r="F41" s="13"/>
    </row>
    <row r="42" spans="2:7">
      <c r="C42" s="18" t="s">
        <v>9</v>
      </c>
      <c r="D42" s="18" t="s">
        <v>16</v>
      </c>
      <c r="E42" s="18" t="s">
        <v>17</v>
      </c>
    </row>
    <row r="43" spans="2:7">
      <c r="B43" s="27" t="s">
        <v>12</v>
      </c>
      <c r="C43" s="28">
        <f ca="1">IF(SUM($G$34:$G$39)&lt;&gt;0,SUM($G$34:$G$39)-33,"")</f>
        <v>6</v>
      </c>
      <c r="D43" s="11" t="str">
        <f ca="1">IF(SUM($G$34:$G$39) &lt;&gt; 0, CONCATENATE("$C$",SUM($G$34:$G$39)), "" )</f>
        <v>$C$39</v>
      </c>
      <c r="E43" s="11">
        <f ca="1">INDIRECT(D43)</f>
        <v>14153.333333333334</v>
      </c>
    </row>
    <row r="44" spans="2:7">
      <c r="B44" s="27"/>
      <c r="C44" s="28"/>
      <c r="D44" s="11" t="str">
        <f ca="1">IF(SUM($G$34:$G$39) &lt;&gt; 0, CONCATENATE("$D$",SUM($G$34:$G$39)), "" )</f>
        <v>$D$39</v>
      </c>
      <c r="E44" s="11">
        <f ca="1">INDIRECT(D44)</f>
        <v>3407</v>
      </c>
    </row>
    <row r="45" spans="2:7">
      <c r="B45" s="27"/>
      <c r="C45" s="28"/>
      <c r="D45" s="11" t="str">
        <f ca="1">IF(SUM($G$34:$G$39) &lt;&gt; 0, CONCATENATE("$E$",SUM($G$34:$G$39)), "" )</f>
        <v>$E$39</v>
      </c>
      <c r="E45" s="11">
        <f ca="1">INDIRECT(D45)</f>
        <v>6439.666666666667</v>
      </c>
    </row>
  </sheetData>
  <mergeCells count="6">
    <mergeCell ref="C22:I22"/>
    <mergeCell ref="C2:I2"/>
    <mergeCell ref="C12:I12"/>
    <mergeCell ref="C32:F32"/>
    <mergeCell ref="B43:B45"/>
    <mergeCell ref="C43:C45"/>
  </mergeCells>
  <conditionalFormatting sqref="F34:F39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J45"/>
  <sheetViews>
    <sheetView workbookViewId="0">
      <selection activeCell="C29" sqref="C29:I29"/>
    </sheetView>
  </sheetViews>
  <sheetFormatPr defaultRowHeight="15"/>
  <cols>
    <col min="1" max="1" width="1.42578125" customWidth="1"/>
    <col min="2" max="2" width="14.28515625" customWidth="1"/>
    <col min="3" max="9" width="14.7109375" customWidth="1"/>
    <col min="10" max="10" width="1.42578125" customWidth="1"/>
  </cols>
  <sheetData>
    <row r="2" spans="2:9">
      <c r="B2" s="1"/>
      <c r="C2" s="22" t="s">
        <v>0</v>
      </c>
      <c r="D2" s="23"/>
      <c r="E2" s="23"/>
      <c r="F2" s="23"/>
      <c r="G2" s="23"/>
      <c r="H2" s="23"/>
      <c r="I2" s="23"/>
    </row>
    <row r="3" spans="2:9">
      <c r="B3" s="2"/>
      <c r="C3" s="21" t="s">
        <v>13</v>
      </c>
      <c r="D3" s="21" t="s">
        <v>19</v>
      </c>
      <c r="E3" s="21" t="s">
        <v>20</v>
      </c>
      <c r="F3" s="21" t="s">
        <v>15</v>
      </c>
      <c r="G3" s="21" t="s">
        <v>18</v>
      </c>
      <c r="H3" s="21" t="s">
        <v>21</v>
      </c>
      <c r="I3" s="21" t="s">
        <v>14</v>
      </c>
    </row>
    <row r="4" spans="2:9">
      <c r="B4" s="4" t="s">
        <v>1</v>
      </c>
      <c r="C4" s="11">
        <v>11847</v>
      </c>
      <c r="D4" s="11">
        <v>2794</v>
      </c>
      <c r="E4" s="11">
        <v>2121</v>
      </c>
      <c r="F4" s="6">
        <v>4915</v>
      </c>
      <c r="G4" s="11">
        <v>3579</v>
      </c>
      <c r="H4" s="11">
        <v>3659</v>
      </c>
      <c r="I4" s="7">
        <v>7238</v>
      </c>
    </row>
    <row r="5" spans="2:9">
      <c r="B5" s="4" t="s">
        <v>2</v>
      </c>
      <c r="C5" s="11">
        <v>12720</v>
      </c>
      <c r="D5" s="11">
        <v>2951</v>
      </c>
      <c r="E5" s="11">
        <v>2132</v>
      </c>
      <c r="F5" s="6">
        <v>5083</v>
      </c>
      <c r="G5" s="11">
        <v>2294</v>
      </c>
      <c r="H5" s="11">
        <v>3903</v>
      </c>
      <c r="I5" s="7">
        <v>6197</v>
      </c>
    </row>
    <row r="6" spans="2:9">
      <c r="B6" s="4" t="s">
        <v>3</v>
      </c>
      <c r="C6" s="11">
        <v>13987</v>
      </c>
      <c r="D6" s="11">
        <v>1890</v>
      </c>
      <c r="E6" s="11">
        <v>2800</v>
      </c>
      <c r="F6" s="6">
        <v>4690</v>
      </c>
      <c r="G6" s="11">
        <v>2388</v>
      </c>
      <c r="H6" s="11">
        <v>2935</v>
      </c>
      <c r="I6" s="7">
        <v>5323</v>
      </c>
    </row>
    <row r="7" spans="2:9">
      <c r="B7" s="4" t="s">
        <v>4</v>
      </c>
      <c r="C7" s="11">
        <v>13493</v>
      </c>
      <c r="D7" s="11">
        <v>1571</v>
      </c>
      <c r="E7" s="11">
        <v>2669</v>
      </c>
      <c r="F7" s="6">
        <v>4240</v>
      </c>
      <c r="G7" s="11">
        <v>2780</v>
      </c>
      <c r="H7" s="11">
        <v>3487</v>
      </c>
      <c r="I7" s="7">
        <v>6267</v>
      </c>
    </row>
    <row r="8" spans="2:9">
      <c r="B8" s="4" t="s">
        <v>5</v>
      </c>
      <c r="C8" s="11">
        <v>11982</v>
      </c>
      <c r="D8" s="11">
        <v>3261</v>
      </c>
      <c r="E8" s="11">
        <v>2214</v>
      </c>
      <c r="F8" s="6">
        <v>5475</v>
      </c>
      <c r="G8" s="11">
        <v>2677</v>
      </c>
      <c r="H8" s="11">
        <v>3866</v>
      </c>
      <c r="I8" s="7">
        <v>6543</v>
      </c>
    </row>
    <row r="9" spans="2:9">
      <c r="B9" s="4" t="s">
        <v>6</v>
      </c>
      <c r="C9" s="11">
        <v>13225</v>
      </c>
      <c r="D9" s="11">
        <v>2003</v>
      </c>
      <c r="E9" s="11">
        <v>2592</v>
      </c>
      <c r="F9" s="6">
        <v>4595</v>
      </c>
      <c r="G9" s="11">
        <v>2796</v>
      </c>
      <c r="H9" s="11">
        <v>3384</v>
      </c>
      <c r="I9" s="7">
        <v>6180</v>
      </c>
    </row>
    <row r="10" spans="2:9">
      <c r="B10" s="6" t="s">
        <v>7</v>
      </c>
      <c r="C10" s="7">
        <f t="shared" ref="C10:E10" si="0">AVERAGE(C4:C9)</f>
        <v>12875.666666666666</v>
      </c>
      <c r="D10" s="7">
        <f t="shared" si="0"/>
        <v>2411.6666666666665</v>
      </c>
      <c r="E10" s="7">
        <f t="shared" si="0"/>
        <v>2421.3333333333335</v>
      </c>
      <c r="F10" s="7">
        <f>AVERAGE(F4:F9)</f>
        <v>4833</v>
      </c>
      <c r="G10" s="7">
        <f>AVERAGE(G4:G9)</f>
        <v>2752.3333333333335</v>
      </c>
      <c r="H10" s="7">
        <f>AVERAGE(H4:H9)</f>
        <v>3539</v>
      </c>
      <c r="I10" s="7">
        <f>AVERAGE(I4:I9)</f>
        <v>6291.333333333333</v>
      </c>
    </row>
    <row r="12" spans="2:9">
      <c r="B12" s="1"/>
      <c r="C12" s="22" t="s">
        <v>23</v>
      </c>
      <c r="D12" s="23"/>
      <c r="E12" s="23"/>
      <c r="F12" s="23"/>
      <c r="G12" s="23"/>
      <c r="H12" s="23"/>
      <c r="I12" s="23"/>
    </row>
    <row r="13" spans="2:9">
      <c r="B13" s="2"/>
      <c r="C13" s="21" t="s">
        <v>13</v>
      </c>
      <c r="D13" s="21" t="s">
        <v>19</v>
      </c>
      <c r="E13" s="21" t="s">
        <v>20</v>
      </c>
      <c r="F13" s="21" t="s">
        <v>15</v>
      </c>
      <c r="G13" s="21" t="s">
        <v>18</v>
      </c>
      <c r="H13" s="21" t="s">
        <v>21</v>
      </c>
      <c r="I13" s="21" t="s">
        <v>14</v>
      </c>
    </row>
    <row r="14" spans="2:9">
      <c r="B14" s="4" t="s">
        <v>1</v>
      </c>
      <c r="C14" s="11">
        <v>12113</v>
      </c>
      <c r="D14" s="11">
        <v>1287</v>
      </c>
      <c r="E14" s="11">
        <v>2906</v>
      </c>
      <c r="F14" s="6">
        <v>4193</v>
      </c>
      <c r="G14" s="11">
        <v>3433</v>
      </c>
      <c r="H14" s="11">
        <v>4261</v>
      </c>
      <c r="I14" s="7">
        <v>7694</v>
      </c>
    </row>
    <row r="15" spans="2:9">
      <c r="B15" s="4" t="s">
        <v>2</v>
      </c>
      <c r="C15" s="11">
        <v>13330</v>
      </c>
      <c r="D15" s="11">
        <v>1512</v>
      </c>
      <c r="E15" s="11">
        <v>2963</v>
      </c>
      <c r="F15" s="6">
        <v>4475</v>
      </c>
      <c r="G15" s="11">
        <v>2383</v>
      </c>
      <c r="H15" s="11">
        <v>3812</v>
      </c>
      <c r="I15" s="7">
        <v>6195</v>
      </c>
    </row>
    <row r="16" spans="2:9">
      <c r="B16" s="4" t="s">
        <v>3</v>
      </c>
      <c r="C16" s="11">
        <v>12951</v>
      </c>
      <c r="D16" s="11">
        <v>1151</v>
      </c>
      <c r="E16" s="11">
        <v>3166</v>
      </c>
      <c r="F16" s="6">
        <v>4317</v>
      </c>
      <c r="G16" s="11">
        <v>2515</v>
      </c>
      <c r="H16" s="11">
        <v>4217</v>
      </c>
      <c r="I16" s="7">
        <v>6732</v>
      </c>
    </row>
    <row r="17" spans="2:10">
      <c r="B17" s="4" t="s">
        <v>4</v>
      </c>
      <c r="C17" s="11">
        <v>13061</v>
      </c>
      <c r="D17" s="11">
        <v>1421</v>
      </c>
      <c r="E17" s="11">
        <v>3901</v>
      </c>
      <c r="F17" s="6">
        <v>5322</v>
      </c>
      <c r="G17" s="11">
        <v>2896</v>
      </c>
      <c r="H17" s="11">
        <v>2721</v>
      </c>
      <c r="I17" s="7">
        <v>5617</v>
      </c>
    </row>
    <row r="18" spans="2:10">
      <c r="B18" s="4" t="s">
        <v>5</v>
      </c>
      <c r="C18" s="11">
        <v>13143</v>
      </c>
      <c r="D18" s="11">
        <v>1140</v>
      </c>
      <c r="E18" s="11">
        <v>3134</v>
      </c>
      <c r="F18" s="6">
        <v>4274</v>
      </c>
      <c r="G18" s="11">
        <v>2908</v>
      </c>
      <c r="H18" s="11">
        <v>3675</v>
      </c>
      <c r="I18" s="7">
        <v>6583</v>
      </c>
    </row>
    <row r="19" spans="2:10">
      <c r="B19" s="4" t="s">
        <v>6</v>
      </c>
      <c r="C19" s="11">
        <v>14093</v>
      </c>
      <c r="D19" s="11">
        <v>1166</v>
      </c>
      <c r="E19" s="11">
        <v>2838</v>
      </c>
      <c r="F19" s="6">
        <v>4004</v>
      </c>
      <c r="G19" s="11">
        <v>2808</v>
      </c>
      <c r="H19" s="11">
        <v>3095</v>
      </c>
      <c r="I19" s="7">
        <v>5903</v>
      </c>
    </row>
    <row r="20" spans="2:10">
      <c r="B20" s="6" t="s">
        <v>7</v>
      </c>
      <c r="C20" s="7">
        <f t="shared" ref="C20:E20" si="1">AVERAGE(C14:C19)</f>
        <v>13115.166666666666</v>
      </c>
      <c r="D20" s="7">
        <f t="shared" si="1"/>
        <v>1279.5</v>
      </c>
      <c r="E20" s="7">
        <f t="shared" si="1"/>
        <v>3151.3333333333335</v>
      </c>
      <c r="F20" s="7">
        <f>AVERAGE(F14:F19)</f>
        <v>4430.833333333333</v>
      </c>
      <c r="G20" s="7">
        <f>AVERAGE(G14:G19)</f>
        <v>2823.8333333333335</v>
      </c>
      <c r="H20" s="7">
        <f>AVERAGE(H14:H19)</f>
        <v>3630.1666666666665</v>
      </c>
      <c r="I20" s="7">
        <f>AVERAGE(I14:I19)</f>
        <v>6454</v>
      </c>
    </row>
    <row r="21" spans="2:10">
      <c r="B21" s="12"/>
      <c r="C21" s="13"/>
      <c r="D21" s="13"/>
      <c r="E21" s="13"/>
      <c r="F21" s="13"/>
      <c r="G21" s="13"/>
      <c r="H21" s="13"/>
      <c r="I21" s="13"/>
      <c r="J21" s="14"/>
    </row>
    <row r="22" spans="2:10">
      <c r="B22" s="1"/>
      <c r="C22" s="22" t="s">
        <v>22</v>
      </c>
      <c r="D22" s="23"/>
      <c r="E22" s="23"/>
      <c r="F22" s="23"/>
      <c r="G22" s="23"/>
      <c r="H22" s="23"/>
      <c r="I22" s="23"/>
    </row>
    <row r="23" spans="2:10">
      <c r="B23" s="2"/>
      <c r="C23" s="21" t="s">
        <v>13</v>
      </c>
      <c r="D23" s="21" t="s">
        <v>19</v>
      </c>
      <c r="E23" s="21" t="s">
        <v>20</v>
      </c>
      <c r="F23" s="21" t="s">
        <v>15</v>
      </c>
      <c r="G23" s="21" t="s">
        <v>18</v>
      </c>
      <c r="H23" s="21" t="s">
        <v>21</v>
      </c>
      <c r="I23" s="21" t="s">
        <v>14</v>
      </c>
    </row>
    <row r="24" spans="2:10">
      <c r="B24" s="4" t="s">
        <v>1</v>
      </c>
      <c r="C24" s="11">
        <v>11401</v>
      </c>
      <c r="D24" s="11">
        <v>3297</v>
      </c>
      <c r="E24" s="11">
        <v>2414</v>
      </c>
      <c r="F24" s="6">
        <v>5711</v>
      </c>
      <c r="G24" s="11">
        <v>3584</v>
      </c>
      <c r="H24" s="11">
        <v>3304</v>
      </c>
      <c r="I24" s="7">
        <v>6888</v>
      </c>
    </row>
    <row r="25" spans="2:10">
      <c r="B25" s="4" t="s">
        <v>2</v>
      </c>
      <c r="C25" s="11">
        <v>13449</v>
      </c>
      <c r="D25" s="11">
        <v>3290</v>
      </c>
      <c r="E25" s="11">
        <v>1636</v>
      </c>
      <c r="F25" s="6">
        <v>4926</v>
      </c>
      <c r="G25" s="11">
        <v>2356</v>
      </c>
      <c r="H25" s="11">
        <v>3269</v>
      </c>
      <c r="I25" s="7">
        <v>5625</v>
      </c>
    </row>
    <row r="26" spans="2:10">
      <c r="B26" s="4" t="s">
        <v>3</v>
      </c>
      <c r="C26" s="11">
        <v>14192</v>
      </c>
      <c r="D26" s="11">
        <v>2669</v>
      </c>
      <c r="E26" s="11">
        <v>1786</v>
      </c>
      <c r="F26" s="6">
        <v>4455</v>
      </c>
      <c r="G26" s="11">
        <v>2596</v>
      </c>
      <c r="H26" s="11">
        <v>2757</v>
      </c>
      <c r="I26" s="7">
        <v>5353</v>
      </c>
    </row>
    <row r="27" spans="2:10">
      <c r="B27" s="4" t="s">
        <v>4</v>
      </c>
      <c r="C27" s="11">
        <v>14179</v>
      </c>
      <c r="D27" s="11">
        <v>1959</v>
      </c>
      <c r="E27" s="11">
        <v>2629</v>
      </c>
      <c r="F27" s="6">
        <v>4588</v>
      </c>
      <c r="G27" s="11">
        <v>2545</v>
      </c>
      <c r="H27" s="11">
        <v>2688</v>
      </c>
      <c r="I27" s="7">
        <v>5233</v>
      </c>
    </row>
    <row r="28" spans="2:10">
      <c r="B28" s="4" t="s">
        <v>5</v>
      </c>
      <c r="C28" s="11">
        <v>13735</v>
      </c>
      <c r="D28" s="11">
        <v>2708</v>
      </c>
      <c r="E28" s="11">
        <v>1727</v>
      </c>
      <c r="F28" s="6">
        <v>4435</v>
      </c>
      <c r="G28" s="11">
        <v>2676</v>
      </c>
      <c r="H28" s="11">
        <v>3154</v>
      </c>
      <c r="I28" s="7">
        <v>5830</v>
      </c>
    </row>
    <row r="29" spans="2:10">
      <c r="B29" s="4" t="s">
        <v>6</v>
      </c>
      <c r="C29" s="11">
        <v>13539</v>
      </c>
      <c r="D29" s="11">
        <v>2099</v>
      </c>
      <c r="E29" s="11">
        <v>2504</v>
      </c>
      <c r="F29" s="6">
        <v>4603</v>
      </c>
      <c r="G29" s="11">
        <v>3057</v>
      </c>
      <c r="H29" s="11">
        <v>2801</v>
      </c>
      <c r="I29" s="7">
        <v>5858</v>
      </c>
    </row>
    <row r="30" spans="2:10">
      <c r="B30" s="6" t="s">
        <v>7</v>
      </c>
      <c r="C30" s="7">
        <f t="shared" ref="C30:E30" si="2">AVERAGE(C24:C29)</f>
        <v>13415.833333333334</v>
      </c>
      <c r="D30" s="7">
        <f t="shared" si="2"/>
        <v>2670.3333333333335</v>
      </c>
      <c r="E30" s="7">
        <f t="shared" si="2"/>
        <v>2116</v>
      </c>
      <c r="F30" s="7">
        <f>AVERAGE(F24:F29)</f>
        <v>4786.333333333333</v>
      </c>
      <c r="G30" s="7">
        <f>AVERAGE(G24:G29)</f>
        <v>2802.3333333333335</v>
      </c>
      <c r="H30" s="7">
        <f>AVERAGE(H24:H29)</f>
        <v>2995.5</v>
      </c>
      <c r="I30" s="7">
        <f>AVERAGE(I24:I29)</f>
        <v>5797.833333333333</v>
      </c>
    </row>
    <row r="32" spans="2:10">
      <c r="B32" s="1"/>
      <c r="C32" s="24" t="s">
        <v>8</v>
      </c>
      <c r="D32" s="25"/>
      <c r="E32" s="25"/>
      <c r="F32" s="26"/>
    </row>
    <row r="33" spans="2:7">
      <c r="B33" s="2"/>
      <c r="C33" s="18" t="s">
        <v>13</v>
      </c>
      <c r="D33" s="18" t="s">
        <v>15</v>
      </c>
      <c r="E33" s="18" t="s">
        <v>14</v>
      </c>
      <c r="F33" s="18" t="s">
        <v>25</v>
      </c>
    </row>
    <row r="34" spans="2:7">
      <c r="B34" s="4" t="s">
        <v>1</v>
      </c>
      <c r="C34" s="5">
        <f>AVERAGE(C4,C14,C24)</f>
        <v>11787</v>
      </c>
      <c r="D34" s="5">
        <f>AVERAGE(F4,F14,F24)</f>
        <v>4939.666666666667</v>
      </c>
      <c r="E34" s="5">
        <f>AVERAGE(I4,I14,I24)</f>
        <v>7273.333333333333</v>
      </c>
      <c r="F34" s="5">
        <f>SUM(D34:E34)</f>
        <v>12213</v>
      </c>
      <c r="G34" s="15" t="str">
        <f ca="1">IF(AND(F34=MIN($F$34:$F$39),F34&lt;&gt;0),CELL("lin",F34),"")</f>
        <v/>
      </c>
    </row>
    <row r="35" spans="2:7">
      <c r="B35" s="4" t="s">
        <v>2</v>
      </c>
      <c r="C35" s="5">
        <f t="shared" ref="C35:C39" si="3">AVERAGE(C5,C15,C25)</f>
        <v>13166.333333333334</v>
      </c>
      <c r="D35" s="5">
        <f t="shared" ref="D35:D39" si="4">AVERAGE(F5,F15,F25)</f>
        <v>4828</v>
      </c>
      <c r="E35" s="5">
        <f t="shared" ref="E35:E39" si="5">AVERAGE(I5,I15,I25)</f>
        <v>6005.666666666667</v>
      </c>
      <c r="F35" s="5">
        <f t="shared" ref="F35:F39" si="6">SUM(D35:E35)</f>
        <v>10833.666666666668</v>
      </c>
      <c r="G35" s="15" t="str">
        <f t="shared" ref="G35:G39" ca="1" si="7">IF(AND(F35=MIN($F$34:$F$39),F35&lt;&gt;0),CELL("lin",F35),"")</f>
        <v/>
      </c>
    </row>
    <row r="36" spans="2:7">
      <c r="B36" s="4" t="s">
        <v>3</v>
      </c>
      <c r="C36" s="5">
        <f t="shared" si="3"/>
        <v>13710</v>
      </c>
      <c r="D36" s="5">
        <f t="shared" si="4"/>
        <v>4487.333333333333</v>
      </c>
      <c r="E36" s="5">
        <f t="shared" si="5"/>
        <v>5802.666666666667</v>
      </c>
      <c r="F36" s="5">
        <f t="shared" si="6"/>
        <v>10290</v>
      </c>
      <c r="G36" s="15">
        <f t="shared" ca="1" si="7"/>
        <v>36</v>
      </c>
    </row>
    <row r="37" spans="2:7">
      <c r="B37" s="4" t="s">
        <v>4</v>
      </c>
      <c r="C37" s="5">
        <f t="shared" si="3"/>
        <v>13577.666666666666</v>
      </c>
      <c r="D37" s="5">
        <f t="shared" si="4"/>
        <v>4716.666666666667</v>
      </c>
      <c r="E37" s="5">
        <f t="shared" si="5"/>
        <v>5705.666666666667</v>
      </c>
      <c r="F37" s="5">
        <f t="shared" si="6"/>
        <v>10422.333333333334</v>
      </c>
      <c r="G37" s="15" t="str">
        <f t="shared" ca="1" si="7"/>
        <v/>
      </c>
    </row>
    <row r="38" spans="2:7">
      <c r="B38" s="4" t="s">
        <v>5</v>
      </c>
      <c r="C38" s="5">
        <f t="shared" si="3"/>
        <v>12953.333333333334</v>
      </c>
      <c r="D38" s="5">
        <f t="shared" si="4"/>
        <v>4728</v>
      </c>
      <c r="E38" s="5">
        <f t="shared" si="5"/>
        <v>6318.666666666667</v>
      </c>
      <c r="F38" s="5">
        <f t="shared" si="6"/>
        <v>11046.666666666668</v>
      </c>
      <c r="G38" s="15" t="str">
        <f t="shared" ca="1" si="7"/>
        <v/>
      </c>
    </row>
    <row r="39" spans="2:7">
      <c r="B39" s="4" t="s">
        <v>6</v>
      </c>
      <c r="C39" s="5">
        <f t="shared" si="3"/>
        <v>13619</v>
      </c>
      <c r="D39" s="5">
        <f t="shared" si="4"/>
        <v>4400.666666666667</v>
      </c>
      <c r="E39" s="5">
        <f t="shared" si="5"/>
        <v>5980.333333333333</v>
      </c>
      <c r="F39" s="5">
        <f t="shared" si="6"/>
        <v>10381</v>
      </c>
      <c r="G39" s="15" t="str">
        <f t="shared" ca="1" si="7"/>
        <v/>
      </c>
    </row>
    <row r="40" spans="2:7">
      <c r="B40" s="8" t="s">
        <v>7</v>
      </c>
      <c r="C40" s="9">
        <f>AVERAGE(C34:C39)</f>
        <v>13135.555555555557</v>
      </c>
      <c r="D40" s="9">
        <f>AVERAGE(D34:D39)</f>
        <v>4683.3888888888896</v>
      </c>
      <c r="E40" s="9">
        <f>AVERAGE(E34:E39)</f>
        <v>6181.0555555555557</v>
      </c>
      <c r="F40" s="9">
        <f>AVERAGE(F34:F39)</f>
        <v>10864.444444444445</v>
      </c>
    </row>
    <row r="41" spans="2:7">
      <c r="B41" s="12"/>
      <c r="C41" s="13"/>
      <c r="D41" s="13"/>
      <c r="E41" s="13"/>
      <c r="F41" s="13"/>
    </row>
    <row r="42" spans="2:7">
      <c r="C42" s="18" t="s">
        <v>9</v>
      </c>
      <c r="D42" s="18" t="s">
        <v>16</v>
      </c>
      <c r="E42" s="18" t="s">
        <v>17</v>
      </c>
    </row>
    <row r="43" spans="2:7">
      <c r="B43" s="27" t="s">
        <v>12</v>
      </c>
      <c r="C43" s="28">
        <f ca="1">IF(SUM($G$34:$G$39)&lt;&gt;0,SUM($G$34:$G$39)-33,"")</f>
        <v>3</v>
      </c>
      <c r="D43" s="11" t="str">
        <f ca="1">IF(SUM($G$34:$G$39) &lt;&gt; 0, CONCATENATE("$C$",SUM($G$34:$G$39)), "" )</f>
        <v>$C$36</v>
      </c>
      <c r="E43" s="11">
        <f ca="1">INDIRECT(D43)</f>
        <v>13710</v>
      </c>
    </row>
    <row r="44" spans="2:7">
      <c r="B44" s="27"/>
      <c r="C44" s="28"/>
      <c r="D44" s="11" t="str">
        <f ca="1">IF(SUM($G$34:$G$39) &lt;&gt; 0, CONCATENATE("$D$",SUM($G$34:$G$39)), "" )</f>
        <v>$D$36</v>
      </c>
      <c r="E44" s="11">
        <f ca="1">INDIRECT(D44)</f>
        <v>4487.333333333333</v>
      </c>
    </row>
    <row r="45" spans="2:7">
      <c r="B45" s="27"/>
      <c r="C45" s="28"/>
      <c r="D45" s="11" t="str">
        <f ca="1">IF(SUM($G$34:$G$39) &lt;&gt; 0, CONCATENATE("$E$",SUM($G$34:$G$39)), "" )</f>
        <v>$E$36</v>
      </c>
      <c r="E45" s="11">
        <f ca="1">INDIRECT(D45)</f>
        <v>5802.666666666667</v>
      </c>
    </row>
  </sheetData>
  <mergeCells count="6">
    <mergeCell ref="C2:I2"/>
    <mergeCell ref="C12:I12"/>
    <mergeCell ref="C22:I22"/>
    <mergeCell ref="C32:F32"/>
    <mergeCell ref="B43:B45"/>
    <mergeCell ref="C43:C45"/>
  </mergeCells>
  <conditionalFormatting sqref="F34:F39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2:J45"/>
  <sheetViews>
    <sheetView tabSelected="1" workbookViewId="0">
      <selection activeCell="C29" sqref="C29:I29"/>
    </sheetView>
  </sheetViews>
  <sheetFormatPr defaultRowHeight="15"/>
  <cols>
    <col min="1" max="1" width="1.42578125" customWidth="1"/>
    <col min="2" max="2" width="14.28515625" customWidth="1"/>
    <col min="3" max="9" width="14.7109375" customWidth="1"/>
    <col min="10" max="10" width="1.42578125" customWidth="1"/>
  </cols>
  <sheetData>
    <row r="2" spans="2:9">
      <c r="B2" s="1"/>
      <c r="C2" s="22" t="s">
        <v>0</v>
      </c>
      <c r="D2" s="23"/>
      <c r="E2" s="23"/>
      <c r="F2" s="23"/>
      <c r="G2" s="23"/>
      <c r="H2" s="23"/>
      <c r="I2" s="23"/>
    </row>
    <row r="3" spans="2:9">
      <c r="B3" s="2"/>
      <c r="C3" s="21" t="s">
        <v>13</v>
      </c>
      <c r="D3" s="21" t="s">
        <v>19</v>
      </c>
      <c r="E3" s="21" t="s">
        <v>20</v>
      </c>
      <c r="F3" s="21" t="s">
        <v>15</v>
      </c>
      <c r="G3" s="21" t="s">
        <v>18</v>
      </c>
      <c r="H3" s="21" t="s">
        <v>21</v>
      </c>
      <c r="I3" s="21" t="s">
        <v>14</v>
      </c>
    </row>
    <row r="4" spans="2:9">
      <c r="B4" s="4" t="s">
        <v>1</v>
      </c>
      <c r="C4" s="11">
        <v>13178</v>
      </c>
      <c r="D4" s="11">
        <v>2608</v>
      </c>
      <c r="E4" s="11">
        <v>2195</v>
      </c>
      <c r="F4" s="6">
        <v>4803</v>
      </c>
      <c r="G4" s="11">
        <v>2490</v>
      </c>
      <c r="H4" s="11">
        <v>3529</v>
      </c>
      <c r="I4" s="7">
        <v>6019</v>
      </c>
    </row>
    <row r="5" spans="2:9">
      <c r="B5" s="4" t="s">
        <v>2</v>
      </c>
      <c r="C5" s="11">
        <v>12469</v>
      </c>
      <c r="D5" s="11">
        <v>2492</v>
      </c>
      <c r="E5" s="11">
        <v>2221</v>
      </c>
      <c r="F5" s="6">
        <v>4713</v>
      </c>
      <c r="G5" s="11">
        <v>3066</v>
      </c>
      <c r="H5" s="11">
        <v>3752</v>
      </c>
      <c r="I5" s="7">
        <v>6818</v>
      </c>
    </row>
    <row r="6" spans="2:9">
      <c r="B6" s="4" t="s">
        <v>3</v>
      </c>
      <c r="C6" s="11">
        <v>13142</v>
      </c>
      <c r="D6" s="11">
        <v>1705</v>
      </c>
      <c r="E6" s="11">
        <v>2585</v>
      </c>
      <c r="F6" s="6">
        <v>4290</v>
      </c>
      <c r="G6" s="11">
        <v>2951</v>
      </c>
      <c r="H6" s="11">
        <v>3617</v>
      </c>
      <c r="I6" s="7">
        <v>6568</v>
      </c>
    </row>
    <row r="7" spans="2:9">
      <c r="B7" s="4" t="s">
        <v>4</v>
      </c>
      <c r="C7" s="11">
        <v>12687</v>
      </c>
      <c r="D7" s="11">
        <v>2614</v>
      </c>
      <c r="E7" s="11">
        <v>2688</v>
      </c>
      <c r="F7" s="6">
        <v>5302</v>
      </c>
      <c r="G7" s="11">
        <v>2274</v>
      </c>
      <c r="H7" s="11">
        <v>3737</v>
      </c>
      <c r="I7" s="7">
        <v>6011</v>
      </c>
    </row>
    <row r="8" spans="2:9">
      <c r="B8" s="4" t="s">
        <v>5</v>
      </c>
      <c r="C8" s="11">
        <v>13380</v>
      </c>
      <c r="D8" s="11">
        <v>1649</v>
      </c>
      <c r="E8" s="11">
        <v>2639</v>
      </c>
      <c r="F8" s="6">
        <v>4288</v>
      </c>
      <c r="G8" s="11">
        <v>2700</v>
      </c>
      <c r="H8" s="11">
        <v>3632</v>
      </c>
      <c r="I8" s="7">
        <v>6332</v>
      </c>
    </row>
    <row r="9" spans="2:9">
      <c r="B9" s="4" t="s">
        <v>6</v>
      </c>
      <c r="C9" s="11">
        <v>12111</v>
      </c>
      <c r="D9" s="11">
        <v>2428</v>
      </c>
      <c r="E9" s="11">
        <v>2616</v>
      </c>
      <c r="F9" s="6">
        <v>5044</v>
      </c>
      <c r="G9" s="11">
        <v>2762</v>
      </c>
      <c r="H9" s="11">
        <v>4083</v>
      </c>
      <c r="I9" s="7">
        <v>6845</v>
      </c>
    </row>
    <row r="10" spans="2:9">
      <c r="B10" s="6" t="s">
        <v>7</v>
      </c>
      <c r="C10" s="7">
        <f t="shared" ref="C10:E10" si="0">AVERAGE(C4:C9)</f>
        <v>12827.833333333334</v>
      </c>
      <c r="D10" s="7">
        <f t="shared" si="0"/>
        <v>2249.3333333333335</v>
      </c>
      <c r="E10" s="7">
        <f t="shared" si="0"/>
        <v>2490.6666666666665</v>
      </c>
      <c r="F10" s="7">
        <f>AVERAGE(F4:F9)</f>
        <v>4740</v>
      </c>
      <c r="G10" s="7">
        <f>AVERAGE(G4:G9)</f>
        <v>2707.1666666666665</v>
      </c>
      <c r="H10" s="7">
        <f>AVERAGE(H4:H9)</f>
        <v>3725</v>
      </c>
      <c r="I10" s="7">
        <f>AVERAGE(I4:I9)</f>
        <v>6432.166666666667</v>
      </c>
    </row>
    <row r="12" spans="2:9">
      <c r="B12" s="1"/>
      <c r="C12" s="22" t="s">
        <v>23</v>
      </c>
      <c r="D12" s="23"/>
      <c r="E12" s="23"/>
      <c r="F12" s="23"/>
      <c r="G12" s="23"/>
      <c r="H12" s="23"/>
      <c r="I12" s="23"/>
    </row>
    <row r="13" spans="2:9">
      <c r="B13" s="2"/>
      <c r="C13" s="21" t="s">
        <v>13</v>
      </c>
      <c r="D13" s="21" t="s">
        <v>19</v>
      </c>
      <c r="E13" s="21" t="s">
        <v>20</v>
      </c>
      <c r="F13" s="21" t="s">
        <v>15</v>
      </c>
      <c r="G13" s="21" t="s">
        <v>18</v>
      </c>
      <c r="H13" s="21" t="s">
        <v>21</v>
      </c>
      <c r="I13" s="21" t="s">
        <v>14</v>
      </c>
    </row>
    <row r="14" spans="2:9">
      <c r="B14" s="4" t="s">
        <v>1</v>
      </c>
      <c r="C14" s="11">
        <v>13057</v>
      </c>
      <c r="D14" s="11">
        <v>1672</v>
      </c>
      <c r="E14" s="11">
        <v>2601</v>
      </c>
      <c r="F14" s="6">
        <v>4273</v>
      </c>
      <c r="G14" s="11">
        <v>2505</v>
      </c>
      <c r="H14" s="11">
        <v>4165</v>
      </c>
      <c r="I14" s="7">
        <v>6670</v>
      </c>
    </row>
    <row r="15" spans="2:9">
      <c r="B15" s="4" t="s">
        <v>2</v>
      </c>
      <c r="C15" s="11">
        <v>12309</v>
      </c>
      <c r="D15" s="11">
        <v>1947</v>
      </c>
      <c r="E15" s="11">
        <v>2703</v>
      </c>
      <c r="F15" s="6">
        <v>4650</v>
      </c>
      <c r="G15" s="11">
        <v>3268</v>
      </c>
      <c r="H15" s="11">
        <v>3773</v>
      </c>
      <c r="I15" s="7">
        <v>7041</v>
      </c>
    </row>
    <row r="16" spans="2:9">
      <c r="B16" s="4" t="s">
        <v>3</v>
      </c>
      <c r="C16" s="11">
        <v>12497</v>
      </c>
      <c r="D16" s="11">
        <v>1454</v>
      </c>
      <c r="E16" s="11">
        <v>3107</v>
      </c>
      <c r="F16" s="6">
        <v>4561</v>
      </c>
      <c r="G16" s="11">
        <v>3100</v>
      </c>
      <c r="H16" s="11">
        <v>3842</v>
      </c>
      <c r="I16" s="7">
        <v>6942</v>
      </c>
    </row>
    <row r="17" spans="2:10">
      <c r="B17" s="4" t="s">
        <v>4</v>
      </c>
      <c r="C17" s="11">
        <v>13995</v>
      </c>
      <c r="D17" s="11">
        <v>1490</v>
      </c>
      <c r="E17" s="11">
        <v>2603</v>
      </c>
      <c r="F17" s="6">
        <v>4093</v>
      </c>
      <c r="G17" s="11">
        <v>2721</v>
      </c>
      <c r="H17" s="11">
        <v>3191</v>
      </c>
      <c r="I17" s="7">
        <v>5912</v>
      </c>
    </row>
    <row r="18" spans="2:10">
      <c r="B18" s="4" t="s">
        <v>5</v>
      </c>
      <c r="C18" s="11">
        <v>13539</v>
      </c>
      <c r="D18" s="11">
        <v>937</v>
      </c>
      <c r="E18" s="11">
        <v>3093</v>
      </c>
      <c r="F18" s="6">
        <v>4030</v>
      </c>
      <c r="G18" s="11">
        <v>2795</v>
      </c>
      <c r="H18" s="11">
        <v>3636</v>
      </c>
      <c r="I18" s="7">
        <v>6431</v>
      </c>
    </row>
    <row r="19" spans="2:10">
      <c r="B19" s="4" t="s">
        <v>6</v>
      </c>
      <c r="C19" s="11">
        <v>12611</v>
      </c>
      <c r="D19" s="11">
        <v>1685</v>
      </c>
      <c r="E19" s="11">
        <v>2784</v>
      </c>
      <c r="F19" s="6">
        <v>4469</v>
      </c>
      <c r="G19" s="11">
        <v>3018</v>
      </c>
      <c r="H19" s="11">
        <v>3902</v>
      </c>
      <c r="I19" s="7">
        <v>6920</v>
      </c>
    </row>
    <row r="20" spans="2:10">
      <c r="B20" s="6" t="s">
        <v>7</v>
      </c>
      <c r="C20" s="7">
        <f t="shared" ref="C20:E20" si="1">AVERAGE(C14:C19)</f>
        <v>13001.333333333334</v>
      </c>
      <c r="D20" s="7">
        <f t="shared" si="1"/>
        <v>1530.8333333333333</v>
      </c>
      <c r="E20" s="7">
        <f t="shared" si="1"/>
        <v>2815.1666666666665</v>
      </c>
      <c r="F20" s="7">
        <f>AVERAGE(F14:F19)</f>
        <v>4346</v>
      </c>
      <c r="G20" s="7">
        <f>AVERAGE(G14:G19)</f>
        <v>2901.1666666666665</v>
      </c>
      <c r="H20" s="7">
        <f>AVERAGE(H14:H19)</f>
        <v>3751.5</v>
      </c>
      <c r="I20" s="7">
        <f>AVERAGE(I14:I19)</f>
        <v>6652.666666666667</v>
      </c>
    </row>
    <row r="21" spans="2:10">
      <c r="B21" s="12"/>
      <c r="C21" s="13"/>
      <c r="D21" s="13"/>
      <c r="E21" s="13"/>
      <c r="F21" s="13"/>
      <c r="G21" s="13"/>
      <c r="H21" s="13"/>
      <c r="I21" s="13"/>
      <c r="J21" s="14"/>
    </row>
    <row r="22" spans="2:10">
      <c r="B22" s="1"/>
      <c r="C22" s="22" t="s">
        <v>22</v>
      </c>
      <c r="D22" s="23"/>
      <c r="E22" s="23"/>
      <c r="F22" s="23"/>
      <c r="G22" s="23"/>
      <c r="H22" s="23"/>
      <c r="I22" s="23"/>
    </row>
    <row r="23" spans="2:10">
      <c r="B23" s="2"/>
      <c r="C23" s="21" t="s">
        <v>13</v>
      </c>
      <c r="D23" s="21" t="s">
        <v>19</v>
      </c>
      <c r="E23" s="21" t="s">
        <v>20</v>
      </c>
      <c r="F23" s="21" t="s">
        <v>15</v>
      </c>
      <c r="G23" s="21" t="s">
        <v>18</v>
      </c>
      <c r="H23" s="21" t="s">
        <v>21</v>
      </c>
      <c r="I23" s="21" t="s">
        <v>14</v>
      </c>
    </row>
    <row r="24" spans="2:10">
      <c r="B24" s="4" t="s">
        <v>1</v>
      </c>
      <c r="C24" s="11">
        <v>13389</v>
      </c>
      <c r="D24" s="11">
        <v>2543</v>
      </c>
      <c r="E24" s="11">
        <v>2012</v>
      </c>
      <c r="F24" s="6">
        <v>4555</v>
      </c>
      <c r="G24" s="11">
        <v>2425</v>
      </c>
      <c r="H24" s="11">
        <v>3631</v>
      </c>
      <c r="I24" s="7">
        <v>6056</v>
      </c>
    </row>
    <row r="25" spans="2:10">
      <c r="B25" s="4" t="s">
        <v>2</v>
      </c>
      <c r="C25" s="11">
        <v>11824</v>
      </c>
      <c r="D25" s="11">
        <v>2847</v>
      </c>
      <c r="E25" s="11">
        <v>2537</v>
      </c>
      <c r="F25" s="6">
        <v>5384</v>
      </c>
      <c r="G25" s="11">
        <v>3086</v>
      </c>
      <c r="H25" s="11">
        <v>3706</v>
      </c>
      <c r="I25" s="7">
        <v>6792</v>
      </c>
    </row>
    <row r="26" spans="2:10">
      <c r="B26" s="4" t="s">
        <v>3</v>
      </c>
      <c r="C26" s="11">
        <v>13638</v>
      </c>
      <c r="D26" s="11">
        <v>2797</v>
      </c>
      <c r="E26" s="11">
        <v>2149</v>
      </c>
      <c r="F26" s="6">
        <v>4946</v>
      </c>
      <c r="G26" s="11">
        <v>2625</v>
      </c>
      <c r="H26" s="11">
        <v>2791</v>
      </c>
      <c r="I26" s="7">
        <v>5416</v>
      </c>
    </row>
    <row r="27" spans="2:10">
      <c r="B27" s="4" t="s">
        <v>4</v>
      </c>
      <c r="C27" s="11">
        <v>13645</v>
      </c>
      <c r="D27" s="11">
        <v>2302</v>
      </c>
      <c r="E27" s="11">
        <v>2472</v>
      </c>
      <c r="F27" s="6">
        <v>4774</v>
      </c>
      <c r="G27" s="11">
        <v>2587</v>
      </c>
      <c r="H27" s="11">
        <v>2994</v>
      </c>
      <c r="I27" s="7">
        <v>5581</v>
      </c>
    </row>
    <row r="28" spans="2:10">
      <c r="B28" s="4" t="s">
        <v>5</v>
      </c>
      <c r="C28" s="11">
        <v>14102</v>
      </c>
      <c r="D28" s="11">
        <v>2171</v>
      </c>
      <c r="E28" s="11">
        <v>2522</v>
      </c>
      <c r="F28" s="6">
        <v>4693</v>
      </c>
      <c r="G28" s="11">
        <v>2433</v>
      </c>
      <c r="H28" s="11">
        <v>2772</v>
      </c>
      <c r="I28" s="7">
        <v>5205</v>
      </c>
    </row>
    <row r="29" spans="2:10">
      <c r="B29" s="4" t="s">
        <v>6</v>
      </c>
      <c r="C29" s="11">
        <v>13893</v>
      </c>
      <c r="D29" s="11">
        <v>2475</v>
      </c>
      <c r="E29" s="11">
        <v>1896</v>
      </c>
      <c r="F29" s="6">
        <v>4371</v>
      </c>
      <c r="G29" s="11">
        <v>2495</v>
      </c>
      <c r="H29" s="11">
        <v>3241</v>
      </c>
      <c r="I29" s="7">
        <v>5736</v>
      </c>
    </row>
    <row r="30" spans="2:10">
      <c r="B30" s="6" t="s">
        <v>7</v>
      </c>
      <c r="C30" s="7">
        <f t="shared" ref="C30:E30" si="2">AVERAGE(C24:C29)</f>
        <v>13415.166666666666</v>
      </c>
      <c r="D30" s="7">
        <f t="shared" si="2"/>
        <v>2522.5</v>
      </c>
      <c r="E30" s="7">
        <f t="shared" si="2"/>
        <v>2264.6666666666665</v>
      </c>
      <c r="F30" s="7">
        <f>AVERAGE(F24:F29)</f>
        <v>4787.166666666667</v>
      </c>
      <c r="G30" s="7">
        <f>AVERAGE(G24:G29)</f>
        <v>2608.5</v>
      </c>
      <c r="H30" s="7">
        <f>AVERAGE(H24:H29)</f>
        <v>3189.1666666666665</v>
      </c>
      <c r="I30" s="7">
        <f>AVERAGE(I24:I29)</f>
        <v>5797.666666666667</v>
      </c>
    </row>
    <row r="32" spans="2:10">
      <c r="B32" s="1"/>
      <c r="C32" s="24" t="s">
        <v>8</v>
      </c>
      <c r="D32" s="25"/>
      <c r="E32" s="25"/>
      <c r="F32" s="26"/>
    </row>
    <row r="33" spans="2:7">
      <c r="B33" s="2"/>
      <c r="C33" s="18" t="s">
        <v>13</v>
      </c>
      <c r="D33" s="18" t="s">
        <v>15</v>
      </c>
      <c r="E33" s="18" t="s">
        <v>14</v>
      </c>
      <c r="F33" s="18" t="s">
        <v>25</v>
      </c>
    </row>
    <row r="34" spans="2:7">
      <c r="B34" s="4" t="s">
        <v>1</v>
      </c>
      <c r="C34" s="5">
        <f>AVERAGE(C4,C14,C24)</f>
        <v>13208</v>
      </c>
      <c r="D34" s="5">
        <f>AVERAGE(F4,F14,F24)</f>
        <v>4543.666666666667</v>
      </c>
      <c r="E34" s="5">
        <f>AVERAGE(I4,I14,I24)</f>
        <v>6248.333333333333</v>
      </c>
      <c r="F34" s="5">
        <f>SUM(D34:E34)</f>
        <v>10792</v>
      </c>
      <c r="G34" s="15" t="str">
        <f ca="1">IF(AND(F34=MIN($F$34:$F$39),F34&lt;&gt;0),CELL("lin",F34),"")</f>
        <v/>
      </c>
    </row>
    <row r="35" spans="2:7">
      <c r="B35" s="4" t="s">
        <v>2</v>
      </c>
      <c r="C35" s="5">
        <f t="shared" ref="C35:C39" si="3">AVERAGE(C5,C15,C25)</f>
        <v>12200.666666666666</v>
      </c>
      <c r="D35" s="5">
        <f t="shared" ref="D35:D39" si="4">AVERAGE(F5,F15,F25)</f>
        <v>4915.666666666667</v>
      </c>
      <c r="E35" s="5">
        <f t="shared" ref="E35:E39" si="5">AVERAGE(I5,I15,I25)</f>
        <v>6883.666666666667</v>
      </c>
      <c r="F35" s="5">
        <f t="shared" ref="F35:F39" si="6">SUM(D35:E35)</f>
        <v>11799.333333333334</v>
      </c>
      <c r="G35" s="15" t="str">
        <f t="shared" ref="G35:G39" ca="1" si="7">IF(AND(F35=MIN($F$34:$F$39),F35&lt;&gt;0),CELL("lin",F35),"")</f>
        <v/>
      </c>
    </row>
    <row r="36" spans="2:7">
      <c r="B36" s="4" t="s">
        <v>3</v>
      </c>
      <c r="C36" s="5">
        <f t="shared" si="3"/>
        <v>13092.333333333334</v>
      </c>
      <c r="D36" s="5">
        <f t="shared" si="4"/>
        <v>4599</v>
      </c>
      <c r="E36" s="5">
        <f t="shared" si="5"/>
        <v>6308.666666666667</v>
      </c>
      <c r="F36" s="5">
        <f t="shared" si="6"/>
        <v>10907.666666666668</v>
      </c>
      <c r="G36" s="15" t="str">
        <f t="shared" ca="1" si="7"/>
        <v/>
      </c>
    </row>
    <row r="37" spans="2:7">
      <c r="B37" s="4" t="s">
        <v>4</v>
      </c>
      <c r="C37" s="5">
        <f t="shared" si="3"/>
        <v>13442.333333333334</v>
      </c>
      <c r="D37" s="5">
        <f t="shared" si="4"/>
        <v>4723</v>
      </c>
      <c r="E37" s="5">
        <f t="shared" si="5"/>
        <v>5834.666666666667</v>
      </c>
      <c r="F37" s="5">
        <f t="shared" si="6"/>
        <v>10557.666666666668</v>
      </c>
      <c r="G37" s="15" t="str">
        <f t="shared" ca="1" si="7"/>
        <v/>
      </c>
    </row>
    <row r="38" spans="2:7">
      <c r="B38" s="4" t="s">
        <v>5</v>
      </c>
      <c r="C38" s="5">
        <f t="shared" si="3"/>
        <v>13673.666666666666</v>
      </c>
      <c r="D38" s="5">
        <f t="shared" si="4"/>
        <v>4337</v>
      </c>
      <c r="E38" s="5">
        <f t="shared" si="5"/>
        <v>5989.333333333333</v>
      </c>
      <c r="F38" s="5">
        <f t="shared" si="6"/>
        <v>10326.333333333332</v>
      </c>
      <c r="G38" s="15">
        <f t="shared" ca="1" si="7"/>
        <v>38</v>
      </c>
    </row>
    <row r="39" spans="2:7">
      <c r="B39" s="4" t="s">
        <v>6</v>
      </c>
      <c r="C39" s="5">
        <f t="shared" si="3"/>
        <v>12871.666666666666</v>
      </c>
      <c r="D39" s="5">
        <f t="shared" si="4"/>
        <v>4628</v>
      </c>
      <c r="E39" s="5">
        <f t="shared" si="5"/>
        <v>6500.333333333333</v>
      </c>
      <c r="F39" s="5">
        <f t="shared" si="6"/>
        <v>11128.333333333332</v>
      </c>
      <c r="G39" s="15" t="str">
        <f t="shared" ca="1" si="7"/>
        <v/>
      </c>
    </row>
    <row r="40" spans="2:7">
      <c r="B40" s="8" t="s">
        <v>7</v>
      </c>
      <c r="C40" s="9">
        <f>AVERAGE(C34:C39)</f>
        <v>13081.444444444445</v>
      </c>
      <c r="D40" s="9">
        <f>AVERAGE(D34:D39)</f>
        <v>4624.3888888888896</v>
      </c>
      <c r="E40" s="9">
        <f>AVERAGE(E34:E39)</f>
        <v>6294.166666666667</v>
      </c>
      <c r="F40" s="9">
        <f>AVERAGE(F34:F39)</f>
        <v>10918.555555555555</v>
      </c>
    </row>
    <row r="41" spans="2:7">
      <c r="B41" s="12"/>
      <c r="C41" s="13"/>
      <c r="D41" s="13"/>
      <c r="E41" s="13"/>
      <c r="F41" s="13"/>
    </row>
    <row r="42" spans="2:7">
      <c r="C42" s="18" t="s">
        <v>9</v>
      </c>
      <c r="D42" s="18" t="s">
        <v>16</v>
      </c>
      <c r="E42" s="18" t="s">
        <v>17</v>
      </c>
    </row>
    <row r="43" spans="2:7">
      <c r="B43" s="27" t="s">
        <v>12</v>
      </c>
      <c r="C43" s="28">
        <f ca="1">IF(SUM($G$34:$G$39)&lt;&gt;0,SUM($G$34:$G$39)-33,"")</f>
        <v>5</v>
      </c>
      <c r="D43" s="11" t="str">
        <f ca="1">IF(SUM($G$34:$G$39) &lt;&gt; 0, CONCATENATE("$C$",SUM($G$34:$G$39)), "" )</f>
        <v>$C$38</v>
      </c>
      <c r="E43" s="11">
        <f ca="1">INDIRECT(D43)</f>
        <v>13673.666666666666</v>
      </c>
    </row>
    <row r="44" spans="2:7">
      <c r="B44" s="27"/>
      <c r="C44" s="28"/>
      <c r="D44" s="11" t="str">
        <f ca="1">IF(SUM($G$34:$G$39) &lt;&gt; 0, CONCATENATE("$D$",SUM($G$34:$G$39)), "" )</f>
        <v>$D$38</v>
      </c>
      <c r="E44" s="11">
        <f ca="1">INDIRECT(D44)</f>
        <v>4337</v>
      </c>
    </row>
    <row r="45" spans="2:7">
      <c r="B45" s="27"/>
      <c r="C45" s="28"/>
      <c r="D45" s="11" t="str">
        <f ca="1">IF(SUM($G$34:$G$39) &lt;&gt; 0, CONCATENATE("$E$",SUM($G$34:$G$39)), "" )</f>
        <v>$E$38</v>
      </c>
      <c r="E45" s="11">
        <f ca="1">INDIRECT(D45)</f>
        <v>5989.333333333333</v>
      </c>
    </row>
  </sheetData>
  <mergeCells count="6">
    <mergeCell ref="C2:I2"/>
    <mergeCell ref="C12:I12"/>
    <mergeCell ref="C22:I22"/>
    <mergeCell ref="C32:F32"/>
    <mergeCell ref="B43:B45"/>
    <mergeCell ref="C43:C45"/>
  </mergeCells>
  <conditionalFormatting sqref="F34:F39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codeName="Plan4"/>
  <dimension ref="B3:I11"/>
  <sheetViews>
    <sheetView workbookViewId="0">
      <selection activeCell="G5" sqref="G5"/>
    </sheetView>
  </sheetViews>
  <sheetFormatPr defaultRowHeight="15"/>
  <cols>
    <col min="1" max="1" width="1.42578125" customWidth="1"/>
    <col min="2" max="2" width="15" bestFit="1" customWidth="1"/>
    <col min="3" max="4" width="12.42578125" customWidth="1"/>
    <col min="5" max="7" width="14.42578125" customWidth="1"/>
    <col min="8" max="8" width="1.42578125" customWidth="1"/>
  </cols>
  <sheetData>
    <row r="3" spans="2:9" ht="15" customHeight="1">
      <c r="B3" s="29" t="s">
        <v>10</v>
      </c>
      <c r="C3" s="29"/>
      <c r="D3" s="29"/>
      <c r="E3" s="29"/>
      <c r="F3" s="29"/>
      <c r="G3" s="29"/>
    </row>
    <row r="4" spans="2:9">
      <c r="B4" s="10" t="s">
        <v>11</v>
      </c>
      <c r="C4" s="3" t="s">
        <v>9</v>
      </c>
      <c r="D4" s="21" t="s">
        <v>13</v>
      </c>
      <c r="E4" s="3" t="s">
        <v>15</v>
      </c>
      <c r="F4" s="17" t="s">
        <v>14</v>
      </c>
      <c r="G4" s="3" t="s">
        <v>25</v>
      </c>
    </row>
    <row r="5" spans="2:9">
      <c r="B5" s="16">
        <v>8</v>
      </c>
      <c r="C5" s="11">
        <f ca="1">'N8'!C43</f>
        <v>6</v>
      </c>
      <c r="D5" s="11">
        <f ca="1">'N8'!$E43</f>
        <v>14153.333333333334</v>
      </c>
      <c r="E5" s="11">
        <f ca="1">'N8'!$E44</f>
        <v>3407</v>
      </c>
      <c r="F5" s="11">
        <f ca="1">'N8'!$E45</f>
        <v>6439.666666666667</v>
      </c>
      <c r="G5" s="11">
        <f ca="1">SUM(E5:F5)</f>
        <v>9846.6666666666679</v>
      </c>
      <c r="I5" s="15">
        <f ca="1">IF(G5=MIN($G$5:$G$7),CELL("lin",G5),"")</f>
        <v>5</v>
      </c>
    </row>
    <row r="6" spans="2:9">
      <c r="B6" s="16">
        <v>12</v>
      </c>
      <c r="C6" s="11">
        <f ca="1">'N12'!C43</f>
        <v>3</v>
      </c>
      <c r="D6" s="11">
        <f ca="1">'N12'!$E43</f>
        <v>13710</v>
      </c>
      <c r="E6" s="11">
        <f ca="1">'N12'!$E44</f>
        <v>4487.333333333333</v>
      </c>
      <c r="F6" s="11">
        <f ca="1">'N12'!$E45</f>
        <v>5802.666666666667</v>
      </c>
      <c r="G6" s="11">
        <f t="shared" ref="G6:G7" ca="1" si="0">SUM(E6:F6)</f>
        <v>10290</v>
      </c>
      <c r="I6" s="15" t="str">
        <f t="shared" ref="I6:I7" ca="1" si="1">IF(G6=MIN($G$5:$G$7),CELL("lin",G6),"")</f>
        <v/>
      </c>
    </row>
    <row r="7" spans="2:9">
      <c r="B7" s="16">
        <v>16</v>
      </c>
      <c r="C7" s="11">
        <f ca="1">'N16'!C43</f>
        <v>5</v>
      </c>
      <c r="D7" s="11">
        <f ca="1">'N16'!E43</f>
        <v>13673.666666666666</v>
      </c>
      <c r="E7" s="11">
        <f ca="1">'N16'!E44</f>
        <v>4337</v>
      </c>
      <c r="F7" s="11">
        <f ca="1">'N16'!E45</f>
        <v>5989.333333333333</v>
      </c>
      <c r="G7" s="11">
        <f t="shared" ca="1" si="0"/>
        <v>10326.333333333332</v>
      </c>
      <c r="I7" s="15" t="str">
        <f t="shared" ca="1" si="1"/>
        <v/>
      </c>
    </row>
    <row r="9" spans="2:9">
      <c r="B9" s="30" t="s">
        <v>12</v>
      </c>
      <c r="C9" s="30"/>
      <c r="D9" s="30"/>
      <c r="E9" s="30"/>
      <c r="F9" s="30"/>
      <c r="G9" s="30"/>
    </row>
    <row r="10" spans="2:9">
      <c r="B10" s="19" t="s">
        <v>11</v>
      </c>
      <c r="C10" s="19" t="s">
        <v>9</v>
      </c>
      <c r="D10" s="19" t="s">
        <v>13</v>
      </c>
      <c r="E10" s="19" t="s">
        <v>15</v>
      </c>
      <c r="F10" s="19" t="s">
        <v>14</v>
      </c>
      <c r="G10" s="19" t="s">
        <v>24</v>
      </c>
    </row>
    <row r="11" spans="2:9">
      <c r="B11" s="11">
        <f ca="1">INDIRECT(CONCATENATE("$B$",SUM($I$5:$I$7)))</f>
        <v>8</v>
      </c>
      <c r="C11" s="11">
        <f ca="1">INDIRECT(CONCATENATE("$C$",SUM($I$5:$I$7)))</f>
        <v>6</v>
      </c>
      <c r="D11" s="11">
        <f ca="1">INDIRECT(CONCATENATE("$D$",SUM($I$5:$I$7)))</f>
        <v>14153.333333333334</v>
      </c>
      <c r="E11" s="11">
        <f ca="1">INDIRECT(CONCATENATE("$E$",SUM($I$5:$I$7)))</f>
        <v>3407</v>
      </c>
      <c r="F11" s="11">
        <f ca="1">INDIRECT(CONCATENATE("$F$",SUM($I$5:$I$7)))</f>
        <v>6439.666666666667</v>
      </c>
      <c r="G11" s="11">
        <f ca="1">INDIRECT(CONCATENATE("$G$",SUM($I$5:$I$7)))</f>
        <v>9846.6666666666679</v>
      </c>
    </row>
  </sheetData>
  <mergeCells count="2">
    <mergeCell ref="B3:G3"/>
    <mergeCell ref="B9:G9"/>
  </mergeCells>
  <conditionalFormatting sqref="G5:G7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N8</vt:lpstr>
      <vt:lpstr>N12</vt:lpstr>
      <vt:lpstr>N16</vt:lpstr>
      <vt:lpstr>Melhores</vt:lpstr>
    </vt:vector>
  </TitlesOfParts>
  <Company>DLR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Diogo L. R.</dc:creator>
  <cp:lastModifiedBy>Barra</cp:lastModifiedBy>
  <cp:lastPrinted>2010-08-11T14:52:40Z</cp:lastPrinted>
  <dcterms:created xsi:type="dcterms:W3CDTF">2010-08-11T00:17:53Z</dcterms:created>
  <dcterms:modified xsi:type="dcterms:W3CDTF">2010-08-25T12:20:19Z</dcterms:modified>
</cp:coreProperties>
</file>