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EstaPasta_de_trabalho" defaultThemeVersion="124226"/>
  <bookViews>
    <workbookView xWindow="120" yWindow="135" windowWidth="19320" windowHeight="12075" activeTab="3"/>
  </bookViews>
  <sheets>
    <sheet name="N8" sheetId="16" r:id="rId1"/>
    <sheet name="N12" sheetId="19" r:id="rId2"/>
    <sheet name="N16" sheetId="20" r:id="rId3"/>
    <sheet name="Melhores" sheetId="6" r:id="rId4"/>
  </sheets>
  <calcPr calcId="144525"/>
</workbook>
</file>

<file path=xl/calcChain.xml><?xml version="1.0" encoding="utf-8"?>
<calcChain xmlns="http://schemas.openxmlformats.org/spreadsheetml/2006/main">
  <c r="C10" i="16" l="1"/>
  <c r="D10" i="16"/>
  <c r="E10" i="16"/>
  <c r="F10" i="16"/>
  <c r="G10" i="16"/>
  <c r="H10" i="16"/>
  <c r="I10" i="16"/>
  <c r="C20" i="16"/>
  <c r="D20" i="16"/>
  <c r="E20" i="16"/>
  <c r="F20" i="16"/>
  <c r="G20" i="16"/>
  <c r="H20" i="16"/>
  <c r="I20" i="16"/>
  <c r="E39" i="20" l="1"/>
  <c r="D39" i="20"/>
  <c r="C39" i="20"/>
  <c r="E38" i="20"/>
  <c r="D38" i="20"/>
  <c r="C38" i="20"/>
  <c r="E37" i="20"/>
  <c r="D37" i="20"/>
  <c r="C37" i="20"/>
  <c r="E36" i="20"/>
  <c r="D36" i="20"/>
  <c r="C36" i="20"/>
  <c r="E35" i="20"/>
  <c r="D35" i="20"/>
  <c r="C35" i="20"/>
  <c r="E34" i="20"/>
  <c r="D34" i="20"/>
  <c r="C34" i="20"/>
  <c r="I30" i="20"/>
  <c r="H30" i="20"/>
  <c r="G30" i="20"/>
  <c r="F30" i="20"/>
  <c r="E30" i="20"/>
  <c r="D30" i="20"/>
  <c r="C30" i="20"/>
  <c r="I20" i="20"/>
  <c r="H20" i="20"/>
  <c r="G20" i="20"/>
  <c r="F20" i="20"/>
  <c r="E20" i="20"/>
  <c r="D20" i="20"/>
  <c r="C20" i="20"/>
  <c r="I10" i="20"/>
  <c r="H10" i="20"/>
  <c r="G10" i="20"/>
  <c r="F10" i="20"/>
  <c r="E10" i="20"/>
  <c r="D10" i="20"/>
  <c r="C10" i="20"/>
  <c r="E39" i="19"/>
  <c r="D39" i="19"/>
  <c r="C39" i="19"/>
  <c r="E38" i="19"/>
  <c r="D38" i="19"/>
  <c r="C38" i="19"/>
  <c r="E37" i="19"/>
  <c r="D37" i="19"/>
  <c r="F37" i="19" s="1"/>
  <c r="C37" i="19"/>
  <c r="E36" i="19"/>
  <c r="D36" i="19"/>
  <c r="C36" i="19"/>
  <c r="E35" i="19"/>
  <c r="D35" i="19"/>
  <c r="C35" i="19"/>
  <c r="E34" i="19"/>
  <c r="E40" i="19" s="1"/>
  <c r="D34" i="19"/>
  <c r="D40" i="19" s="1"/>
  <c r="C34" i="19"/>
  <c r="C40" i="19" s="1"/>
  <c r="I30" i="19"/>
  <c r="H30" i="19"/>
  <c r="G30" i="19"/>
  <c r="F30" i="19"/>
  <c r="E30" i="19"/>
  <c r="D30" i="19"/>
  <c r="C30" i="19"/>
  <c r="I20" i="19"/>
  <c r="H20" i="19"/>
  <c r="G20" i="19"/>
  <c r="F20" i="19"/>
  <c r="E20" i="19"/>
  <c r="D20" i="19"/>
  <c r="C20" i="19"/>
  <c r="I10" i="19"/>
  <c r="H10" i="19"/>
  <c r="G10" i="19"/>
  <c r="F10" i="19"/>
  <c r="E10" i="19"/>
  <c r="D10" i="19"/>
  <c r="C10" i="19"/>
  <c r="F39" i="19" l="1"/>
  <c r="C40" i="20"/>
  <c r="F37" i="20"/>
  <c r="F39" i="20"/>
  <c r="E40" i="20"/>
  <c r="D40" i="20"/>
  <c r="F36" i="20"/>
  <c r="F35" i="20"/>
  <c r="F38" i="20"/>
  <c r="F35" i="19"/>
  <c r="F36" i="19"/>
  <c r="F38" i="19"/>
  <c r="F34" i="20"/>
  <c r="F34" i="19"/>
  <c r="C35" i="16"/>
  <c r="C36" i="16"/>
  <c r="C37" i="16"/>
  <c r="C38" i="16"/>
  <c r="C39" i="16"/>
  <c r="C34" i="16"/>
  <c r="E35" i="16"/>
  <c r="E36" i="16"/>
  <c r="E37" i="16"/>
  <c r="E38" i="16"/>
  <c r="E39" i="16"/>
  <c r="E34" i="16"/>
  <c r="D35" i="16"/>
  <c r="D36" i="16"/>
  <c r="D37" i="16"/>
  <c r="D38" i="16"/>
  <c r="D39" i="16"/>
  <c r="D34" i="16"/>
  <c r="H30" i="16"/>
  <c r="G30" i="16"/>
  <c r="E30" i="16"/>
  <c r="D30" i="16"/>
  <c r="C30" i="16"/>
  <c r="I30" i="16"/>
  <c r="F30" i="16"/>
  <c r="E40" i="16" l="1"/>
  <c r="G39" i="20"/>
  <c r="G38" i="20"/>
  <c r="G34" i="20"/>
  <c r="F40" i="20"/>
  <c r="G36" i="20"/>
  <c r="G37" i="20"/>
  <c r="G35" i="20"/>
  <c r="G34" i="19"/>
  <c r="F40" i="19"/>
  <c r="G36" i="19"/>
  <c r="G37" i="19"/>
  <c r="G38" i="19"/>
  <c r="G39" i="19"/>
  <c r="G35" i="19"/>
  <c r="F39" i="16"/>
  <c r="F38" i="16"/>
  <c r="F37" i="16"/>
  <c r="F36" i="16"/>
  <c r="F35" i="16"/>
  <c r="F34" i="16"/>
  <c r="C40" i="16"/>
  <c r="C43" i="20" l="1"/>
  <c r="C7" i="6" s="1"/>
  <c r="D45" i="20"/>
  <c r="D44" i="20"/>
  <c r="D43" i="20"/>
  <c r="C43" i="19"/>
  <c r="C6" i="6" s="1"/>
  <c r="D45" i="19"/>
  <c r="D44" i="19"/>
  <c r="D43" i="19"/>
  <c r="G34" i="16"/>
  <c r="G35" i="16"/>
  <c r="G36" i="16"/>
  <c r="G38" i="16"/>
  <c r="G37" i="16"/>
  <c r="G39" i="16"/>
  <c r="F40" i="16"/>
  <c r="D40" i="16"/>
  <c r="E44" i="19"/>
  <c r="E45" i="19"/>
  <c r="E45" i="20"/>
  <c r="E44" i="20"/>
  <c r="E43" i="19"/>
  <c r="E43" i="20"/>
  <c r="F7" i="6" l="1"/>
  <c r="E7" i="6"/>
  <c r="F6" i="6"/>
  <c r="E6" i="6"/>
  <c r="D6" i="6"/>
  <c r="D7" i="6"/>
  <c r="C43" i="16"/>
  <c r="C5" i="6" s="1"/>
  <c r="D44" i="16"/>
  <c r="D43" i="16"/>
  <c r="D45" i="16"/>
  <c r="E45" i="16"/>
  <c r="E44" i="16"/>
  <c r="E43" i="16"/>
  <c r="G6" i="6" l="1"/>
  <c r="G7" i="6"/>
  <c r="F5" i="6"/>
  <c r="E5" i="6"/>
  <c r="D5" i="6"/>
  <c r="G5" i="6" l="1"/>
  <c r="I5" i="6" s="1"/>
  <c r="I7" i="6" l="1"/>
  <c r="I6" i="6"/>
  <c r="C11" i="6"/>
  <c r="F11" i="6"/>
  <c r="D11" i="6"/>
  <c r="E11" i="6"/>
  <c r="B11" i="6"/>
  <c r="G11" i="6"/>
</calcChain>
</file>

<file path=xl/sharedStrings.xml><?xml version="1.0" encoding="utf-8"?>
<sst xmlns="http://schemas.openxmlformats.org/spreadsheetml/2006/main" count="197" uniqueCount="26">
  <si>
    <t>Validação 1</t>
  </si>
  <si>
    <t>Treinamento 1</t>
  </si>
  <si>
    <t>Treinamento 2</t>
  </si>
  <si>
    <t>Treinamento 3</t>
  </si>
  <si>
    <t>Treinamento 4</t>
  </si>
  <si>
    <t>Treinamento 5</t>
  </si>
  <si>
    <t>Treinamento 6</t>
  </si>
  <si>
    <t>Média</t>
  </si>
  <si>
    <t>Média Validação</t>
  </si>
  <si>
    <t>Treinamento</t>
  </si>
  <si>
    <t>Melhores Redes Treinadas</t>
  </si>
  <si>
    <t>Neurônios C. O.</t>
  </si>
  <si>
    <t>Melhor Rede</t>
  </si>
  <si>
    <t>Acertos</t>
  </si>
  <si>
    <t>Erros Tipo II</t>
  </si>
  <si>
    <t>Erros Tipo I</t>
  </si>
  <si>
    <t>Endereços</t>
  </si>
  <si>
    <t>Valores</t>
  </si>
  <si>
    <t>Erros Tipo II - T1</t>
  </si>
  <si>
    <t>Erros Tipo I - T1</t>
  </si>
  <si>
    <t>Erros Tipo I - T2</t>
  </si>
  <si>
    <t>Erros Tipo II - T2</t>
  </si>
  <si>
    <t>Validação 3</t>
  </si>
  <si>
    <t>Validação 2</t>
  </si>
  <si>
    <t>Média de Erros</t>
  </si>
  <si>
    <t>Média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</si>
</sst>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/>
        <bgColor indexed="64"/>
      </patternFill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1" xfId="0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4" borderId="4" xfId="0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4" xfId="0" applyFill="1" applyBorder="1" applyAlignment="1">
      <alignment horizontal="center" vertical="center"/>
    </xf>
    <xf numFmtId="0" fontId="0" fillId="7" borderId="4" xfId="0" applyFill="1" applyBorder="1" applyAlignment="1">
      <alignment horizontal="center"/>
    </xf>
    <xf numFmtId="0" fontId="0" fillId="7" borderId="4" xfId="0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/>
    <xf numFmtId="0" fontId="3" fillId="0" borderId="0" xfId="0" applyFont="1"/>
    <xf numFmtId="0" fontId="2" fillId="0" borderId="4" xfId="0" applyNumberFormat="1" applyFont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6" borderId="4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0" fillId="3" borderId="4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2" borderId="4" xfId="0" applyFont="1" applyFill="1" applyBorder="1" applyAlignment="1">
      <alignment horizontal="center"/>
    </xf>
    <xf numFmtId="0" fontId="1" fillId="8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3"/>
  <dimension ref="B2:J45"/>
  <sheetViews>
    <sheetView workbookViewId="0">
      <selection activeCell="C24" sqref="C24:I29"/>
    </sheetView>
  </sheetViews>
  <sheetFormatPr defaultRowHeight="15" x14ac:dyDescent="0.25"/>
  <cols>
    <col min="1" max="1" width="1.42578125" customWidth="1"/>
    <col min="2" max="2" width="14.28515625" customWidth="1"/>
    <col min="3" max="9" width="14.7109375" customWidth="1"/>
    <col min="10" max="10" width="1.42578125" customWidth="1"/>
  </cols>
  <sheetData>
    <row r="2" spans="2:9" x14ac:dyDescent="0.25">
      <c r="B2" s="1"/>
      <c r="C2" s="22" t="s">
        <v>0</v>
      </c>
      <c r="D2" s="23"/>
      <c r="E2" s="23"/>
      <c r="F2" s="23"/>
      <c r="G2" s="23"/>
      <c r="H2" s="23"/>
      <c r="I2" s="23"/>
    </row>
    <row r="3" spans="2:9" x14ac:dyDescent="0.25">
      <c r="B3" s="2"/>
      <c r="C3" s="17" t="s">
        <v>13</v>
      </c>
      <c r="D3" s="20" t="s">
        <v>19</v>
      </c>
      <c r="E3" s="20" t="s">
        <v>20</v>
      </c>
      <c r="F3" s="20" t="s">
        <v>15</v>
      </c>
      <c r="G3" s="20" t="s">
        <v>18</v>
      </c>
      <c r="H3" s="20" t="s">
        <v>21</v>
      </c>
      <c r="I3" s="20" t="s">
        <v>14</v>
      </c>
    </row>
    <row r="4" spans="2:9" x14ac:dyDescent="0.25">
      <c r="B4" s="4" t="s">
        <v>1</v>
      </c>
      <c r="C4" s="11">
        <v>23679</v>
      </c>
      <c r="D4" s="11">
        <v>29</v>
      </c>
      <c r="E4" s="11">
        <v>85</v>
      </c>
      <c r="F4" s="6">
        <v>114</v>
      </c>
      <c r="G4" s="11">
        <v>56</v>
      </c>
      <c r="H4" s="11">
        <v>151</v>
      </c>
      <c r="I4" s="7">
        <v>207</v>
      </c>
    </row>
    <row r="5" spans="2:9" x14ac:dyDescent="0.25">
      <c r="B5" s="4" t="s">
        <v>2</v>
      </c>
      <c r="C5" s="11">
        <v>23526</v>
      </c>
      <c r="D5" s="11">
        <v>96</v>
      </c>
      <c r="E5" s="11">
        <v>153</v>
      </c>
      <c r="F5" s="6">
        <v>249</v>
      </c>
      <c r="G5" s="11">
        <v>82</v>
      </c>
      <c r="H5" s="11">
        <v>143</v>
      </c>
      <c r="I5" s="7">
        <v>225</v>
      </c>
    </row>
    <row r="6" spans="2:9" x14ac:dyDescent="0.25">
      <c r="B6" s="4" t="s">
        <v>3</v>
      </c>
      <c r="C6" s="11">
        <v>23731</v>
      </c>
      <c r="D6" s="11">
        <v>2</v>
      </c>
      <c r="E6" s="11">
        <v>47</v>
      </c>
      <c r="F6" s="6">
        <v>49</v>
      </c>
      <c r="G6" s="11">
        <v>66</v>
      </c>
      <c r="H6" s="11">
        <v>154</v>
      </c>
      <c r="I6" s="7">
        <v>220</v>
      </c>
    </row>
    <row r="7" spans="2:9" x14ac:dyDescent="0.25">
      <c r="B7" s="4" t="s">
        <v>4</v>
      </c>
      <c r="C7" s="11">
        <v>23734</v>
      </c>
      <c r="D7" s="11">
        <v>59</v>
      </c>
      <c r="E7" s="11">
        <v>65</v>
      </c>
      <c r="F7" s="6">
        <v>124</v>
      </c>
      <c r="G7" s="11">
        <v>61</v>
      </c>
      <c r="H7" s="11">
        <v>81</v>
      </c>
      <c r="I7" s="7">
        <v>142</v>
      </c>
    </row>
    <row r="8" spans="2:9" x14ac:dyDescent="0.25">
      <c r="B8" s="4" t="s">
        <v>5</v>
      </c>
      <c r="C8" s="11">
        <v>23616</v>
      </c>
      <c r="D8" s="11">
        <v>58</v>
      </c>
      <c r="E8" s="11">
        <v>23</v>
      </c>
      <c r="F8" s="6">
        <v>81</v>
      </c>
      <c r="G8" s="11">
        <v>222</v>
      </c>
      <c r="H8" s="11">
        <v>81</v>
      </c>
      <c r="I8" s="7">
        <v>303</v>
      </c>
    </row>
    <row r="9" spans="2:9" x14ac:dyDescent="0.25">
      <c r="B9" s="4" t="s">
        <v>6</v>
      </c>
      <c r="C9" s="11">
        <v>23591</v>
      </c>
      <c r="D9" s="11">
        <v>67</v>
      </c>
      <c r="E9" s="11">
        <v>106</v>
      </c>
      <c r="F9" s="6">
        <v>173</v>
      </c>
      <c r="G9" s="11">
        <v>82</v>
      </c>
      <c r="H9" s="11">
        <v>154</v>
      </c>
      <c r="I9" s="7">
        <v>236</v>
      </c>
    </row>
    <row r="10" spans="2:9" x14ac:dyDescent="0.25">
      <c r="B10" s="6" t="s">
        <v>7</v>
      </c>
      <c r="C10" s="7">
        <f t="shared" ref="C10:E10" si="0">AVERAGE(C4:C9)</f>
        <v>23646.166666666668</v>
      </c>
      <c r="D10" s="7">
        <f t="shared" si="0"/>
        <v>51.833333333333336</v>
      </c>
      <c r="E10" s="7">
        <f t="shared" si="0"/>
        <v>79.833333333333329</v>
      </c>
      <c r="F10" s="7">
        <f>AVERAGE(F4:F9)</f>
        <v>131.66666666666666</v>
      </c>
      <c r="G10" s="7">
        <f>AVERAGE(G4:G9)</f>
        <v>94.833333333333329</v>
      </c>
      <c r="H10" s="7">
        <f>AVERAGE(H4:H9)</f>
        <v>127.33333333333333</v>
      </c>
      <c r="I10" s="7">
        <f>AVERAGE(I4:I9)</f>
        <v>222.16666666666666</v>
      </c>
    </row>
    <row r="12" spans="2:9" x14ac:dyDescent="0.25">
      <c r="B12" s="1"/>
      <c r="C12" s="22" t="s">
        <v>23</v>
      </c>
      <c r="D12" s="23"/>
      <c r="E12" s="23"/>
      <c r="F12" s="23"/>
      <c r="G12" s="23"/>
      <c r="H12" s="23"/>
      <c r="I12" s="23"/>
    </row>
    <row r="13" spans="2:9" x14ac:dyDescent="0.25">
      <c r="B13" s="2"/>
      <c r="C13" s="20" t="s">
        <v>13</v>
      </c>
      <c r="D13" s="20" t="s">
        <v>19</v>
      </c>
      <c r="E13" s="20" t="s">
        <v>20</v>
      </c>
      <c r="F13" s="20" t="s">
        <v>15</v>
      </c>
      <c r="G13" s="20" t="s">
        <v>18</v>
      </c>
      <c r="H13" s="20" t="s">
        <v>21</v>
      </c>
      <c r="I13" s="20" t="s">
        <v>14</v>
      </c>
    </row>
    <row r="14" spans="2:9" x14ac:dyDescent="0.25">
      <c r="B14" s="4" t="s">
        <v>1</v>
      </c>
      <c r="C14" s="11">
        <v>23681</v>
      </c>
      <c r="D14" s="11">
        <v>33</v>
      </c>
      <c r="E14" s="11">
        <v>73</v>
      </c>
      <c r="F14" s="6">
        <v>106</v>
      </c>
      <c r="G14" s="11">
        <v>64</v>
      </c>
      <c r="H14" s="11">
        <v>149</v>
      </c>
      <c r="I14" s="7">
        <v>213</v>
      </c>
    </row>
    <row r="15" spans="2:9" x14ac:dyDescent="0.25">
      <c r="B15" s="4" t="s">
        <v>2</v>
      </c>
      <c r="C15" s="11">
        <v>23491</v>
      </c>
      <c r="D15" s="11">
        <v>98</v>
      </c>
      <c r="E15" s="11">
        <v>140</v>
      </c>
      <c r="F15" s="6">
        <v>238</v>
      </c>
      <c r="G15" s="11">
        <v>125</v>
      </c>
      <c r="H15" s="11">
        <v>146</v>
      </c>
      <c r="I15" s="7">
        <v>271</v>
      </c>
    </row>
    <row r="16" spans="2:9" x14ac:dyDescent="0.25">
      <c r="B16" s="4" t="s">
        <v>3</v>
      </c>
      <c r="C16" s="11">
        <v>23705</v>
      </c>
      <c r="D16" s="11">
        <v>2</v>
      </c>
      <c r="E16" s="11">
        <v>39</v>
      </c>
      <c r="F16" s="6">
        <v>41</v>
      </c>
      <c r="G16" s="11">
        <v>72</v>
      </c>
      <c r="H16" s="11">
        <v>182</v>
      </c>
      <c r="I16" s="7">
        <v>254</v>
      </c>
    </row>
    <row r="17" spans="2:10" x14ac:dyDescent="0.25">
      <c r="B17" s="4" t="s">
        <v>4</v>
      </c>
      <c r="C17" s="11">
        <v>23735</v>
      </c>
      <c r="D17" s="11">
        <v>55</v>
      </c>
      <c r="E17" s="11">
        <v>55</v>
      </c>
      <c r="F17" s="6">
        <v>110</v>
      </c>
      <c r="G17" s="11">
        <v>57</v>
      </c>
      <c r="H17" s="11">
        <v>98</v>
      </c>
      <c r="I17" s="7">
        <v>155</v>
      </c>
    </row>
    <row r="18" spans="2:10" x14ac:dyDescent="0.25">
      <c r="B18" s="4" t="s">
        <v>5</v>
      </c>
      <c r="C18" s="11">
        <v>23576</v>
      </c>
      <c r="D18" s="11">
        <v>57</v>
      </c>
      <c r="E18" s="11">
        <v>19</v>
      </c>
      <c r="F18" s="6">
        <v>76</v>
      </c>
      <c r="G18" s="11">
        <v>254</v>
      </c>
      <c r="H18" s="11">
        <v>94</v>
      </c>
      <c r="I18" s="7">
        <v>348</v>
      </c>
    </row>
    <row r="19" spans="2:10" x14ac:dyDescent="0.25">
      <c r="B19" s="4" t="s">
        <v>6</v>
      </c>
      <c r="C19" s="11">
        <v>23591</v>
      </c>
      <c r="D19" s="11">
        <v>67</v>
      </c>
      <c r="E19" s="11">
        <v>94</v>
      </c>
      <c r="F19" s="6">
        <v>161</v>
      </c>
      <c r="G19" s="11">
        <v>90</v>
      </c>
      <c r="H19" s="11">
        <v>158</v>
      </c>
      <c r="I19" s="7">
        <v>248</v>
      </c>
    </row>
    <row r="20" spans="2:10" x14ac:dyDescent="0.25">
      <c r="B20" s="6" t="s">
        <v>7</v>
      </c>
      <c r="C20" s="7">
        <f t="shared" ref="C20:E20" si="1">AVERAGE(C14:C19)</f>
        <v>23629.833333333332</v>
      </c>
      <c r="D20" s="7">
        <f t="shared" si="1"/>
        <v>52</v>
      </c>
      <c r="E20" s="7">
        <f t="shared" si="1"/>
        <v>70</v>
      </c>
      <c r="F20" s="7">
        <f>AVERAGE(F14:F19)</f>
        <v>122</v>
      </c>
      <c r="G20" s="7">
        <f>AVERAGE(G14:G19)</f>
        <v>110.33333333333333</v>
      </c>
      <c r="H20" s="7">
        <f>AVERAGE(H14:H19)</f>
        <v>137.83333333333334</v>
      </c>
      <c r="I20" s="7">
        <f>AVERAGE(I14:I19)</f>
        <v>248.16666666666666</v>
      </c>
    </row>
    <row r="21" spans="2:10" x14ac:dyDescent="0.25">
      <c r="B21" s="12"/>
      <c r="C21" s="13"/>
      <c r="D21" s="13"/>
      <c r="E21" s="13"/>
      <c r="F21" s="13"/>
      <c r="G21" s="13"/>
      <c r="H21" s="13"/>
      <c r="I21" s="13"/>
      <c r="J21" s="14"/>
    </row>
    <row r="22" spans="2:10" x14ac:dyDescent="0.25">
      <c r="B22" s="1"/>
      <c r="C22" s="22" t="s">
        <v>22</v>
      </c>
      <c r="D22" s="23"/>
      <c r="E22" s="23"/>
      <c r="F22" s="23"/>
      <c r="G22" s="23"/>
      <c r="H22" s="23"/>
      <c r="I22" s="23"/>
    </row>
    <row r="23" spans="2:10" x14ac:dyDescent="0.25">
      <c r="B23" s="2"/>
      <c r="C23" s="20" t="s">
        <v>13</v>
      </c>
      <c r="D23" s="20" t="s">
        <v>19</v>
      </c>
      <c r="E23" s="20" t="s">
        <v>20</v>
      </c>
      <c r="F23" s="20" t="s">
        <v>15</v>
      </c>
      <c r="G23" s="20" t="s">
        <v>18</v>
      </c>
      <c r="H23" s="20" t="s">
        <v>21</v>
      </c>
      <c r="I23" s="20" t="s">
        <v>14</v>
      </c>
    </row>
    <row r="24" spans="2:10" x14ac:dyDescent="0.25">
      <c r="B24" s="4" t="s">
        <v>1</v>
      </c>
      <c r="C24" s="11">
        <v>23691</v>
      </c>
      <c r="D24" s="11">
        <v>25</v>
      </c>
      <c r="E24" s="11">
        <v>97</v>
      </c>
      <c r="F24" s="6">
        <v>122</v>
      </c>
      <c r="G24" s="11">
        <v>66</v>
      </c>
      <c r="H24" s="11">
        <v>121</v>
      </c>
      <c r="I24" s="7">
        <v>187</v>
      </c>
    </row>
    <row r="25" spans="2:10" x14ac:dyDescent="0.25">
      <c r="B25" s="4" t="s">
        <v>2</v>
      </c>
      <c r="C25" s="11">
        <v>23472</v>
      </c>
      <c r="D25" s="11">
        <v>86</v>
      </c>
      <c r="E25" s="11">
        <v>169</v>
      </c>
      <c r="F25" s="6">
        <v>255</v>
      </c>
      <c r="G25" s="11">
        <v>121</v>
      </c>
      <c r="H25" s="11">
        <v>152</v>
      </c>
      <c r="I25" s="7">
        <v>273</v>
      </c>
    </row>
    <row r="26" spans="2:10" x14ac:dyDescent="0.25">
      <c r="B26" s="4" t="s">
        <v>3</v>
      </c>
      <c r="C26" s="11">
        <v>23674</v>
      </c>
      <c r="D26" s="11">
        <v>1</v>
      </c>
      <c r="E26" s="11">
        <v>48</v>
      </c>
      <c r="F26" s="6">
        <v>49</v>
      </c>
      <c r="G26" s="11">
        <v>50</v>
      </c>
      <c r="H26" s="11">
        <v>227</v>
      </c>
      <c r="I26" s="7">
        <v>277</v>
      </c>
    </row>
    <row r="27" spans="2:10" x14ac:dyDescent="0.25">
      <c r="B27" s="4" t="s">
        <v>4</v>
      </c>
      <c r="C27" s="11">
        <v>23731</v>
      </c>
      <c r="D27" s="11">
        <v>49</v>
      </c>
      <c r="E27" s="11">
        <v>70</v>
      </c>
      <c r="F27" s="6">
        <v>119</v>
      </c>
      <c r="G27" s="11">
        <v>69</v>
      </c>
      <c r="H27" s="11">
        <v>81</v>
      </c>
      <c r="I27" s="7">
        <v>150</v>
      </c>
    </row>
    <row r="28" spans="2:10" x14ac:dyDescent="0.25">
      <c r="B28" s="4" t="s">
        <v>5</v>
      </c>
      <c r="C28" s="11">
        <v>23592</v>
      </c>
      <c r="D28" s="11">
        <v>44</v>
      </c>
      <c r="E28" s="11">
        <v>20</v>
      </c>
      <c r="F28" s="6">
        <v>64</v>
      </c>
      <c r="G28" s="11">
        <v>259</v>
      </c>
      <c r="H28" s="11">
        <v>85</v>
      </c>
      <c r="I28" s="7">
        <v>344</v>
      </c>
    </row>
    <row r="29" spans="2:10" x14ac:dyDescent="0.25">
      <c r="B29" s="4" t="s">
        <v>6</v>
      </c>
      <c r="C29" s="11">
        <v>23609</v>
      </c>
      <c r="D29" s="11">
        <v>39</v>
      </c>
      <c r="E29" s="11">
        <v>120</v>
      </c>
      <c r="F29" s="6">
        <v>159</v>
      </c>
      <c r="G29" s="11">
        <v>97</v>
      </c>
      <c r="H29" s="11">
        <v>135</v>
      </c>
      <c r="I29" s="7">
        <v>232</v>
      </c>
    </row>
    <row r="30" spans="2:10" x14ac:dyDescent="0.25">
      <c r="B30" s="6" t="s">
        <v>7</v>
      </c>
      <c r="C30" s="7">
        <f t="shared" ref="C30:E30" si="2">AVERAGE(C24:C29)</f>
        <v>23628.166666666668</v>
      </c>
      <c r="D30" s="7">
        <f t="shared" si="2"/>
        <v>40.666666666666664</v>
      </c>
      <c r="E30" s="7">
        <f t="shared" si="2"/>
        <v>87.333333333333329</v>
      </c>
      <c r="F30" s="7">
        <f>AVERAGE(F24:F29)</f>
        <v>128</v>
      </c>
      <c r="G30" s="7">
        <f>AVERAGE(G24:G29)</f>
        <v>110.33333333333333</v>
      </c>
      <c r="H30" s="7">
        <f>AVERAGE(H24:H29)</f>
        <v>133.5</v>
      </c>
      <c r="I30" s="7">
        <f>AVERAGE(I24:I29)</f>
        <v>243.83333333333334</v>
      </c>
    </row>
    <row r="32" spans="2:10" x14ac:dyDescent="0.25">
      <c r="B32" s="1"/>
      <c r="C32" s="24" t="s">
        <v>8</v>
      </c>
      <c r="D32" s="25"/>
      <c r="E32" s="25"/>
      <c r="F32" s="26"/>
    </row>
    <row r="33" spans="2:7" x14ac:dyDescent="0.25">
      <c r="B33" s="2"/>
      <c r="C33" s="18" t="s">
        <v>13</v>
      </c>
      <c r="D33" s="18" t="s">
        <v>15</v>
      </c>
      <c r="E33" s="18" t="s">
        <v>14</v>
      </c>
      <c r="F33" s="18" t="s">
        <v>25</v>
      </c>
    </row>
    <row r="34" spans="2:7" x14ac:dyDescent="0.25">
      <c r="B34" s="4" t="s">
        <v>1</v>
      </c>
      <c r="C34" s="5">
        <f>AVERAGE(C4,C14,C24)</f>
        <v>23683.666666666668</v>
      </c>
      <c r="D34" s="5">
        <f>AVERAGE(F4,F14,F24)</f>
        <v>114</v>
      </c>
      <c r="E34" s="5">
        <f>AVERAGE(I4,I14,I24)</f>
        <v>202.33333333333334</v>
      </c>
      <c r="F34" s="5">
        <f>SUM(D34:E34)</f>
        <v>316.33333333333337</v>
      </c>
      <c r="G34" s="15" t="str">
        <f ca="1">IF(AND(F34=MIN($F$34:$F$39),F34&lt;&gt;0),CELL("lin",F34),"")</f>
        <v/>
      </c>
    </row>
    <row r="35" spans="2:7" x14ac:dyDescent="0.25">
      <c r="B35" s="4" t="s">
        <v>2</v>
      </c>
      <c r="C35" s="5">
        <f t="shared" ref="C35:C39" si="3">AVERAGE(C5,C15,C25)</f>
        <v>23496.333333333332</v>
      </c>
      <c r="D35" s="5">
        <f t="shared" ref="D35:D39" si="4">AVERAGE(F5,F15,F25)</f>
        <v>247.33333333333334</v>
      </c>
      <c r="E35" s="5">
        <f t="shared" ref="E35:E39" si="5">AVERAGE(I5,I15,I25)</f>
        <v>256.33333333333331</v>
      </c>
      <c r="F35" s="5">
        <f t="shared" ref="F35:F39" si="6">SUM(D35:E35)</f>
        <v>503.66666666666663</v>
      </c>
      <c r="G35" s="15" t="str">
        <f t="shared" ref="G35:G39" ca="1" si="7">IF(AND(F35=MIN($F$34:$F$39),F35&lt;&gt;0),CELL("lin",F35),"")</f>
        <v/>
      </c>
    </row>
    <row r="36" spans="2:7" x14ac:dyDescent="0.25">
      <c r="B36" s="4" t="s">
        <v>3</v>
      </c>
      <c r="C36" s="5">
        <f t="shared" si="3"/>
        <v>23703.333333333332</v>
      </c>
      <c r="D36" s="5">
        <f t="shared" si="4"/>
        <v>46.333333333333336</v>
      </c>
      <c r="E36" s="5">
        <f t="shared" si="5"/>
        <v>250.33333333333334</v>
      </c>
      <c r="F36" s="5">
        <f t="shared" si="6"/>
        <v>296.66666666666669</v>
      </c>
      <c r="G36" s="15" t="str">
        <f t="shared" ca="1" si="7"/>
        <v/>
      </c>
    </row>
    <row r="37" spans="2:7" x14ac:dyDescent="0.25">
      <c r="B37" s="4" t="s">
        <v>4</v>
      </c>
      <c r="C37" s="5">
        <f t="shared" si="3"/>
        <v>23733.333333333332</v>
      </c>
      <c r="D37" s="5">
        <f t="shared" si="4"/>
        <v>117.66666666666667</v>
      </c>
      <c r="E37" s="5">
        <f t="shared" si="5"/>
        <v>149</v>
      </c>
      <c r="F37" s="5">
        <f t="shared" si="6"/>
        <v>266.66666666666669</v>
      </c>
      <c r="G37" s="15">
        <f t="shared" ca="1" si="7"/>
        <v>37</v>
      </c>
    </row>
    <row r="38" spans="2:7" x14ac:dyDescent="0.25">
      <c r="B38" s="4" t="s">
        <v>5</v>
      </c>
      <c r="C38" s="5">
        <f t="shared" si="3"/>
        <v>23594.666666666668</v>
      </c>
      <c r="D38" s="5">
        <f t="shared" si="4"/>
        <v>73.666666666666671</v>
      </c>
      <c r="E38" s="5">
        <f t="shared" si="5"/>
        <v>331.66666666666669</v>
      </c>
      <c r="F38" s="5">
        <f t="shared" si="6"/>
        <v>405.33333333333337</v>
      </c>
      <c r="G38" s="15" t="str">
        <f t="shared" ca="1" si="7"/>
        <v/>
      </c>
    </row>
    <row r="39" spans="2:7" x14ac:dyDescent="0.25">
      <c r="B39" s="4" t="s">
        <v>6</v>
      </c>
      <c r="C39" s="5">
        <f t="shared" si="3"/>
        <v>23597</v>
      </c>
      <c r="D39" s="5">
        <f t="shared" si="4"/>
        <v>164.33333333333334</v>
      </c>
      <c r="E39" s="5">
        <f t="shared" si="5"/>
        <v>238.66666666666666</v>
      </c>
      <c r="F39" s="5">
        <f t="shared" si="6"/>
        <v>403</v>
      </c>
      <c r="G39" s="15" t="str">
        <f t="shared" ca="1" si="7"/>
        <v/>
      </c>
    </row>
    <row r="40" spans="2:7" x14ac:dyDescent="0.25">
      <c r="B40" s="8" t="s">
        <v>7</v>
      </c>
      <c r="C40" s="9">
        <f>AVERAGE(C34:C39)</f>
        <v>23634.722222222219</v>
      </c>
      <c r="D40" s="9">
        <f>AVERAGE(D34:D39)</f>
        <v>127.22222222222223</v>
      </c>
      <c r="E40" s="9">
        <f>AVERAGE(E34:E39)</f>
        <v>238.05555555555557</v>
      </c>
      <c r="F40" s="9">
        <f>AVERAGE(F34:F39)</f>
        <v>365.27777777777783</v>
      </c>
    </row>
    <row r="41" spans="2:7" x14ac:dyDescent="0.25">
      <c r="B41" s="12"/>
      <c r="C41" s="13"/>
      <c r="D41" s="13"/>
      <c r="E41" s="13"/>
      <c r="F41" s="13"/>
    </row>
    <row r="42" spans="2:7" x14ac:dyDescent="0.25">
      <c r="C42" s="18" t="s">
        <v>9</v>
      </c>
      <c r="D42" s="18" t="s">
        <v>16</v>
      </c>
      <c r="E42" s="18" t="s">
        <v>17</v>
      </c>
    </row>
    <row r="43" spans="2:7" x14ac:dyDescent="0.25">
      <c r="B43" s="27" t="s">
        <v>12</v>
      </c>
      <c r="C43" s="28">
        <f ca="1">IF(SUM($G$34:$G$39)&lt;&gt;0,SUM($G$34:$G$39)-33,"")</f>
        <v>4</v>
      </c>
      <c r="D43" s="11" t="str">
        <f ca="1">IF(SUM($G$34:$G$39) &lt;&gt; 0, CONCATENATE("$C$",SUM($G$34:$G$39)), "" )</f>
        <v>$C$37</v>
      </c>
      <c r="E43" s="11">
        <f ca="1">INDIRECT(D43)</f>
        <v>23733.333333333332</v>
      </c>
    </row>
    <row r="44" spans="2:7" x14ac:dyDescent="0.25">
      <c r="B44" s="27"/>
      <c r="C44" s="28"/>
      <c r="D44" s="11" t="str">
        <f ca="1">IF(SUM($G$34:$G$39) &lt;&gt; 0, CONCATENATE("$D$",SUM($G$34:$G$39)), "" )</f>
        <v>$D$37</v>
      </c>
      <c r="E44" s="11">
        <f ca="1">INDIRECT(D44)</f>
        <v>117.66666666666667</v>
      </c>
    </row>
    <row r="45" spans="2:7" x14ac:dyDescent="0.25">
      <c r="B45" s="27"/>
      <c r="C45" s="28"/>
      <c r="D45" s="11" t="str">
        <f ca="1">IF(SUM($G$34:$G$39) &lt;&gt; 0, CONCATENATE("$E$",SUM($G$34:$G$39)), "" )</f>
        <v>$E$37</v>
      </c>
      <c r="E45" s="11">
        <f ca="1">INDIRECT(D45)</f>
        <v>149</v>
      </c>
    </row>
  </sheetData>
  <mergeCells count="6">
    <mergeCell ref="C22:I22"/>
    <mergeCell ref="C2:I2"/>
    <mergeCell ref="C12:I12"/>
    <mergeCell ref="C32:F32"/>
    <mergeCell ref="B43:B45"/>
    <mergeCell ref="C43:C45"/>
  </mergeCells>
  <conditionalFormatting sqref="F34:F3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45"/>
  <sheetViews>
    <sheetView workbookViewId="0">
      <selection activeCell="C24" sqref="C24:I29"/>
    </sheetView>
  </sheetViews>
  <sheetFormatPr defaultRowHeight="15" x14ac:dyDescent="0.25"/>
  <cols>
    <col min="1" max="1" width="1.42578125" customWidth="1"/>
    <col min="2" max="2" width="14.28515625" customWidth="1"/>
    <col min="3" max="9" width="14.7109375" customWidth="1"/>
    <col min="10" max="10" width="1.42578125" customWidth="1"/>
  </cols>
  <sheetData>
    <row r="2" spans="2:9" x14ac:dyDescent="0.25">
      <c r="B2" s="1"/>
      <c r="C2" s="22" t="s">
        <v>0</v>
      </c>
      <c r="D2" s="23"/>
      <c r="E2" s="23"/>
      <c r="F2" s="23"/>
      <c r="G2" s="23"/>
      <c r="H2" s="23"/>
      <c r="I2" s="23"/>
    </row>
    <row r="3" spans="2:9" x14ac:dyDescent="0.25">
      <c r="B3" s="2"/>
      <c r="C3" s="21" t="s">
        <v>13</v>
      </c>
      <c r="D3" s="21" t="s">
        <v>19</v>
      </c>
      <c r="E3" s="21" t="s">
        <v>20</v>
      </c>
      <c r="F3" s="21" t="s">
        <v>15</v>
      </c>
      <c r="G3" s="21" t="s">
        <v>18</v>
      </c>
      <c r="H3" s="21" t="s">
        <v>21</v>
      </c>
      <c r="I3" s="21" t="s">
        <v>14</v>
      </c>
    </row>
    <row r="4" spans="2:9" x14ac:dyDescent="0.25">
      <c r="B4" s="4" t="s">
        <v>1</v>
      </c>
      <c r="C4" s="11">
        <v>23445</v>
      </c>
      <c r="D4" s="11">
        <v>104</v>
      </c>
      <c r="E4" s="11">
        <v>68</v>
      </c>
      <c r="F4" s="6">
        <v>172</v>
      </c>
      <c r="G4" s="11">
        <v>127</v>
      </c>
      <c r="H4" s="11">
        <v>256</v>
      </c>
      <c r="I4" s="7">
        <v>383</v>
      </c>
    </row>
    <row r="5" spans="2:9" x14ac:dyDescent="0.25">
      <c r="B5" s="4" t="s">
        <v>2</v>
      </c>
      <c r="C5" s="11">
        <v>23805</v>
      </c>
      <c r="D5" s="11">
        <v>15</v>
      </c>
      <c r="E5" s="11">
        <v>37</v>
      </c>
      <c r="F5" s="6">
        <v>52</v>
      </c>
      <c r="G5" s="11">
        <v>47</v>
      </c>
      <c r="H5" s="11">
        <v>96</v>
      </c>
      <c r="I5" s="7">
        <v>143</v>
      </c>
    </row>
    <row r="6" spans="2:9" x14ac:dyDescent="0.25">
      <c r="B6" s="4" t="s">
        <v>3</v>
      </c>
      <c r="C6" s="11">
        <v>23727</v>
      </c>
      <c r="D6" s="11">
        <v>80</v>
      </c>
      <c r="E6" s="11">
        <v>43</v>
      </c>
      <c r="F6" s="6">
        <v>123</v>
      </c>
      <c r="G6" s="11">
        <v>70</v>
      </c>
      <c r="H6" s="11">
        <v>80</v>
      </c>
      <c r="I6" s="7">
        <v>150</v>
      </c>
    </row>
    <row r="7" spans="2:9" x14ac:dyDescent="0.25">
      <c r="B7" s="4" t="s">
        <v>4</v>
      </c>
      <c r="C7" s="11">
        <v>23714</v>
      </c>
      <c r="D7" s="11">
        <v>2</v>
      </c>
      <c r="E7" s="11">
        <v>83</v>
      </c>
      <c r="F7" s="6">
        <v>85</v>
      </c>
      <c r="G7" s="11">
        <v>55</v>
      </c>
      <c r="H7" s="11">
        <v>146</v>
      </c>
      <c r="I7" s="7">
        <v>201</v>
      </c>
    </row>
    <row r="8" spans="2:9" x14ac:dyDescent="0.25">
      <c r="B8" s="4" t="s">
        <v>5</v>
      </c>
      <c r="C8" s="11">
        <v>23792</v>
      </c>
      <c r="D8" s="11">
        <v>4</v>
      </c>
      <c r="E8" s="11">
        <v>40</v>
      </c>
      <c r="F8" s="6">
        <v>44</v>
      </c>
      <c r="G8" s="11">
        <v>59</v>
      </c>
      <c r="H8" s="11">
        <v>105</v>
      </c>
      <c r="I8" s="7">
        <v>164</v>
      </c>
    </row>
    <row r="9" spans="2:9" x14ac:dyDescent="0.25">
      <c r="B9" s="4" t="s">
        <v>6</v>
      </c>
      <c r="C9" s="11">
        <v>23713</v>
      </c>
      <c r="D9" s="11">
        <v>80</v>
      </c>
      <c r="E9" s="11">
        <v>33</v>
      </c>
      <c r="F9" s="6">
        <v>113</v>
      </c>
      <c r="G9" s="11">
        <v>135</v>
      </c>
      <c r="H9" s="11">
        <v>39</v>
      </c>
      <c r="I9" s="7">
        <v>174</v>
      </c>
    </row>
    <row r="10" spans="2:9" x14ac:dyDescent="0.25">
      <c r="B10" s="6" t="s">
        <v>7</v>
      </c>
      <c r="C10" s="7">
        <f t="shared" ref="C10:E10" si="0">AVERAGE(C4:C9)</f>
        <v>23699.333333333332</v>
      </c>
      <c r="D10" s="7">
        <f t="shared" si="0"/>
        <v>47.5</v>
      </c>
      <c r="E10" s="7">
        <f t="shared" si="0"/>
        <v>50.666666666666664</v>
      </c>
      <c r="F10" s="7">
        <f>AVERAGE(F4:F9)</f>
        <v>98.166666666666671</v>
      </c>
      <c r="G10" s="7">
        <f>AVERAGE(G4:G9)</f>
        <v>82.166666666666671</v>
      </c>
      <c r="H10" s="7">
        <f>AVERAGE(H4:H9)</f>
        <v>120.33333333333333</v>
      </c>
      <c r="I10" s="7">
        <f>AVERAGE(I4:I9)</f>
        <v>202.5</v>
      </c>
    </row>
    <row r="12" spans="2:9" x14ac:dyDescent="0.25">
      <c r="B12" s="1"/>
      <c r="C12" s="22" t="s">
        <v>23</v>
      </c>
      <c r="D12" s="23"/>
      <c r="E12" s="23"/>
      <c r="F12" s="23"/>
      <c r="G12" s="23"/>
      <c r="H12" s="23"/>
      <c r="I12" s="23"/>
    </row>
    <row r="13" spans="2:9" x14ac:dyDescent="0.25">
      <c r="B13" s="2"/>
      <c r="C13" s="21" t="s">
        <v>13</v>
      </c>
      <c r="D13" s="21" t="s">
        <v>19</v>
      </c>
      <c r="E13" s="21" t="s">
        <v>20</v>
      </c>
      <c r="F13" s="21" t="s">
        <v>15</v>
      </c>
      <c r="G13" s="21" t="s">
        <v>18</v>
      </c>
      <c r="H13" s="21" t="s">
        <v>21</v>
      </c>
      <c r="I13" s="21" t="s">
        <v>14</v>
      </c>
    </row>
    <row r="14" spans="2:9" x14ac:dyDescent="0.25">
      <c r="B14" s="4" t="s">
        <v>1</v>
      </c>
      <c r="C14" s="11">
        <v>23425</v>
      </c>
      <c r="D14" s="11">
        <v>115</v>
      </c>
      <c r="E14" s="11">
        <v>101</v>
      </c>
      <c r="F14" s="6">
        <v>216</v>
      </c>
      <c r="G14" s="11">
        <v>96</v>
      </c>
      <c r="H14" s="11">
        <v>263</v>
      </c>
      <c r="I14" s="7">
        <v>359</v>
      </c>
    </row>
    <row r="15" spans="2:9" x14ac:dyDescent="0.25">
      <c r="B15" s="4" t="s">
        <v>2</v>
      </c>
      <c r="C15" s="11">
        <v>23765</v>
      </c>
      <c r="D15" s="11">
        <v>20</v>
      </c>
      <c r="E15" s="11">
        <v>33</v>
      </c>
      <c r="F15" s="6">
        <v>53</v>
      </c>
      <c r="G15" s="11">
        <v>69</v>
      </c>
      <c r="H15" s="11">
        <v>113</v>
      </c>
      <c r="I15" s="7">
        <v>182</v>
      </c>
    </row>
    <row r="16" spans="2:9" x14ac:dyDescent="0.25">
      <c r="B16" s="4" t="s">
        <v>3</v>
      </c>
      <c r="C16" s="11">
        <v>23688</v>
      </c>
      <c r="D16" s="11">
        <v>83</v>
      </c>
      <c r="E16" s="11">
        <v>33</v>
      </c>
      <c r="F16" s="6">
        <v>116</v>
      </c>
      <c r="G16" s="11">
        <v>93</v>
      </c>
      <c r="H16" s="11">
        <v>103</v>
      </c>
      <c r="I16" s="7">
        <v>196</v>
      </c>
    </row>
    <row r="17" spans="2:10" x14ac:dyDescent="0.25">
      <c r="B17" s="4" t="s">
        <v>4</v>
      </c>
      <c r="C17" s="11">
        <v>23688</v>
      </c>
      <c r="D17" s="11">
        <v>2</v>
      </c>
      <c r="E17" s="11">
        <v>74</v>
      </c>
      <c r="F17" s="6">
        <v>76</v>
      </c>
      <c r="G17" s="11">
        <v>71</v>
      </c>
      <c r="H17" s="11">
        <v>165</v>
      </c>
      <c r="I17" s="7">
        <v>236</v>
      </c>
    </row>
    <row r="18" spans="2:10" x14ac:dyDescent="0.25">
      <c r="B18" s="4" t="s">
        <v>5</v>
      </c>
      <c r="C18" s="11">
        <v>23751</v>
      </c>
      <c r="D18" s="11">
        <v>5</v>
      </c>
      <c r="E18" s="11">
        <v>30</v>
      </c>
      <c r="F18" s="6">
        <v>35</v>
      </c>
      <c r="G18" s="11">
        <v>68</v>
      </c>
      <c r="H18" s="11">
        <v>146</v>
      </c>
      <c r="I18" s="7">
        <v>214</v>
      </c>
    </row>
    <row r="19" spans="2:10" x14ac:dyDescent="0.25">
      <c r="B19" s="4" t="s">
        <v>6</v>
      </c>
      <c r="C19" s="11">
        <v>23667</v>
      </c>
      <c r="D19" s="11">
        <v>95</v>
      </c>
      <c r="E19" s="11">
        <v>31</v>
      </c>
      <c r="F19" s="6">
        <v>126</v>
      </c>
      <c r="G19" s="11">
        <v>155</v>
      </c>
      <c r="H19" s="11">
        <v>52</v>
      </c>
      <c r="I19" s="7">
        <v>207</v>
      </c>
    </row>
    <row r="20" spans="2:10" x14ac:dyDescent="0.25">
      <c r="B20" s="6" t="s">
        <v>7</v>
      </c>
      <c r="C20" s="7">
        <f t="shared" ref="C20:E20" si="1">AVERAGE(C14:C19)</f>
        <v>23664</v>
      </c>
      <c r="D20" s="7">
        <f t="shared" si="1"/>
        <v>53.333333333333336</v>
      </c>
      <c r="E20" s="7">
        <f t="shared" si="1"/>
        <v>50.333333333333336</v>
      </c>
      <c r="F20" s="7">
        <f>AVERAGE(F14:F19)</f>
        <v>103.66666666666667</v>
      </c>
      <c r="G20" s="7">
        <f>AVERAGE(G14:G19)</f>
        <v>92</v>
      </c>
      <c r="H20" s="7">
        <f>AVERAGE(H14:H19)</f>
        <v>140.33333333333334</v>
      </c>
      <c r="I20" s="7">
        <f>AVERAGE(I14:I19)</f>
        <v>232.33333333333334</v>
      </c>
    </row>
    <row r="21" spans="2:10" x14ac:dyDescent="0.25">
      <c r="B21" s="12"/>
      <c r="C21" s="13"/>
      <c r="D21" s="13"/>
      <c r="E21" s="13"/>
      <c r="F21" s="13"/>
      <c r="G21" s="13"/>
      <c r="H21" s="13"/>
      <c r="I21" s="13"/>
      <c r="J21" s="14"/>
    </row>
    <row r="22" spans="2:10" x14ac:dyDescent="0.25">
      <c r="B22" s="1"/>
      <c r="C22" s="22" t="s">
        <v>22</v>
      </c>
      <c r="D22" s="23"/>
      <c r="E22" s="23"/>
      <c r="F22" s="23"/>
      <c r="G22" s="23"/>
      <c r="H22" s="23"/>
      <c r="I22" s="23"/>
    </row>
    <row r="23" spans="2:10" x14ac:dyDescent="0.25">
      <c r="B23" s="2"/>
      <c r="C23" s="21" t="s">
        <v>13</v>
      </c>
      <c r="D23" s="21" t="s">
        <v>19</v>
      </c>
      <c r="E23" s="21" t="s">
        <v>20</v>
      </c>
      <c r="F23" s="21" t="s">
        <v>15</v>
      </c>
      <c r="G23" s="21" t="s">
        <v>18</v>
      </c>
      <c r="H23" s="21" t="s">
        <v>21</v>
      </c>
      <c r="I23" s="21" t="s">
        <v>14</v>
      </c>
    </row>
    <row r="24" spans="2:10" x14ac:dyDescent="0.25">
      <c r="B24" s="4" t="s">
        <v>1</v>
      </c>
      <c r="C24" s="11">
        <v>23440</v>
      </c>
      <c r="D24" s="11">
        <v>84</v>
      </c>
      <c r="E24" s="11">
        <v>79</v>
      </c>
      <c r="F24" s="6">
        <v>163</v>
      </c>
      <c r="G24" s="11">
        <v>153</v>
      </c>
      <c r="H24" s="11">
        <v>244</v>
      </c>
      <c r="I24" s="7">
        <v>397</v>
      </c>
    </row>
    <row r="25" spans="2:10" x14ac:dyDescent="0.25">
      <c r="B25" s="4" t="s">
        <v>2</v>
      </c>
      <c r="C25" s="11">
        <v>23786</v>
      </c>
      <c r="D25" s="11">
        <v>12</v>
      </c>
      <c r="E25" s="11">
        <v>38</v>
      </c>
      <c r="F25" s="6">
        <v>50</v>
      </c>
      <c r="G25" s="11">
        <v>61</v>
      </c>
      <c r="H25" s="11">
        <v>103</v>
      </c>
      <c r="I25" s="7">
        <v>164</v>
      </c>
    </row>
    <row r="26" spans="2:10" x14ac:dyDescent="0.25">
      <c r="B26" s="4" t="s">
        <v>3</v>
      </c>
      <c r="C26" s="11">
        <v>23694</v>
      </c>
      <c r="D26" s="11">
        <v>64</v>
      </c>
      <c r="E26" s="11">
        <v>43</v>
      </c>
      <c r="F26" s="6">
        <v>107</v>
      </c>
      <c r="G26" s="11">
        <v>93</v>
      </c>
      <c r="H26" s="11">
        <v>106</v>
      </c>
      <c r="I26" s="7">
        <v>199</v>
      </c>
    </row>
    <row r="27" spans="2:10" x14ac:dyDescent="0.25">
      <c r="B27" s="4" t="s">
        <v>4</v>
      </c>
      <c r="C27" s="11">
        <v>23696</v>
      </c>
      <c r="D27" s="11">
        <v>2</v>
      </c>
      <c r="E27" s="11">
        <v>102</v>
      </c>
      <c r="F27" s="6">
        <v>104</v>
      </c>
      <c r="G27" s="11">
        <v>55</v>
      </c>
      <c r="H27" s="11">
        <v>145</v>
      </c>
      <c r="I27" s="7">
        <v>200</v>
      </c>
    </row>
    <row r="28" spans="2:10" x14ac:dyDescent="0.25">
      <c r="B28" s="4" t="s">
        <v>5</v>
      </c>
      <c r="C28" s="11">
        <v>23698</v>
      </c>
      <c r="D28" s="11">
        <v>2</v>
      </c>
      <c r="E28" s="11">
        <v>38</v>
      </c>
      <c r="F28" s="6">
        <v>40</v>
      </c>
      <c r="G28" s="11">
        <v>74</v>
      </c>
      <c r="H28" s="11">
        <v>188</v>
      </c>
      <c r="I28" s="7">
        <v>262</v>
      </c>
    </row>
    <row r="29" spans="2:10" x14ac:dyDescent="0.25">
      <c r="B29" s="4" t="s">
        <v>6</v>
      </c>
      <c r="C29" s="11">
        <v>23651</v>
      </c>
      <c r="D29" s="11">
        <v>74</v>
      </c>
      <c r="E29" s="11">
        <v>40</v>
      </c>
      <c r="F29" s="6">
        <v>114</v>
      </c>
      <c r="G29" s="11">
        <v>183</v>
      </c>
      <c r="H29" s="11">
        <v>52</v>
      </c>
      <c r="I29" s="7">
        <v>235</v>
      </c>
    </row>
    <row r="30" spans="2:10" x14ac:dyDescent="0.25">
      <c r="B30" s="6" t="s">
        <v>7</v>
      </c>
      <c r="C30" s="7">
        <f t="shared" ref="C30:E30" si="2">AVERAGE(C24:C29)</f>
        <v>23660.833333333332</v>
      </c>
      <c r="D30" s="7">
        <f t="shared" si="2"/>
        <v>39.666666666666664</v>
      </c>
      <c r="E30" s="7">
        <f t="shared" si="2"/>
        <v>56.666666666666664</v>
      </c>
      <c r="F30" s="7">
        <f>AVERAGE(F24:F29)</f>
        <v>96.333333333333329</v>
      </c>
      <c r="G30" s="7">
        <f>AVERAGE(G24:G29)</f>
        <v>103.16666666666667</v>
      </c>
      <c r="H30" s="7">
        <f>AVERAGE(H24:H29)</f>
        <v>139.66666666666666</v>
      </c>
      <c r="I30" s="7">
        <f>AVERAGE(I24:I29)</f>
        <v>242.83333333333334</v>
      </c>
    </row>
    <row r="32" spans="2:10" x14ac:dyDescent="0.25">
      <c r="B32" s="1"/>
      <c r="C32" s="24" t="s">
        <v>8</v>
      </c>
      <c r="D32" s="25"/>
      <c r="E32" s="25"/>
      <c r="F32" s="26"/>
    </row>
    <row r="33" spans="2:7" x14ac:dyDescent="0.25">
      <c r="B33" s="2"/>
      <c r="C33" s="18" t="s">
        <v>13</v>
      </c>
      <c r="D33" s="18" t="s">
        <v>15</v>
      </c>
      <c r="E33" s="18" t="s">
        <v>14</v>
      </c>
      <c r="F33" s="18" t="s">
        <v>25</v>
      </c>
    </row>
    <row r="34" spans="2:7" x14ac:dyDescent="0.25">
      <c r="B34" s="4" t="s">
        <v>1</v>
      </c>
      <c r="C34" s="5">
        <f>AVERAGE(C4,C14,C24)</f>
        <v>23436.666666666668</v>
      </c>
      <c r="D34" s="5">
        <f>AVERAGE(F4,F14,F24)</f>
        <v>183.66666666666666</v>
      </c>
      <c r="E34" s="5">
        <f>AVERAGE(I4,I14,I24)</f>
        <v>379.66666666666669</v>
      </c>
      <c r="F34" s="5">
        <f>SUM(D34:E34)</f>
        <v>563.33333333333337</v>
      </c>
      <c r="G34" s="15" t="str">
        <f ca="1">IF(AND(F34=MIN($F$34:$F$39),F34&lt;&gt;0),CELL("lin",F34),"")</f>
        <v/>
      </c>
    </row>
    <row r="35" spans="2:7" x14ac:dyDescent="0.25">
      <c r="B35" s="4" t="s">
        <v>2</v>
      </c>
      <c r="C35" s="5">
        <f t="shared" ref="C35:C39" si="3">AVERAGE(C5,C15,C25)</f>
        <v>23785.333333333332</v>
      </c>
      <c r="D35" s="5">
        <f t="shared" ref="D35:D39" si="4">AVERAGE(F5,F15,F25)</f>
        <v>51.666666666666664</v>
      </c>
      <c r="E35" s="5">
        <f t="shared" ref="E35:E39" si="5">AVERAGE(I5,I15,I25)</f>
        <v>163</v>
      </c>
      <c r="F35" s="5">
        <f t="shared" ref="F35:F39" si="6">SUM(D35:E35)</f>
        <v>214.66666666666666</v>
      </c>
      <c r="G35" s="15">
        <f t="shared" ref="G35:G39" ca="1" si="7">IF(AND(F35=MIN($F$34:$F$39),F35&lt;&gt;0),CELL("lin",F35),"")</f>
        <v>35</v>
      </c>
    </row>
    <row r="36" spans="2:7" x14ac:dyDescent="0.25">
      <c r="B36" s="4" t="s">
        <v>3</v>
      </c>
      <c r="C36" s="5">
        <f t="shared" si="3"/>
        <v>23703</v>
      </c>
      <c r="D36" s="5">
        <f t="shared" si="4"/>
        <v>115.33333333333333</v>
      </c>
      <c r="E36" s="5">
        <f t="shared" si="5"/>
        <v>181.66666666666666</v>
      </c>
      <c r="F36" s="5">
        <f t="shared" si="6"/>
        <v>297</v>
      </c>
      <c r="G36" s="15" t="str">
        <f t="shared" ca="1" si="7"/>
        <v/>
      </c>
    </row>
    <row r="37" spans="2:7" x14ac:dyDescent="0.25">
      <c r="B37" s="4" t="s">
        <v>4</v>
      </c>
      <c r="C37" s="5">
        <f t="shared" si="3"/>
        <v>23699.333333333332</v>
      </c>
      <c r="D37" s="5">
        <f t="shared" si="4"/>
        <v>88.333333333333329</v>
      </c>
      <c r="E37" s="5">
        <f t="shared" si="5"/>
        <v>212.33333333333334</v>
      </c>
      <c r="F37" s="5">
        <f t="shared" si="6"/>
        <v>300.66666666666669</v>
      </c>
      <c r="G37" s="15" t="str">
        <f t="shared" ca="1" si="7"/>
        <v/>
      </c>
    </row>
    <row r="38" spans="2:7" x14ac:dyDescent="0.25">
      <c r="B38" s="4" t="s">
        <v>5</v>
      </c>
      <c r="C38" s="5">
        <f t="shared" si="3"/>
        <v>23747</v>
      </c>
      <c r="D38" s="5">
        <f t="shared" si="4"/>
        <v>39.666666666666664</v>
      </c>
      <c r="E38" s="5">
        <f t="shared" si="5"/>
        <v>213.33333333333334</v>
      </c>
      <c r="F38" s="5">
        <f t="shared" si="6"/>
        <v>253</v>
      </c>
      <c r="G38" s="15" t="str">
        <f t="shared" ca="1" si="7"/>
        <v/>
      </c>
    </row>
    <row r="39" spans="2:7" x14ac:dyDescent="0.25">
      <c r="B39" s="4" t="s">
        <v>6</v>
      </c>
      <c r="C39" s="5">
        <f t="shared" si="3"/>
        <v>23677</v>
      </c>
      <c r="D39" s="5">
        <f t="shared" si="4"/>
        <v>117.66666666666667</v>
      </c>
      <c r="E39" s="5">
        <f t="shared" si="5"/>
        <v>205.33333333333334</v>
      </c>
      <c r="F39" s="5">
        <f t="shared" si="6"/>
        <v>323</v>
      </c>
      <c r="G39" s="15" t="str">
        <f t="shared" ca="1" si="7"/>
        <v/>
      </c>
    </row>
    <row r="40" spans="2:7" x14ac:dyDescent="0.25">
      <c r="B40" s="8" t="s">
        <v>7</v>
      </c>
      <c r="C40" s="9">
        <f>AVERAGE(C34:C39)</f>
        <v>23674.722222222219</v>
      </c>
      <c r="D40" s="9">
        <f>AVERAGE(D34:D39)</f>
        <v>99.388888888888872</v>
      </c>
      <c r="E40" s="9">
        <f>AVERAGE(E34:E39)</f>
        <v>225.88888888888889</v>
      </c>
      <c r="F40" s="9">
        <f>AVERAGE(F34:F39)</f>
        <v>325.27777777777777</v>
      </c>
    </row>
    <row r="41" spans="2:7" x14ac:dyDescent="0.25">
      <c r="B41" s="12"/>
      <c r="C41" s="13"/>
      <c r="D41" s="13"/>
      <c r="E41" s="13"/>
      <c r="F41" s="13"/>
    </row>
    <row r="42" spans="2:7" x14ac:dyDescent="0.25">
      <c r="C42" s="18" t="s">
        <v>9</v>
      </c>
      <c r="D42" s="18" t="s">
        <v>16</v>
      </c>
      <c r="E42" s="18" t="s">
        <v>17</v>
      </c>
    </row>
    <row r="43" spans="2:7" x14ac:dyDescent="0.25">
      <c r="B43" s="27" t="s">
        <v>12</v>
      </c>
      <c r="C43" s="28">
        <f ca="1">IF(SUM($G$34:$G$39)&lt;&gt;0,SUM($G$34:$G$39)-33,"")</f>
        <v>2</v>
      </c>
      <c r="D43" s="11" t="str">
        <f ca="1">IF(SUM($G$34:$G$39) &lt;&gt; 0, CONCATENATE("$C$",SUM($G$34:$G$39)), "" )</f>
        <v>$C$35</v>
      </c>
      <c r="E43" s="11">
        <f ca="1">INDIRECT(D43)</f>
        <v>23785.333333333332</v>
      </c>
    </row>
    <row r="44" spans="2:7" x14ac:dyDescent="0.25">
      <c r="B44" s="27"/>
      <c r="C44" s="28"/>
      <c r="D44" s="11" t="str">
        <f ca="1">IF(SUM($G$34:$G$39) &lt;&gt; 0, CONCATENATE("$D$",SUM($G$34:$G$39)), "" )</f>
        <v>$D$35</v>
      </c>
      <c r="E44" s="11">
        <f ca="1">INDIRECT(D44)</f>
        <v>51.666666666666664</v>
      </c>
    </row>
    <row r="45" spans="2:7" x14ac:dyDescent="0.25">
      <c r="B45" s="27"/>
      <c r="C45" s="28"/>
      <c r="D45" s="11" t="str">
        <f ca="1">IF(SUM($G$34:$G$39) &lt;&gt; 0, CONCATENATE("$E$",SUM($G$34:$G$39)), "" )</f>
        <v>$E$35</v>
      </c>
      <c r="E45" s="11">
        <f ca="1">INDIRECT(D45)</f>
        <v>163</v>
      </c>
    </row>
  </sheetData>
  <mergeCells count="6">
    <mergeCell ref="C2:I2"/>
    <mergeCell ref="C12:I12"/>
    <mergeCell ref="C22:I22"/>
    <mergeCell ref="C32:F32"/>
    <mergeCell ref="B43:B45"/>
    <mergeCell ref="C43:C45"/>
  </mergeCells>
  <conditionalFormatting sqref="F34:F3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45"/>
  <sheetViews>
    <sheetView workbookViewId="0">
      <selection activeCell="C24" sqref="C24:I29"/>
    </sheetView>
  </sheetViews>
  <sheetFormatPr defaultRowHeight="15" x14ac:dyDescent="0.25"/>
  <cols>
    <col min="1" max="1" width="1.42578125" customWidth="1"/>
    <col min="2" max="2" width="14.28515625" customWidth="1"/>
    <col min="3" max="9" width="14.7109375" customWidth="1"/>
    <col min="10" max="10" width="1.42578125" customWidth="1"/>
  </cols>
  <sheetData>
    <row r="2" spans="2:9" x14ac:dyDescent="0.25">
      <c r="B2" s="1"/>
      <c r="C2" s="22" t="s">
        <v>0</v>
      </c>
      <c r="D2" s="23"/>
      <c r="E2" s="23"/>
      <c r="F2" s="23"/>
      <c r="G2" s="23"/>
      <c r="H2" s="23"/>
      <c r="I2" s="23"/>
    </row>
    <row r="3" spans="2:9" x14ac:dyDescent="0.25">
      <c r="B3" s="2"/>
      <c r="C3" s="21" t="s">
        <v>13</v>
      </c>
      <c r="D3" s="21" t="s">
        <v>19</v>
      </c>
      <c r="E3" s="21" t="s">
        <v>20</v>
      </c>
      <c r="F3" s="21" t="s">
        <v>15</v>
      </c>
      <c r="G3" s="21" t="s">
        <v>18</v>
      </c>
      <c r="H3" s="21" t="s">
        <v>21</v>
      </c>
      <c r="I3" s="21" t="s">
        <v>14</v>
      </c>
    </row>
    <row r="4" spans="2:9" x14ac:dyDescent="0.25">
      <c r="B4" s="4" t="s">
        <v>1</v>
      </c>
      <c r="C4" s="11">
        <v>23851</v>
      </c>
      <c r="D4" s="11">
        <v>11</v>
      </c>
      <c r="E4" s="11">
        <v>14</v>
      </c>
      <c r="F4" s="6">
        <v>25</v>
      </c>
      <c r="G4" s="11">
        <v>79</v>
      </c>
      <c r="H4" s="11">
        <v>45</v>
      </c>
      <c r="I4" s="7">
        <v>124</v>
      </c>
    </row>
    <row r="5" spans="2:9" x14ac:dyDescent="0.25">
      <c r="B5" s="4" t="s">
        <v>2</v>
      </c>
      <c r="C5" s="11">
        <v>23810</v>
      </c>
      <c r="D5" s="11">
        <v>6</v>
      </c>
      <c r="E5" s="11">
        <v>17</v>
      </c>
      <c r="F5" s="6">
        <v>23</v>
      </c>
      <c r="G5" s="11">
        <v>86</v>
      </c>
      <c r="H5" s="11">
        <v>81</v>
      </c>
      <c r="I5" s="7">
        <v>167</v>
      </c>
    </row>
    <row r="6" spans="2:9" x14ac:dyDescent="0.25">
      <c r="B6" s="4" t="s">
        <v>3</v>
      </c>
      <c r="C6" s="11">
        <v>23915</v>
      </c>
      <c r="D6" s="11">
        <v>3</v>
      </c>
      <c r="E6" s="11">
        <v>0</v>
      </c>
      <c r="F6" s="6">
        <v>3</v>
      </c>
      <c r="G6" s="11">
        <v>22</v>
      </c>
      <c r="H6" s="11">
        <v>60</v>
      </c>
      <c r="I6" s="7">
        <v>82</v>
      </c>
    </row>
    <row r="7" spans="2:9" x14ac:dyDescent="0.25">
      <c r="B7" s="4" t="s">
        <v>4</v>
      </c>
      <c r="C7" s="11">
        <v>23828</v>
      </c>
      <c r="D7" s="11">
        <v>18</v>
      </c>
      <c r="E7" s="11">
        <v>29</v>
      </c>
      <c r="F7" s="6">
        <v>47</v>
      </c>
      <c r="G7" s="11">
        <v>59</v>
      </c>
      <c r="H7" s="11">
        <v>66</v>
      </c>
      <c r="I7" s="7">
        <v>125</v>
      </c>
    </row>
    <row r="8" spans="2:9" x14ac:dyDescent="0.25">
      <c r="B8" s="4" t="s">
        <v>5</v>
      </c>
      <c r="C8" s="11">
        <v>23892</v>
      </c>
      <c r="D8" s="11">
        <v>12</v>
      </c>
      <c r="E8" s="11">
        <v>10</v>
      </c>
      <c r="F8" s="6">
        <v>22</v>
      </c>
      <c r="G8" s="11">
        <v>25</v>
      </c>
      <c r="H8" s="11">
        <v>61</v>
      </c>
      <c r="I8" s="7">
        <v>86</v>
      </c>
    </row>
    <row r="9" spans="2:9" x14ac:dyDescent="0.25">
      <c r="B9" s="4" t="s">
        <v>6</v>
      </c>
      <c r="C9" s="11">
        <v>23740</v>
      </c>
      <c r="D9" s="11">
        <v>58</v>
      </c>
      <c r="E9" s="11">
        <v>50</v>
      </c>
      <c r="F9" s="6">
        <v>108</v>
      </c>
      <c r="G9" s="11">
        <v>76</v>
      </c>
      <c r="H9" s="11">
        <v>76</v>
      </c>
      <c r="I9" s="7">
        <v>152</v>
      </c>
    </row>
    <row r="10" spans="2:9" x14ac:dyDescent="0.25">
      <c r="B10" s="6" t="s">
        <v>7</v>
      </c>
      <c r="C10" s="7">
        <f t="shared" ref="C10:E10" si="0">AVERAGE(C4:C9)</f>
        <v>23839.333333333332</v>
      </c>
      <c r="D10" s="7">
        <f t="shared" si="0"/>
        <v>18</v>
      </c>
      <c r="E10" s="7">
        <f t="shared" si="0"/>
        <v>20</v>
      </c>
      <c r="F10" s="7">
        <f>AVERAGE(F4:F9)</f>
        <v>38</v>
      </c>
      <c r="G10" s="7">
        <f>AVERAGE(G4:G9)</f>
        <v>57.833333333333336</v>
      </c>
      <c r="H10" s="7">
        <f>AVERAGE(H4:H9)</f>
        <v>64.833333333333329</v>
      </c>
      <c r="I10" s="7">
        <f>AVERAGE(I4:I9)</f>
        <v>122.66666666666667</v>
      </c>
    </row>
    <row r="12" spans="2:9" x14ac:dyDescent="0.25">
      <c r="B12" s="1"/>
      <c r="C12" s="22" t="s">
        <v>23</v>
      </c>
      <c r="D12" s="23"/>
      <c r="E12" s="23"/>
      <c r="F12" s="23"/>
      <c r="G12" s="23"/>
      <c r="H12" s="23"/>
      <c r="I12" s="23"/>
    </row>
    <row r="13" spans="2:9" x14ac:dyDescent="0.25">
      <c r="B13" s="2"/>
      <c r="C13" s="21" t="s">
        <v>13</v>
      </c>
      <c r="D13" s="21" t="s">
        <v>19</v>
      </c>
      <c r="E13" s="21" t="s">
        <v>20</v>
      </c>
      <c r="F13" s="21" t="s">
        <v>15</v>
      </c>
      <c r="G13" s="21" t="s">
        <v>18</v>
      </c>
      <c r="H13" s="21" t="s">
        <v>21</v>
      </c>
      <c r="I13" s="21" t="s">
        <v>14</v>
      </c>
    </row>
    <row r="14" spans="2:9" x14ac:dyDescent="0.25">
      <c r="B14" s="4" t="s">
        <v>1</v>
      </c>
      <c r="C14" s="11">
        <v>23807</v>
      </c>
      <c r="D14" s="11">
        <v>12</v>
      </c>
      <c r="E14" s="11">
        <v>16</v>
      </c>
      <c r="F14" s="6">
        <v>28</v>
      </c>
      <c r="G14" s="11">
        <v>109</v>
      </c>
      <c r="H14" s="11">
        <v>56</v>
      </c>
      <c r="I14" s="7">
        <v>165</v>
      </c>
    </row>
    <row r="15" spans="2:9" x14ac:dyDescent="0.25">
      <c r="B15" s="4" t="s">
        <v>2</v>
      </c>
      <c r="C15" s="11">
        <v>23777</v>
      </c>
      <c r="D15" s="11">
        <v>4</v>
      </c>
      <c r="E15" s="11">
        <v>14</v>
      </c>
      <c r="F15" s="6">
        <v>18</v>
      </c>
      <c r="G15" s="11">
        <v>114</v>
      </c>
      <c r="H15" s="11">
        <v>91</v>
      </c>
      <c r="I15" s="7">
        <v>205</v>
      </c>
    </row>
    <row r="16" spans="2:9" x14ac:dyDescent="0.25">
      <c r="B16" s="4" t="s">
        <v>3</v>
      </c>
      <c r="C16" s="11">
        <v>23907</v>
      </c>
      <c r="D16" s="11">
        <v>3</v>
      </c>
      <c r="E16" s="11">
        <v>1</v>
      </c>
      <c r="F16" s="6">
        <v>4</v>
      </c>
      <c r="G16" s="11">
        <v>39</v>
      </c>
      <c r="H16" s="11">
        <v>50</v>
      </c>
      <c r="I16" s="7">
        <v>89</v>
      </c>
    </row>
    <row r="17" spans="2:10" x14ac:dyDescent="0.25">
      <c r="B17" s="4" t="s">
        <v>4</v>
      </c>
      <c r="C17" s="11">
        <v>23821</v>
      </c>
      <c r="D17" s="11">
        <v>23</v>
      </c>
      <c r="E17" s="11">
        <v>28</v>
      </c>
      <c r="F17" s="6">
        <v>51</v>
      </c>
      <c r="G17" s="11">
        <v>70</v>
      </c>
      <c r="H17" s="11">
        <v>58</v>
      </c>
      <c r="I17" s="7">
        <v>128</v>
      </c>
    </row>
    <row r="18" spans="2:10" x14ac:dyDescent="0.25">
      <c r="B18" s="4" t="s">
        <v>5</v>
      </c>
      <c r="C18" s="11">
        <v>23870</v>
      </c>
      <c r="D18" s="11">
        <v>10</v>
      </c>
      <c r="E18" s="11">
        <v>14</v>
      </c>
      <c r="F18" s="6">
        <v>24</v>
      </c>
      <c r="G18" s="11">
        <v>39</v>
      </c>
      <c r="H18" s="11">
        <v>67</v>
      </c>
      <c r="I18" s="7">
        <v>106</v>
      </c>
    </row>
    <row r="19" spans="2:10" x14ac:dyDescent="0.25">
      <c r="B19" s="4" t="s">
        <v>6</v>
      </c>
      <c r="C19" s="11">
        <v>23720</v>
      </c>
      <c r="D19" s="11">
        <v>60</v>
      </c>
      <c r="E19" s="11">
        <v>46</v>
      </c>
      <c r="F19" s="6">
        <v>106</v>
      </c>
      <c r="G19" s="11">
        <v>86</v>
      </c>
      <c r="H19" s="11">
        <v>88</v>
      </c>
      <c r="I19" s="7">
        <v>174</v>
      </c>
    </row>
    <row r="20" spans="2:10" x14ac:dyDescent="0.25">
      <c r="B20" s="6" t="s">
        <v>7</v>
      </c>
      <c r="C20" s="7">
        <f t="shared" ref="C20:E20" si="1">AVERAGE(C14:C19)</f>
        <v>23817</v>
      </c>
      <c r="D20" s="7">
        <f t="shared" si="1"/>
        <v>18.666666666666668</v>
      </c>
      <c r="E20" s="7">
        <f t="shared" si="1"/>
        <v>19.833333333333332</v>
      </c>
      <c r="F20" s="7">
        <f>AVERAGE(F14:F19)</f>
        <v>38.5</v>
      </c>
      <c r="G20" s="7">
        <f>AVERAGE(G14:G19)</f>
        <v>76.166666666666671</v>
      </c>
      <c r="H20" s="7">
        <f>AVERAGE(H14:H19)</f>
        <v>68.333333333333329</v>
      </c>
      <c r="I20" s="7">
        <f>AVERAGE(I14:I19)</f>
        <v>144.5</v>
      </c>
    </row>
    <row r="21" spans="2:10" x14ac:dyDescent="0.25">
      <c r="B21" s="12"/>
      <c r="C21" s="13"/>
      <c r="D21" s="13"/>
      <c r="E21" s="13"/>
      <c r="F21" s="13"/>
      <c r="G21" s="13"/>
      <c r="H21" s="13"/>
      <c r="I21" s="13"/>
      <c r="J21" s="14"/>
    </row>
    <row r="22" spans="2:10" x14ac:dyDescent="0.25">
      <c r="B22" s="1"/>
      <c r="C22" s="22" t="s">
        <v>22</v>
      </c>
      <c r="D22" s="23"/>
      <c r="E22" s="23"/>
      <c r="F22" s="23"/>
      <c r="G22" s="23"/>
      <c r="H22" s="23"/>
      <c r="I22" s="23"/>
    </row>
    <row r="23" spans="2:10" x14ac:dyDescent="0.25">
      <c r="B23" s="2"/>
      <c r="C23" s="21" t="s">
        <v>13</v>
      </c>
      <c r="D23" s="21" t="s">
        <v>19</v>
      </c>
      <c r="E23" s="21" t="s">
        <v>20</v>
      </c>
      <c r="F23" s="21" t="s">
        <v>15</v>
      </c>
      <c r="G23" s="21" t="s">
        <v>18</v>
      </c>
      <c r="H23" s="21" t="s">
        <v>21</v>
      </c>
      <c r="I23" s="21" t="s">
        <v>14</v>
      </c>
    </row>
    <row r="24" spans="2:10" x14ac:dyDescent="0.25">
      <c r="B24" s="4" t="s">
        <v>1</v>
      </c>
      <c r="C24" s="11">
        <v>23835</v>
      </c>
      <c r="D24" s="11">
        <v>8</v>
      </c>
      <c r="E24" s="11">
        <v>14</v>
      </c>
      <c r="F24" s="6">
        <v>22</v>
      </c>
      <c r="G24" s="11">
        <v>100</v>
      </c>
      <c r="H24" s="11">
        <v>43</v>
      </c>
      <c r="I24" s="7">
        <v>143</v>
      </c>
    </row>
    <row r="25" spans="2:10" x14ac:dyDescent="0.25">
      <c r="B25" s="4" t="s">
        <v>2</v>
      </c>
      <c r="C25" s="11">
        <v>23783</v>
      </c>
      <c r="D25" s="11">
        <v>6</v>
      </c>
      <c r="E25" s="11">
        <v>18</v>
      </c>
      <c r="F25" s="6">
        <v>24</v>
      </c>
      <c r="G25" s="11">
        <v>110</v>
      </c>
      <c r="H25" s="11">
        <v>83</v>
      </c>
      <c r="I25" s="7">
        <v>193</v>
      </c>
    </row>
    <row r="26" spans="2:10" x14ac:dyDescent="0.25">
      <c r="B26" s="4" t="s">
        <v>3</v>
      </c>
      <c r="C26" s="11">
        <v>23869</v>
      </c>
      <c r="D26" s="11">
        <v>2</v>
      </c>
      <c r="E26" s="11">
        <v>1</v>
      </c>
      <c r="F26" s="6">
        <v>3</v>
      </c>
      <c r="G26" s="11">
        <v>43</v>
      </c>
      <c r="H26" s="11">
        <v>85</v>
      </c>
      <c r="I26" s="7">
        <v>128</v>
      </c>
    </row>
    <row r="27" spans="2:10" x14ac:dyDescent="0.25">
      <c r="B27" s="4" t="s">
        <v>4</v>
      </c>
      <c r="C27" s="11">
        <v>23844</v>
      </c>
      <c r="D27" s="11">
        <v>15</v>
      </c>
      <c r="E27" s="11">
        <v>30</v>
      </c>
      <c r="F27" s="6">
        <v>45</v>
      </c>
      <c r="G27" s="11">
        <v>68</v>
      </c>
      <c r="H27" s="11">
        <v>43</v>
      </c>
      <c r="I27" s="7">
        <v>111</v>
      </c>
    </row>
    <row r="28" spans="2:10" x14ac:dyDescent="0.25">
      <c r="B28" s="4" t="s">
        <v>5</v>
      </c>
      <c r="C28" s="11">
        <v>23880</v>
      </c>
      <c r="D28" s="11">
        <v>11</v>
      </c>
      <c r="E28" s="11">
        <v>10</v>
      </c>
      <c r="F28" s="6">
        <v>21</v>
      </c>
      <c r="G28" s="11">
        <v>33</v>
      </c>
      <c r="H28" s="11">
        <v>66</v>
      </c>
      <c r="I28" s="7">
        <v>99</v>
      </c>
    </row>
    <row r="29" spans="2:10" x14ac:dyDescent="0.25">
      <c r="B29" s="4" t="s">
        <v>6</v>
      </c>
      <c r="C29" s="11">
        <v>23684</v>
      </c>
      <c r="D29" s="11">
        <v>52</v>
      </c>
      <c r="E29" s="11">
        <v>58</v>
      </c>
      <c r="F29" s="6">
        <v>110</v>
      </c>
      <c r="G29" s="11">
        <v>109</v>
      </c>
      <c r="H29" s="11">
        <v>97</v>
      </c>
      <c r="I29" s="7">
        <v>206</v>
      </c>
    </row>
    <row r="30" spans="2:10" x14ac:dyDescent="0.25">
      <c r="B30" s="6" t="s">
        <v>7</v>
      </c>
      <c r="C30" s="7">
        <f t="shared" ref="C30:E30" si="2">AVERAGE(C24:C29)</f>
        <v>23815.833333333332</v>
      </c>
      <c r="D30" s="7">
        <f t="shared" si="2"/>
        <v>15.666666666666666</v>
      </c>
      <c r="E30" s="7">
        <f t="shared" si="2"/>
        <v>21.833333333333332</v>
      </c>
      <c r="F30" s="7">
        <f>AVERAGE(F24:F29)</f>
        <v>37.5</v>
      </c>
      <c r="G30" s="7">
        <f>AVERAGE(G24:G29)</f>
        <v>77.166666666666671</v>
      </c>
      <c r="H30" s="7">
        <f>AVERAGE(H24:H29)</f>
        <v>69.5</v>
      </c>
      <c r="I30" s="7">
        <f>AVERAGE(I24:I29)</f>
        <v>146.66666666666666</v>
      </c>
    </row>
    <row r="32" spans="2:10" x14ac:dyDescent="0.25">
      <c r="B32" s="1"/>
      <c r="C32" s="24" t="s">
        <v>8</v>
      </c>
      <c r="D32" s="25"/>
      <c r="E32" s="25"/>
      <c r="F32" s="26"/>
    </row>
    <row r="33" spans="2:7" x14ac:dyDescent="0.25">
      <c r="B33" s="2"/>
      <c r="C33" s="18" t="s">
        <v>13</v>
      </c>
      <c r="D33" s="18" t="s">
        <v>15</v>
      </c>
      <c r="E33" s="18" t="s">
        <v>14</v>
      </c>
      <c r="F33" s="18" t="s">
        <v>25</v>
      </c>
    </row>
    <row r="34" spans="2:7" x14ac:dyDescent="0.25">
      <c r="B34" s="4" t="s">
        <v>1</v>
      </c>
      <c r="C34" s="5">
        <f>AVERAGE(C4,C14,C24)</f>
        <v>23831</v>
      </c>
      <c r="D34" s="5">
        <f>AVERAGE(F4,F14,F24)</f>
        <v>25</v>
      </c>
      <c r="E34" s="5">
        <f>AVERAGE(I4,I14,I24)</f>
        <v>144</v>
      </c>
      <c r="F34" s="5">
        <f>SUM(D34:E34)</f>
        <v>169</v>
      </c>
      <c r="G34" s="15" t="str">
        <f ca="1">IF(AND(F34=MIN($F$34:$F$39),F34&lt;&gt;0),CELL("lin",F34),"")</f>
        <v/>
      </c>
    </row>
    <row r="35" spans="2:7" x14ac:dyDescent="0.25">
      <c r="B35" s="4" t="s">
        <v>2</v>
      </c>
      <c r="C35" s="5">
        <f t="shared" ref="C35:C39" si="3">AVERAGE(C5,C15,C25)</f>
        <v>23790</v>
      </c>
      <c r="D35" s="5">
        <f t="shared" ref="D35:D39" si="4">AVERAGE(F5,F15,F25)</f>
        <v>21.666666666666668</v>
      </c>
      <c r="E35" s="5">
        <f t="shared" ref="E35:E39" si="5">AVERAGE(I5,I15,I25)</f>
        <v>188.33333333333334</v>
      </c>
      <c r="F35" s="5">
        <f t="shared" ref="F35:F39" si="6">SUM(D35:E35)</f>
        <v>210</v>
      </c>
      <c r="G35" s="15" t="str">
        <f t="shared" ref="G35:G39" ca="1" si="7">IF(AND(F35=MIN($F$34:$F$39),F35&lt;&gt;0),CELL("lin",F35),"")</f>
        <v/>
      </c>
    </row>
    <row r="36" spans="2:7" x14ac:dyDescent="0.25">
      <c r="B36" s="4" t="s">
        <v>3</v>
      </c>
      <c r="C36" s="5">
        <f t="shared" si="3"/>
        <v>23897</v>
      </c>
      <c r="D36" s="5">
        <f t="shared" si="4"/>
        <v>3.3333333333333335</v>
      </c>
      <c r="E36" s="5">
        <f t="shared" si="5"/>
        <v>99.666666666666671</v>
      </c>
      <c r="F36" s="5">
        <f t="shared" si="6"/>
        <v>103</v>
      </c>
      <c r="G36" s="15">
        <f t="shared" ca="1" si="7"/>
        <v>36</v>
      </c>
    </row>
    <row r="37" spans="2:7" x14ac:dyDescent="0.25">
      <c r="B37" s="4" t="s">
        <v>4</v>
      </c>
      <c r="C37" s="5">
        <f t="shared" si="3"/>
        <v>23831</v>
      </c>
      <c r="D37" s="5">
        <f t="shared" si="4"/>
        <v>47.666666666666664</v>
      </c>
      <c r="E37" s="5">
        <f t="shared" si="5"/>
        <v>121.33333333333333</v>
      </c>
      <c r="F37" s="5">
        <f t="shared" si="6"/>
        <v>169</v>
      </c>
      <c r="G37" s="15" t="str">
        <f t="shared" ca="1" si="7"/>
        <v/>
      </c>
    </row>
    <row r="38" spans="2:7" x14ac:dyDescent="0.25">
      <c r="B38" s="4" t="s">
        <v>5</v>
      </c>
      <c r="C38" s="5">
        <f t="shared" si="3"/>
        <v>23880.666666666668</v>
      </c>
      <c r="D38" s="5">
        <f t="shared" si="4"/>
        <v>22.333333333333332</v>
      </c>
      <c r="E38" s="5">
        <f t="shared" si="5"/>
        <v>97</v>
      </c>
      <c r="F38" s="5">
        <f t="shared" si="6"/>
        <v>119.33333333333333</v>
      </c>
      <c r="G38" s="15" t="str">
        <f t="shared" ca="1" si="7"/>
        <v/>
      </c>
    </row>
    <row r="39" spans="2:7" x14ac:dyDescent="0.25">
      <c r="B39" s="4" t="s">
        <v>6</v>
      </c>
      <c r="C39" s="5">
        <f t="shared" si="3"/>
        <v>23714.666666666668</v>
      </c>
      <c r="D39" s="5">
        <f t="shared" si="4"/>
        <v>108</v>
      </c>
      <c r="E39" s="5">
        <f t="shared" si="5"/>
        <v>177.33333333333334</v>
      </c>
      <c r="F39" s="5">
        <f t="shared" si="6"/>
        <v>285.33333333333337</v>
      </c>
      <c r="G39" s="15" t="str">
        <f t="shared" ca="1" si="7"/>
        <v/>
      </c>
    </row>
    <row r="40" spans="2:7" x14ac:dyDescent="0.25">
      <c r="B40" s="8" t="s">
        <v>7</v>
      </c>
      <c r="C40" s="9">
        <f>AVERAGE(C34:C39)</f>
        <v>23824.055555555558</v>
      </c>
      <c r="D40" s="9">
        <f>AVERAGE(D34:D39)</f>
        <v>38</v>
      </c>
      <c r="E40" s="9">
        <f>AVERAGE(E34:E39)</f>
        <v>137.94444444444446</v>
      </c>
      <c r="F40" s="9">
        <f>AVERAGE(F34:F39)</f>
        <v>175.94444444444446</v>
      </c>
    </row>
    <row r="41" spans="2:7" x14ac:dyDescent="0.25">
      <c r="B41" s="12"/>
      <c r="C41" s="13"/>
      <c r="D41" s="13"/>
      <c r="E41" s="13"/>
      <c r="F41" s="13"/>
    </row>
    <row r="42" spans="2:7" x14ac:dyDescent="0.25">
      <c r="C42" s="18" t="s">
        <v>9</v>
      </c>
      <c r="D42" s="18" t="s">
        <v>16</v>
      </c>
      <c r="E42" s="18" t="s">
        <v>17</v>
      </c>
    </row>
    <row r="43" spans="2:7" x14ac:dyDescent="0.25">
      <c r="B43" s="27" t="s">
        <v>12</v>
      </c>
      <c r="C43" s="28">
        <f ca="1">IF(SUM($G$34:$G$39)&lt;&gt;0,SUM($G$34:$G$39)-33,"")</f>
        <v>3</v>
      </c>
      <c r="D43" s="11" t="str">
        <f ca="1">IF(SUM($G$34:$G$39) &lt;&gt; 0, CONCATENATE("$C$",SUM($G$34:$G$39)), "" )</f>
        <v>$C$36</v>
      </c>
      <c r="E43" s="11">
        <f ca="1">INDIRECT(D43)</f>
        <v>23897</v>
      </c>
    </row>
    <row r="44" spans="2:7" x14ac:dyDescent="0.25">
      <c r="B44" s="27"/>
      <c r="C44" s="28"/>
      <c r="D44" s="11" t="str">
        <f ca="1">IF(SUM($G$34:$G$39) &lt;&gt; 0, CONCATENATE("$D$",SUM($G$34:$G$39)), "" )</f>
        <v>$D$36</v>
      </c>
      <c r="E44" s="11">
        <f ca="1">INDIRECT(D44)</f>
        <v>3.3333333333333335</v>
      </c>
    </row>
    <row r="45" spans="2:7" x14ac:dyDescent="0.25">
      <c r="B45" s="27"/>
      <c r="C45" s="28"/>
      <c r="D45" s="11" t="str">
        <f ca="1">IF(SUM($G$34:$G$39) &lt;&gt; 0, CONCATENATE("$E$",SUM($G$34:$G$39)), "" )</f>
        <v>$E$36</v>
      </c>
      <c r="E45" s="11">
        <f ca="1">INDIRECT(D45)</f>
        <v>99.666666666666671</v>
      </c>
    </row>
  </sheetData>
  <mergeCells count="6">
    <mergeCell ref="C2:I2"/>
    <mergeCell ref="C12:I12"/>
    <mergeCell ref="C22:I22"/>
    <mergeCell ref="C32:F32"/>
    <mergeCell ref="B43:B45"/>
    <mergeCell ref="C43:C45"/>
  </mergeCells>
  <conditionalFormatting sqref="F34:F3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4"/>
  <dimension ref="B3:I11"/>
  <sheetViews>
    <sheetView tabSelected="1" workbookViewId="0">
      <selection activeCell="F15" sqref="F15"/>
    </sheetView>
  </sheetViews>
  <sheetFormatPr defaultRowHeight="15" x14ac:dyDescent="0.25"/>
  <cols>
    <col min="1" max="1" width="1.42578125" customWidth="1"/>
    <col min="2" max="2" width="15" bestFit="1" customWidth="1"/>
    <col min="3" max="4" width="12.42578125" customWidth="1"/>
    <col min="5" max="7" width="14.42578125" customWidth="1"/>
    <col min="8" max="8" width="1.42578125" customWidth="1"/>
  </cols>
  <sheetData>
    <row r="3" spans="2:9" ht="15" customHeight="1" x14ac:dyDescent="0.25">
      <c r="B3" s="29" t="s">
        <v>10</v>
      </c>
      <c r="C3" s="29"/>
      <c r="D3" s="29"/>
      <c r="E3" s="29"/>
      <c r="F3" s="29"/>
      <c r="G3" s="29"/>
    </row>
    <row r="4" spans="2:9" x14ac:dyDescent="0.25">
      <c r="B4" s="10" t="s">
        <v>11</v>
      </c>
      <c r="C4" s="3" t="s">
        <v>9</v>
      </c>
      <c r="D4" s="21" t="s">
        <v>13</v>
      </c>
      <c r="E4" s="3" t="s">
        <v>15</v>
      </c>
      <c r="F4" s="17" t="s">
        <v>14</v>
      </c>
      <c r="G4" s="3" t="s">
        <v>25</v>
      </c>
    </row>
    <row r="5" spans="2:9" x14ac:dyDescent="0.25">
      <c r="B5" s="16">
        <v>8</v>
      </c>
      <c r="C5" s="11">
        <f ca="1">'N8'!C43</f>
        <v>4</v>
      </c>
      <c r="D5" s="11">
        <f ca="1">'N8'!$E43</f>
        <v>23733.333333333332</v>
      </c>
      <c r="E5" s="11">
        <f ca="1">'N8'!$E44</f>
        <v>117.66666666666667</v>
      </c>
      <c r="F5" s="11">
        <f ca="1">'N8'!$E45</f>
        <v>149</v>
      </c>
      <c r="G5" s="11">
        <f ca="1">SUM(E5:F5)</f>
        <v>266.66666666666669</v>
      </c>
      <c r="I5" s="15" t="str">
        <f ca="1">IF(G5=MIN($G$5:$G$7),CELL("lin",G5),"")</f>
        <v/>
      </c>
    </row>
    <row r="6" spans="2:9" x14ac:dyDescent="0.25">
      <c r="B6" s="16">
        <v>12</v>
      </c>
      <c r="C6" s="11">
        <f ca="1">'N12'!C43</f>
        <v>2</v>
      </c>
      <c r="D6" s="11">
        <f ca="1">'N12'!$E43</f>
        <v>23785.333333333332</v>
      </c>
      <c r="E6" s="11">
        <f ca="1">'N12'!$E44</f>
        <v>51.666666666666664</v>
      </c>
      <c r="F6" s="11">
        <f ca="1">'N12'!$E45</f>
        <v>163</v>
      </c>
      <c r="G6" s="11">
        <f t="shared" ref="G6:G7" ca="1" si="0">SUM(E6:F6)</f>
        <v>214.66666666666666</v>
      </c>
      <c r="I6" s="15" t="str">
        <f t="shared" ref="I6:I7" ca="1" si="1">IF(G6=MIN($G$5:$G$7),CELL("lin",G6),"")</f>
        <v/>
      </c>
    </row>
    <row r="7" spans="2:9" x14ac:dyDescent="0.25">
      <c r="B7" s="16">
        <v>16</v>
      </c>
      <c r="C7" s="11">
        <f ca="1">'N16'!C43</f>
        <v>3</v>
      </c>
      <c r="D7" s="11">
        <f ca="1">'N16'!E43</f>
        <v>23897</v>
      </c>
      <c r="E7" s="11">
        <f ca="1">'N16'!E44</f>
        <v>3.3333333333333335</v>
      </c>
      <c r="F7" s="11">
        <f ca="1">'N16'!E45</f>
        <v>99.666666666666671</v>
      </c>
      <c r="G7" s="11">
        <f t="shared" ca="1" si="0"/>
        <v>103</v>
      </c>
      <c r="I7" s="15">
        <f t="shared" ca="1" si="1"/>
        <v>7</v>
      </c>
    </row>
    <row r="9" spans="2:9" x14ac:dyDescent="0.25">
      <c r="B9" s="30" t="s">
        <v>12</v>
      </c>
      <c r="C9" s="30"/>
      <c r="D9" s="30"/>
      <c r="E9" s="30"/>
      <c r="F9" s="30"/>
      <c r="G9" s="30"/>
    </row>
    <row r="10" spans="2:9" x14ac:dyDescent="0.25">
      <c r="B10" s="19" t="s">
        <v>11</v>
      </c>
      <c r="C10" s="19" t="s">
        <v>9</v>
      </c>
      <c r="D10" s="19" t="s">
        <v>13</v>
      </c>
      <c r="E10" s="19" t="s">
        <v>15</v>
      </c>
      <c r="F10" s="19" t="s">
        <v>14</v>
      </c>
      <c r="G10" s="19" t="s">
        <v>24</v>
      </c>
    </row>
    <row r="11" spans="2:9" x14ac:dyDescent="0.25">
      <c r="B11" s="11">
        <f ca="1">INDIRECT(CONCATENATE("$B$",SUM($I$5:$I$7)))</f>
        <v>16</v>
      </c>
      <c r="C11" s="11">
        <f ca="1">INDIRECT(CONCATENATE("$C$",SUM($I$5:$I$7)))</f>
        <v>3</v>
      </c>
      <c r="D11" s="11">
        <f ca="1">INDIRECT(CONCATENATE("$D$",SUM($I$5:$I$7)))</f>
        <v>23897</v>
      </c>
      <c r="E11" s="11">
        <f ca="1">INDIRECT(CONCATENATE("$E$",SUM($I$5:$I$7)))</f>
        <v>3.3333333333333335</v>
      </c>
      <c r="F11" s="11">
        <f ca="1">INDIRECT(CONCATENATE("$F$",SUM($I$5:$I$7)))</f>
        <v>99.666666666666671</v>
      </c>
      <c r="G11" s="11">
        <f ca="1">INDIRECT(CONCATENATE("$G$",SUM($I$5:$I$7)))</f>
        <v>103</v>
      </c>
    </row>
  </sheetData>
  <mergeCells count="2">
    <mergeCell ref="B3:G3"/>
    <mergeCell ref="B9:G9"/>
  </mergeCells>
  <conditionalFormatting sqref="G5:G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N8</vt:lpstr>
      <vt:lpstr>N12</vt:lpstr>
      <vt:lpstr>N16</vt:lpstr>
      <vt:lpstr>Melhores</vt:lpstr>
    </vt:vector>
  </TitlesOfParts>
  <Company>DLR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Diogo L. R.</dc:creator>
  <cp:lastModifiedBy>Diogo L. R.</cp:lastModifiedBy>
  <cp:lastPrinted>2010-08-11T14:52:40Z</cp:lastPrinted>
  <dcterms:created xsi:type="dcterms:W3CDTF">2010-08-11T00:17:53Z</dcterms:created>
  <dcterms:modified xsi:type="dcterms:W3CDTF">2010-08-17T20:04:19Z</dcterms:modified>
</cp:coreProperties>
</file>