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 defaultThemeVersion="124226"/>
  <bookViews>
    <workbookView xWindow="120" yWindow="195" windowWidth="19320" windowHeight="12015" activeTab="2"/>
  </bookViews>
  <sheets>
    <sheet name="N20" sheetId="16" r:id="rId1"/>
    <sheet name="N24" sheetId="19" r:id="rId2"/>
    <sheet name="N28" sheetId="20" r:id="rId3"/>
    <sheet name="Melhores" sheetId="6" r:id="rId4"/>
  </sheets>
  <calcPr calcId="124519"/>
</workbook>
</file>

<file path=xl/calcChain.xml><?xml version="1.0" encoding="utf-8"?>
<calcChain xmlns="http://schemas.openxmlformats.org/spreadsheetml/2006/main">
  <c r="E39" i="20"/>
  <c r="D39"/>
  <c r="C39"/>
  <c r="E38"/>
  <c r="D38"/>
  <c r="C38"/>
  <c r="E37"/>
  <c r="D37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E39" i="19"/>
  <c r="D39"/>
  <c r="C39"/>
  <c r="E38"/>
  <c r="D38"/>
  <c r="C38"/>
  <c r="E37"/>
  <c r="D37"/>
  <c r="F37" s="1"/>
  <c r="C37"/>
  <c r="E36"/>
  <c r="D36"/>
  <c r="C36"/>
  <c r="E35"/>
  <c r="D35"/>
  <c r="C35"/>
  <c r="E34"/>
  <c r="D34"/>
  <c r="C34"/>
  <c r="I30"/>
  <c r="H30"/>
  <c r="G30"/>
  <c r="F30"/>
  <c r="E30"/>
  <c r="D30"/>
  <c r="C30"/>
  <c r="I20"/>
  <c r="H20"/>
  <c r="G20"/>
  <c r="F20"/>
  <c r="E20"/>
  <c r="D20"/>
  <c r="C20"/>
  <c r="I10"/>
  <c r="H10"/>
  <c r="G10"/>
  <c r="F10"/>
  <c r="E10"/>
  <c r="D10"/>
  <c r="C10"/>
  <c r="D40" l="1"/>
  <c r="C40"/>
  <c r="E40"/>
  <c r="F39"/>
  <c r="C40" i="20"/>
  <c r="F37"/>
  <c r="F39"/>
  <c r="E40"/>
  <c r="D40"/>
  <c r="F36"/>
  <c r="F35"/>
  <c r="F38"/>
  <c r="F35" i="19"/>
  <c r="F36"/>
  <c r="F38"/>
  <c r="F34" i="20"/>
  <c r="F34" i="19"/>
  <c r="C35" i="16"/>
  <c r="C36"/>
  <c r="C37"/>
  <c r="C38"/>
  <c r="C39"/>
  <c r="C34"/>
  <c r="E35"/>
  <c r="E36"/>
  <c r="E37"/>
  <c r="E38"/>
  <c r="E39"/>
  <c r="E34"/>
  <c r="D35"/>
  <c r="D36"/>
  <c r="D37"/>
  <c r="D38"/>
  <c r="D39"/>
  <c r="D34"/>
  <c r="H30"/>
  <c r="G30"/>
  <c r="E30"/>
  <c r="D30"/>
  <c r="C30"/>
  <c r="I30"/>
  <c r="F30"/>
  <c r="H20"/>
  <c r="G20"/>
  <c r="E20"/>
  <c r="D20"/>
  <c r="C20"/>
  <c r="I20"/>
  <c r="F20"/>
  <c r="D10"/>
  <c r="E10"/>
  <c r="F10"/>
  <c r="E40" l="1"/>
  <c r="G39" i="20"/>
  <c r="G38"/>
  <c r="G34"/>
  <c r="F40"/>
  <c r="G36"/>
  <c r="G37"/>
  <c r="G35"/>
  <c r="G34" i="19"/>
  <c r="F40"/>
  <c r="G36"/>
  <c r="G37"/>
  <c r="G38"/>
  <c r="G39"/>
  <c r="G35"/>
  <c r="F39" i="16"/>
  <c r="F38"/>
  <c r="F37"/>
  <c r="F36"/>
  <c r="F35"/>
  <c r="F34"/>
  <c r="C40"/>
  <c r="H10"/>
  <c r="G10"/>
  <c r="C10"/>
  <c r="C43" i="20" l="1"/>
  <c r="C7" i="6" s="1"/>
  <c r="D45" i="20"/>
  <c r="D44"/>
  <c r="D43"/>
  <c r="C43" i="19"/>
  <c r="C6" i="6" s="1"/>
  <c r="D45" i="19"/>
  <c r="D44"/>
  <c r="D43"/>
  <c r="G34" i="16"/>
  <c r="G35"/>
  <c r="G36"/>
  <c r="G38"/>
  <c r="G37"/>
  <c r="G39"/>
  <c r="I10"/>
  <c r="F40"/>
  <c r="D40"/>
  <c r="E43" i="20"/>
  <c r="E45" i="19"/>
  <c r="E44"/>
  <c r="E45" i="20"/>
  <c r="E44"/>
  <c r="E43" i="19"/>
  <c r="F7" i="6" l="1"/>
  <c r="E7"/>
  <c r="F6"/>
  <c r="E6"/>
  <c r="D6"/>
  <c r="D7"/>
  <c r="C43" i="16"/>
  <c r="C5" i="6" s="1"/>
  <c r="D44" i="16"/>
  <c r="D43"/>
  <c r="D45"/>
  <c r="E44"/>
  <c r="E43"/>
  <c r="E45"/>
  <c r="G6" i="6" l="1"/>
  <c r="G7"/>
  <c r="F5"/>
  <c r="E5"/>
  <c r="D5"/>
  <c r="G5" l="1"/>
  <c r="I5" s="1"/>
  <c r="I6" l="1"/>
  <c r="I7"/>
  <c r="D11"/>
  <c r="G11"/>
  <c r="E11"/>
  <c r="F11"/>
  <c r="B11"/>
  <c r="C11"/>
</calcChain>
</file>

<file path=xl/sharedStrings.xml><?xml version="1.0" encoding="utf-8"?>
<sst xmlns="http://schemas.openxmlformats.org/spreadsheetml/2006/main" count="197" uniqueCount="26">
  <si>
    <t>Validação 1</t>
  </si>
  <si>
    <t>Treinamento 1</t>
  </si>
  <si>
    <t>Treinamento 2</t>
  </si>
  <si>
    <t>Treinamento 3</t>
  </si>
  <si>
    <t>Treinamento 4</t>
  </si>
  <si>
    <t>Treinamento 5</t>
  </si>
  <si>
    <t>Treinamento 6</t>
  </si>
  <si>
    <t>Média</t>
  </si>
  <si>
    <t>Média Validação</t>
  </si>
  <si>
    <t>Treinamento</t>
  </si>
  <si>
    <t>Melhores Redes Treinadas</t>
  </si>
  <si>
    <t>Neurônios C. O.</t>
  </si>
  <si>
    <t>Melhor Rede</t>
  </si>
  <si>
    <t>Acertos</t>
  </si>
  <si>
    <t>Erros Tipo II</t>
  </si>
  <si>
    <t>Erros Tipo I</t>
  </si>
  <si>
    <t>Endereços</t>
  </si>
  <si>
    <t>Valores</t>
  </si>
  <si>
    <t>Erros Tipo II - T1</t>
  </si>
  <si>
    <t>Erros Tipo I - T1</t>
  </si>
  <si>
    <t>Erros Tipo I - T2</t>
  </si>
  <si>
    <t>Erros Tipo II - T2</t>
  </si>
  <si>
    <t>Validação 3</t>
  </si>
  <si>
    <t>Validação 2</t>
  </si>
  <si>
    <t>Média de Erros</t>
  </si>
  <si>
    <t>Média Total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</si>
</sst>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/>
    </xf>
    <xf numFmtId="0" fontId="0" fillId="7" borderId="4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/>
    <xf numFmtId="0" fontId="3" fillId="0" borderId="0" xfId="0" applyFont="1"/>
    <xf numFmtId="0" fontId="2" fillId="0" borderId="4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3"/>
  <dimension ref="B2:J45"/>
  <sheetViews>
    <sheetView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17" t="s">
        <v>13</v>
      </c>
      <c r="D3" s="20" t="s">
        <v>19</v>
      </c>
      <c r="E3" s="20" t="s">
        <v>20</v>
      </c>
      <c r="F3" s="20" t="s">
        <v>15</v>
      </c>
      <c r="G3" s="20" t="s">
        <v>18</v>
      </c>
      <c r="H3" s="20" t="s">
        <v>21</v>
      </c>
      <c r="I3" s="20" t="s">
        <v>14</v>
      </c>
    </row>
    <row r="4" spans="2:9">
      <c r="B4" s="4" t="s">
        <v>1</v>
      </c>
      <c r="C4" s="11">
        <v>22214</v>
      </c>
      <c r="D4" s="11">
        <v>1081</v>
      </c>
      <c r="E4" s="11">
        <v>41</v>
      </c>
      <c r="F4" s="6">
        <v>1122</v>
      </c>
      <c r="G4" s="11">
        <v>106</v>
      </c>
      <c r="H4" s="11">
        <v>558</v>
      </c>
      <c r="I4" s="7">
        <v>664</v>
      </c>
    </row>
    <row r="5" spans="2:9">
      <c r="B5" s="4" t="s">
        <v>2</v>
      </c>
      <c r="C5" s="11">
        <v>21992</v>
      </c>
      <c r="D5" s="11">
        <v>1187</v>
      </c>
      <c r="E5" s="11">
        <v>119</v>
      </c>
      <c r="F5" s="6">
        <v>1306</v>
      </c>
      <c r="G5" s="11">
        <v>93</v>
      </c>
      <c r="H5" s="11">
        <v>609</v>
      </c>
      <c r="I5" s="7">
        <v>702</v>
      </c>
    </row>
    <row r="6" spans="2:9">
      <c r="B6" s="4" t="s">
        <v>3</v>
      </c>
      <c r="C6" s="11">
        <v>21921</v>
      </c>
      <c r="D6" s="11">
        <v>1182</v>
      </c>
      <c r="E6" s="11">
        <v>174</v>
      </c>
      <c r="F6" s="6">
        <v>1356</v>
      </c>
      <c r="G6" s="11">
        <v>125</v>
      </c>
      <c r="H6" s="11">
        <v>598</v>
      </c>
      <c r="I6" s="7">
        <v>723</v>
      </c>
    </row>
    <row r="7" spans="2:9">
      <c r="B7" s="4" t="s">
        <v>4</v>
      </c>
      <c r="C7" s="11">
        <v>22961</v>
      </c>
      <c r="D7" s="11">
        <v>281</v>
      </c>
      <c r="E7" s="11">
        <v>57</v>
      </c>
      <c r="F7" s="6">
        <v>338</v>
      </c>
      <c r="G7" s="11">
        <v>66</v>
      </c>
      <c r="H7" s="11">
        <v>635</v>
      </c>
      <c r="I7" s="7">
        <v>701</v>
      </c>
    </row>
    <row r="8" spans="2:9">
      <c r="B8" s="4" t="s">
        <v>5</v>
      </c>
      <c r="C8" s="11">
        <v>23029</v>
      </c>
      <c r="D8" s="11">
        <v>304</v>
      </c>
      <c r="E8" s="11">
        <v>72</v>
      </c>
      <c r="F8" s="6">
        <v>376</v>
      </c>
      <c r="G8" s="11">
        <v>73</v>
      </c>
      <c r="H8" s="11">
        <v>522</v>
      </c>
      <c r="I8" s="7">
        <v>595</v>
      </c>
    </row>
    <row r="9" spans="2:9">
      <c r="B9" s="4" t="s">
        <v>6</v>
      </c>
      <c r="C9" s="11">
        <v>22200</v>
      </c>
      <c r="D9" s="11">
        <v>676</v>
      </c>
      <c r="E9" s="11">
        <v>263</v>
      </c>
      <c r="F9" s="6">
        <v>939</v>
      </c>
      <c r="G9" s="11">
        <v>87</v>
      </c>
      <c r="H9" s="11">
        <v>774</v>
      </c>
      <c r="I9" s="7">
        <v>861</v>
      </c>
    </row>
    <row r="10" spans="2:9">
      <c r="B10" s="6" t="s">
        <v>7</v>
      </c>
      <c r="C10" s="7">
        <f t="shared" ref="C10:E10" si="0">AVERAGE(C4:C9)</f>
        <v>22386.166666666668</v>
      </c>
      <c r="D10" s="7">
        <f t="shared" si="0"/>
        <v>785.16666666666663</v>
      </c>
      <c r="E10" s="7">
        <f t="shared" si="0"/>
        <v>121</v>
      </c>
      <c r="F10" s="7">
        <f>AVERAGE(F4:F9)</f>
        <v>906.16666666666663</v>
      </c>
      <c r="G10" s="7">
        <f>AVERAGE(G4:G9)</f>
        <v>91.666666666666671</v>
      </c>
      <c r="H10" s="7">
        <f>AVERAGE(H4:H9)</f>
        <v>616</v>
      </c>
      <c r="I10" s="7">
        <f>AVERAGE(I4:I9)</f>
        <v>707.66666666666663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0" t="s">
        <v>13</v>
      </c>
      <c r="D13" s="20" t="s">
        <v>19</v>
      </c>
      <c r="E13" s="20" t="s">
        <v>20</v>
      </c>
      <c r="F13" s="20" t="s">
        <v>15</v>
      </c>
      <c r="G13" s="20" t="s">
        <v>18</v>
      </c>
      <c r="H13" s="20" t="s">
        <v>21</v>
      </c>
      <c r="I13" s="20" t="s">
        <v>14</v>
      </c>
    </row>
    <row r="14" spans="2:9">
      <c r="B14" s="4" t="s">
        <v>1</v>
      </c>
      <c r="C14" s="11">
        <v>23389</v>
      </c>
      <c r="D14" s="11">
        <v>373</v>
      </c>
      <c r="E14" s="11">
        <v>48</v>
      </c>
      <c r="F14" s="6">
        <v>421</v>
      </c>
      <c r="G14" s="11">
        <v>92</v>
      </c>
      <c r="H14" s="11">
        <v>98</v>
      </c>
      <c r="I14" s="7">
        <v>190</v>
      </c>
    </row>
    <row r="15" spans="2:9">
      <c r="B15" s="4" t="s">
        <v>2</v>
      </c>
      <c r="C15" s="11">
        <v>23268</v>
      </c>
      <c r="D15" s="11">
        <v>406</v>
      </c>
      <c r="E15" s="11">
        <v>139</v>
      </c>
      <c r="F15" s="6">
        <v>545</v>
      </c>
      <c r="G15" s="11">
        <v>86</v>
      </c>
      <c r="H15" s="11">
        <v>101</v>
      </c>
      <c r="I15" s="7">
        <v>187</v>
      </c>
    </row>
    <row r="16" spans="2:9">
      <c r="B16" s="4" t="s">
        <v>3</v>
      </c>
      <c r="C16" s="11">
        <v>23151</v>
      </c>
      <c r="D16" s="11">
        <v>384</v>
      </c>
      <c r="E16" s="11">
        <v>192</v>
      </c>
      <c r="F16" s="6">
        <v>576</v>
      </c>
      <c r="G16" s="11">
        <v>165</v>
      </c>
      <c r="H16" s="11">
        <v>108</v>
      </c>
      <c r="I16" s="7">
        <v>273</v>
      </c>
    </row>
    <row r="17" spans="2:10">
      <c r="B17" s="4" t="s">
        <v>4</v>
      </c>
      <c r="C17" s="11">
        <v>23524</v>
      </c>
      <c r="D17" s="11">
        <v>216</v>
      </c>
      <c r="E17" s="11">
        <v>75</v>
      </c>
      <c r="F17" s="6">
        <v>291</v>
      </c>
      <c r="G17" s="11">
        <v>72</v>
      </c>
      <c r="H17" s="11">
        <v>113</v>
      </c>
      <c r="I17" s="7">
        <v>185</v>
      </c>
    </row>
    <row r="18" spans="2:10">
      <c r="B18" s="4" t="s">
        <v>5</v>
      </c>
      <c r="C18" s="11">
        <v>23462</v>
      </c>
      <c r="D18" s="11">
        <v>307</v>
      </c>
      <c r="E18" s="11">
        <v>82</v>
      </c>
      <c r="F18" s="6">
        <v>389</v>
      </c>
      <c r="G18" s="11">
        <v>89</v>
      </c>
      <c r="H18" s="11">
        <v>60</v>
      </c>
      <c r="I18" s="7">
        <v>149</v>
      </c>
    </row>
    <row r="19" spans="2:10">
      <c r="B19" s="4" t="s">
        <v>6</v>
      </c>
      <c r="C19" s="11">
        <v>23142</v>
      </c>
      <c r="D19" s="11">
        <v>325</v>
      </c>
      <c r="E19" s="11">
        <v>234</v>
      </c>
      <c r="F19" s="6">
        <v>559</v>
      </c>
      <c r="G19" s="11">
        <v>105</v>
      </c>
      <c r="H19" s="11">
        <v>194</v>
      </c>
      <c r="I19" s="7">
        <v>299</v>
      </c>
    </row>
    <row r="20" spans="2:10">
      <c r="B20" s="6" t="s">
        <v>7</v>
      </c>
      <c r="C20" s="7">
        <f t="shared" ref="C20:E20" si="1">AVERAGE(C14:C19)</f>
        <v>23322.666666666668</v>
      </c>
      <c r="D20" s="7">
        <f t="shared" si="1"/>
        <v>335.16666666666669</v>
      </c>
      <c r="E20" s="7">
        <f t="shared" si="1"/>
        <v>128.33333333333334</v>
      </c>
      <c r="F20" s="7">
        <f>AVERAGE(F14:F19)</f>
        <v>463.5</v>
      </c>
      <c r="G20" s="7">
        <f>AVERAGE(G14:G19)</f>
        <v>101.5</v>
      </c>
      <c r="H20" s="7">
        <f>AVERAGE(H14:H19)</f>
        <v>112.33333333333333</v>
      </c>
      <c r="I20" s="7">
        <f>AVERAGE(I14:I19)</f>
        <v>213.83333333333334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0" t="s">
        <v>13</v>
      </c>
      <c r="D23" s="20" t="s">
        <v>19</v>
      </c>
      <c r="E23" s="20" t="s">
        <v>20</v>
      </c>
      <c r="F23" s="20" t="s">
        <v>15</v>
      </c>
      <c r="G23" s="20" t="s">
        <v>18</v>
      </c>
      <c r="H23" s="20" t="s">
        <v>21</v>
      </c>
      <c r="I23" s="20" t="s">
        <v>14</v>
      </c>
    </row>
    <row r="24" spans="2:10">
      <c r="B24" s="4" t="s">
        <v>1</v>
      </c>
      <c r="C24" s="11">
        <v>22780</v>
      </c>
      <c r="D24" s="11">
        <v>908</v>
      </c>
      <c r="E24" s="11">
        <v>31</v>
      </c>
      <c r="F24" s="6">
        <v>939</v>
      </c>
      <c r="G24" s="11">
        <v>106</v>
      </c>
      <c r="H24" s="11">
        <v>175</v>
      </c>
      <c r="I24" s="7">
        <v>281</v>
      </c>
    </row>
    <row r="25" spans="2:10">
      <c r="B25" s="4" t="s">
        <v>2</v>
      </c>
      <c r="C25" s="11">
        <v>22543</v>
      </c>
      <c r="D25" s="11">
        <v>1002</v>
      </c>
      <c r="E25" s="11">
        <v>103</v>
      </c>
      <c r="F25" s="6">
        <v>1105</v>
      </c>
      <c r="G25" s="11">
        <v>87</v>
      </c>
      <c r="H25" s="11">
        <v>265</v>
      </c>
      <c r="I25" s="7">
        <v>352</v>
      </c>
    </row>
    <row r="26" spans="2:10">
      <c r="B26" s="4" t="s">
        <v>3</v>
      </c>
      <c r="C26" s="11">
        <v>22396</v>
      </c>
      <c r="D26" s="11">
        <v>1015</v>
      </c>
      <c r="E26" s="11">
        <v>141</v>
      </c>
      <c r="F26" s="6">
        <v>1156</v>
      </c>
      <c r="G26" s="11">
        <v>174</v>
      </c>
      <c r="H26" s="11">
        <v>274</v>
      </c>
      <c r="I26" s="7">
        <v>448</v>
      </c>
    </row>
    <row r="27" spans="2:10">
      <c r="B27" s="4" t="s">
        <v>4</v>
      </c>
      <c r="C27" s="11">
        <v>23270</v>
      </c>
      <c r="D27" s="11">
        <v>256</v>
      </c>
      <c r="E27" s="11">
        <v>63</v>
      </c>
      <c r="F27" s="6">
        <v>319</v>
      </c>
      <c r="G27" s="11">
        <v>103</v>
      </c>
      <c r="H27" s="11">
        <v>308</v>
      </c>
      <c r="I27" s="7">
        <v>411</v>
      </c>
    </row>
    <row r="28" spans="2:10">
      <c r="B28" s="4" t="s">
        <v>5</v>
      </c>
      <c r="C28" s="11">
        <v>23633</v>
      </c>
      <c r="D28" s="11">
        <v>104</v>
      </c>
      <c r="E28" s="11">
        <v>60</v>
      </c>
      <c r="F28" s="6">
        <v>164</v>
      </c>
      <c r="G28" s="11">
        <v>66</v>
      </c>
      <c r="H28" s="11">
        <v>137</v>
      </c>
      <c r="I28" s="7">
        <v>203</v>
      </c>
    </row>
    <row r="29" spans="2:10">
      <c r="B29" s="4" t="s">
        <v>6</v>
      </c>
      <c r="C29" s="11">
        <v>22680</v>
      </c>
      <c r="D29" s="11">
        <v>504</v>
      </c>
      <c r="E29" s="11">
        <v>170</v>
      </c>
      <c r="F29" s="6">
        <v>674</v>
      </c>
      <c r="G29" s="11">
        <v>114</v>
      </c>
      <c r="H29" s="11">
        <v>532</v>
      </c>
      <c r="I29" s="7">
        <v>646</v>
      </c>
    </row>
    <row r="30" spans="2:10">
      <c r="B30" s="6" t="s">
        <v>7</v>
      </c>
      <c r="C30" s="7">
        <f t="shared" ref="C30:E30" si="2">AVERAGE(C24:C29)</f>
        <v>22883.666666666668</v>
      </c>
      <c r="D30" s="7">
        <f t="shared" si="2"/>
        <v>631.5</v>
      </c>
      <c r="E30" s="7">
        <f t="shared" si="2"/>
        <v>94.666666666666671</v>
      </c>
      <c r="F30" s="7">
        <f>AVERAGE(F24:F29)</f>
        <v>726.16666666666663</v>
      </c>
      <c r="G30" s="7">
        <f>AVERAGE(G24:G29)</f>
        <v>108.33333333333333</v>
      </c>
      <c r="H30" s="7">
        <f>AVERAGE(H24:H29)</f>
        <v>281.83333333333331</v>
      </c>
      <c r="I30" s="7">
        <f>AVERAGE(I24:I29)</f>
        <v>390.16666666666669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22794.333333333332</v>
      </c>
      <c r="D34" s="5">
        <f>AVERAGE(F4,F14,F24)</f>
        <v>827.33333333333337</v>
      </c>
      <c r="E34" s="5">
        <f>AVERAGE(I4,I14,I24)</f>
        <v>378.33333333333331</v>
      </c>
      <c r="F34" s="5">
        <f>SUM(D34:E34)</f>
        <v>1205.6666666666667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22601</v>
      </c>
      <c r="D35" s="5">
        <f t="shared" ref="D35:D39" si="4">AVERAGE(F5,F15,F25)</f>
        <v>985.33333333333337</v>
      </c>
      <c r="E35" s="5">
        <f t="shared" ref="E35:E39" si="5">AVERAGE(I5,I15,I25)</f>
        <v>413.66666666666669</v>
      </c>
      <c r="F35" s="5">
        <f t="shared" ref="F35:F39" si="6">SUM(D35:E35)</f>
        <v>1399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22489.333333333332</v>
      </c>
      <c r="D36" s="5">
        <f t="shared" si="4"/>
        <v>1029.3333333333333</v>
      </c>
      <c r="E36" s="5">
        <f t="shared" si="5"/>
        <v>481.33333333333331</v>
      </c>
      <c r="F36" s="5">
        <f t="shared" si="6"/>
        <v>1510.6666666666665</v>
      </c>
      <c r="G36" s="15" t="str">
        <f t="shared" ca="1" si="7"/>
        <v/>
      </c>
    </row>
    <row r="37" spans="2:7">
      <c r="B37" s="4" t="s">
        <v>4</v>
      </c>
      <c r="C37" s="5">
        <f t="shared" si="3"/>
        <v>23251.666666666668</v>
      </c>
      <c r="D37" s="5">
        <f t="shared" si="4"/>
        <v>316</v>
      </c>
      <c r="E37" s="5">
        <f t="shared" si="5"/>
        <v>432.33333333333331</v>
      </c>
      <c r="F37" s="5">
        <f t="shared" si="6"/>
        <v>748.33333333333326</v>
      </c>
      <c r="G37" s="15" t="str">
        <f t="shared" ca="1" si="7"/>
        <v/>
      </c>
    </row>
    <row r="38" spans="2:7">
      <c r="B38" s="4" t="s">
        <v>5</v>
      </c>
      <c r="C38" s="5">
        <f t="shared" si="3"/>
        <v>23374.666666666668</v>
      </c>
      <c r="D38" s="5">
        <f t="shared" si="4"/>
        <v>309.66666666666669</v>
      </c>
      <c r="E38" s="5">
        <f t="shared" si="5"/>
        <v>315.66666666666669</v>
      </c>
      <c r="F38" s="5">
        <f t="shared" si="6"/>
        <v>625.33333333333337</v>
      </c>
      <c r="G38" s="15">
        <f t="shared" ca="1" si="7"/>
        <v>38</v>
      </c>
    </row>
    <row r="39" spans="2:7">
      <c r="B39" s="4" t="s">
        <v>6</v>
      </c>
      <c r="C39" s="5">
        <f t="shared" si="3"/>
        <v>22674</v>
      </c>
      <c r="D39" s="5">
        <f t="shared" si="4"/>
        <v>724</v>
      </c>
      <c r="E39" s="5">
        <f t="shared" si="5"/>
        <v>602</v>
      </c>
      <c r="F39" s="5">
        <f t="shared" si="6"/>
        <v>1326</v>
      </c>
      <c r="G39" s="15" t="str">
        <f t="shared" ca="1" si="7"/>
        <v/>
      </c>
    </row>
    <row r="40" spans="2:7">
      <c r="B40" s="8" t="s">
        <v>7</v>
      </c>
      <c r="C40" s="9">
        <f>AVERAGE(C34:C39)</f>
        <v>22864.166666666668</v>
      </c>
      <c r="D40" s="9">
        <f>AVERAGE(D34:D39)</f>
        <v>698.61111111111097</v>
      </c>
      <c r="E40" s="9">
        <f>AVERAGE(E34:E39)</f>
        <v>437.22222222222217</v>
      </c>
      <c r="F40" s="9">
        <f>AVERAGE(F34:F39)</f>
        <v>1135.8333333333333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5</v>
      </c>
      <c r="D43" s="11" t="str">
        <f ca="1">IF(SUM($G$34:$G$39) &lt;&gt; 0, CONCATENATE("$C$",SUM($G$34:$G$39)), "" )</f>
        <v>$C$38</v>
      </c>
      <c r="E43" s="11">
        <f ca="1">INDIRECT(D43)</f>
        <v>23374.666666666668</v>
      </c>
    </row>
    <row r="44" spans="2:7">
      <c r="B44" s="27"/>
      <c r="C44" s="28"/>
      <c r="D44" s="11" t="str">
        <f ca="1">IF(SUM($G$34:$G$39) &lt;&gt; 0, CONCATENATE("$D$",SUM($G$34:$G$39)), "" )</f>
        <v>$D$38</v>
      </c>
      <c r="E44" s="11">
        <f ca="1">INDIRECT(D44)</f>
        <v>309.66666666666669</v>
      </c>
    </row>
    <row r="45" spans="2:7">
      <c r="B45" s="27"/>
      <c r="C45" s="28"/>
      <c r="D45" s="11" t="str">
        <f ca="1">IF(SUM($G$34:$G$39) &lt;&gt; 0, CONCATENATE("$E$",SUM($G$34:$G$39)), "" )</f>
        <v>$E$38</v>
      </c>
      <c r="E45" s="11">
        <f ca="1">INDIRECT(D45)</f>
        <v>315.66666666666669</v>
      </c>
    </row>
  </sheetData>
  <mergeCells count="6">
    <mergeCell ref="C22:I22"/>
    <mergeCell ref="C2:I2"/>
    <mergeCell ref="C12:I1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J45"/>
  <sheetViews>
    <sheetView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22502</v>
      </c>
      <c r="D4" s="11">
        <v>643</v>
      </c>
      <c r="E4" s="11">
        <v>141</v>
      </c>
      <c r="F4" s="6">
        <v>784</v>
      </c>
      <c r="G4" s="11">
        <v>53</v>
      </c>
      <c r="H4" s="11">
        <v>661</v>
      </c>
      <c r="I4" s="7">
        <v>714</v>
      </c>
    </row>
    <row r="5" spans="2:9">
      <c r="B5" s="4" t="s">
        <v>2</v>
      </c>
      <c r="C5" s="11">
        <v>23009</v>
      </c>
      <c r="D5" s="11">
        <v>256</v>
      </c>
      <c r="E5" s="11">
        <v>95</v>
      </c>
      <c r="F5" s="6">
        <v>351</v>
      </c>
      <c r="G5" s="11">
        <v>75</v>
      </c>
      <c r="H5" s="11">
        <v>565</v>
      </c>
      <c r="I5" s="7">
        <v>640</v>
      </c>
    </row>
    <row r="6" spans="2:9">
      <c r="B6" s="4" t="s">
        <v>3</v>
      </c>
      <c r="C6" s="11">
        <v>23053</v>
      </c>
      <c r="D6" s="11">
        <v>116</v>
      </c>
      <c r="E6" s="11">
        <v>123</v>
      </c>
      <c r="F6" s="6">
        <v>239</v>
      </c>
      <c r="G6" s="11">
        <v>70</v>
      </c>
      <c r="H6" s="11">
        <v>638</v>
      </c>
      <c r="I6" s="7">
        <v>708</v>
      </c>
    </row>
    <row r="7" spans="2:9">
      <c r="B7" s="4" t="s">
        <v>4</v>
      </c>
      <c r="C7" s="11">
        <v>22081</v>
      </c>
      <c r="D7" s="11">
        <v>1200</v>
      </c>
      <c r="E7" s="11">
        <v>73</v>
      </c>
      <c r="F7" s="6">
        <v>1273</v>
      </c>
      <c r="G7" s="11">
        <v>163</v>
      </c>
      <c r="H7" s="11">
        <v>483</v>
      </c>
      <c r="I7" s="7">
        <v>646</v>
      </c>
    </row>
    <row r="8" spans="2:9">
      <c r="B8" s="4" t="s">
        <v>5</v>
      </c>
      <c r="C8" s="11">
        <v>23022</v>
      </c>
      <c r="D8" s="11">
        <v>118</v>
      </c>
      <c r="E8" s="11">
        <v>175</v>
      </c>
      <c r="F8" s="6">
        <v>293</v>
      </c>
      <c r="G8" s="11">
        <v>113</v>
      </c>
      <c r="H8" s="11">
        <v>572</v>
      </c>
      <c r="I8" s="7">
        <v>685</v>
      </c>
    </row>
    <row r="9" spans="2:9">
      <c r="B9" s="4" t="s">
        <v>6</v>
      </c>
      <c r="C9" s="11">
        <v>23201</v>
      </c>
      <c r="D9" s="11">
        <v>103</v>
      </c>
      <c r="E9" s="11">
        <v>45</v>
      </c>
      <c r="F9" s="6">
        <v>148</v>
      </c>
      <c r="G9" s="11">
        <v>95</v>
      </c>
      <c r="H9" s="11">
        <v>556</v>
      </c>
      <c r="I9" s="7">
        <v>651</v>
      </c>
    </row>
    <row r="10" spans="2:9">
      <c r="B10" s="6" t="s">
        <v>7</v>
      </c>
      <c r="C10" s="7">
        <f t="shared" ref="C10:E10" si="0">AVERAGE(C4:C9)</f>
        <v>22811.333333333332</v>
      </c>
      <c r="D10" s="7">
        <f t="shared" si="0"/>
        <v>406</v>
      </c>
      <c r="E10" s="7">
        <f t="shared" si="0"/>
        <v>108.66666666666667</v>
      </c>
      <c r="F10" s="7">
        <f>AVERAGE(F4:F9)</f>
        <v>514.66666666666663</v>
      </c>
      <c r="G10" s="7">
        <f>AVERAGE(G4:G9)</f>
        <v>94.833333333333329</v>
      </c>
      <c r="H10" s="7">
        <f>AVERAGE(H4:H9)</f>
        <v>579.16666666666663</v>
      </c>
      <c r="I10" s="7">
        <f>AVERAGE(I4:I9)</f>
        <v>674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23344</v>
      </c>
      <c r="D14" s="11">
        <v>356</v>
      </c>
      <c r="E14" s="11">
        <v>145</v>
      </c>
      <c r="F14" s="6">
        <v>501</v>
      </c>
      <c r="G14" s="11">
        <v>79</v>
      </c>
      <c r="H14" s="11">
        <v>76</v>
      </c>
      <c r="I14" s="7">
        <v>155</v>
      </c>
    </row>
    <row r="15" spans="2:9">
      <c r="B15" s="4" t="s">
        <v>2</v>
      </c>
      <c r="C15" s="11">
        <v>23496</v>
      </c>
      <c r="D15" s="11">
        <v>189</v>
      </c>
      <c r="E15" s="11">
        <v>120</v>
      </c>
      <c r="F15" s="6">
        <v>309</v>
      </c>
      <c r="G15" s="11">
        <v>97</v>
      </c>
      <c r="H15" s="11">
        <v>98</v>
      </c>
      <c r="I15" s="7">
        <v>195</v>
      </c>
    </row>
    <row r="16" spans="2:9">
      <c r="B16" s="4" t="s">
        <v>3</v>
      </c>
      <c r="C16" s="11">
        <v>23591</v>
      </c>
      <c r="D16" s="11">
        <v>105</v>
      </c>
      <c r="E16" s="11">
        <v>148</v>
      </c>
      <c r="F16" s="6">
        <v>253</v>
      </c>
      <c r="G16" s="11">
        <v>90</v>
      </c>
      <c r="H16" s="11">
        <v>66</v>
      </c>
      <c r="I16" s="7">
        <v>156</v>
      </c>
    </row>
    <row r="17" spans="2:10">
      <c r="B17" s="4" t="s">
        <v>4</v>
      </c>
      <c r="C17" s="11">
        <v>23315</v>
      </c>
      <c r="D17" s="11">
        <v>353</v>
      </c>
      <c r="E17" s="11">
        <v>90</v>
      </c>
      <c r="F17" s="6">
        <v>443</v>
      </c>
      <c r="G17" s="11">
        <v>179</v>
      </c>
      <c r="H17" s="11">
        <v>63</v>
      </c>
      <c r="I17" s="7">
        <v>242</v>
      </c>
    </row>
    <row r="18" spans="2:10">
      <c r="B18" s="4" t="s">
        <v>5</v>
      </c>
      <c r="C18" s="11">
        <v>23544</v>
      </c>
      <c r="D18" s="11">
        <v>121</v>
      </c>
      <c r="E18" s="11">
        <v>170</v>
      </c>
      <c r="F18" s="6">
        <v>291</v>
      </c>
      <c r="G18" s="11">
        <v>88</v>
      </c>
      <c r="H18" s="11">
        <v>77</v>
      </c>
      <c r="I18" s="7">
        <v>165</v>
      </c>
    </row>
    <row r="19" spans="2:10">
      <c r="B19" s="4" t="s">
        <v>6</v>
      </c>
      <c r="C19" s="11">
        <v>23703</v>
      </c>
      <c r="D19" s="11">
        <v>94</v>
      </c>
      <c r="E19" s="11">
        <v>59</v>
      </c>
      <c r="F19" s="6">
        <v>153</v>
      </c>
      <c r="G19" s="11">
        <v>103</v>
      </c>
      <c r="H19" s="11">
        <v>41</v>
      </c>
      <c r="I19" s="7">
        <v>144</v>
      </c>
    </row>
    <row r="20" spans="2:10">
      <c r="B20" s="6" t="s">
        <v>7</v>
      </c>
      <c r="C20" s="7">
        <f t="shared" ref="C20:E20" si="1">AVERAGE(C14:C19)</f>
        <v>23498.833333333332</v>
      </c>
      <c r="D20" s="7">
        <f t="shared" si="1"/>
        <v>203</v>
      </c>
      <c r="E20" s="7">
        <f t="shared" si="1"/>
        <v>122</v>
      </c>
      <c r="F20" s="7">
        <f>AVERAGE(F14:F19)</f>
        <v>325</v>
      </c>
      <c r="G20" s="7">
        <f>AVERAGE(G14:G19)</f>
        <v>106</v>
      </c>
      <c r="H20" s="7">
        <f>AVERAGE(H14:H19)</f>
        <v>70.166666666666671</v>
      </c>
      <c r="I20" s="7">
        <f>AVERAGE(I14:I19)</f>
        <v>176.16666666666666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23062</v>
      </c>
      <c r="D24" s="11">
        <v>385</v>
      </c>
      <c r="E24" s="11">
        <v>111</v>
      </c>
      <c r="F24" s="6">
        <v>496</v>
      </c>
      <c r="G24" s="11">
        <v>55</v>
      </c>
      <c r="H24" s="11">
        <v>387</v>
      </c>
      <c r="I24" s="7">
        <v>442</v>
      </c>
    </row>
    <row r="25" spans="2:10">
      <c r="B25" s="4" t="s">
        <v>2</v>
      </c>
      <c r="C25" s="11">
        <v>23531</v>
      </c>
      <c r="D25" s="11">
        <v>94</v>
      </c>
      <c r="E25" s="11">
        <v>81</v>
      </c>
      <c r="F25" s="6">
        <v>175</v>
      </c>
      <c r="G25" s="11">
        <v>75</v>
      </c>
      <c r="H25" s="11">
        <v>219</v>
      </c>
      <c r="I25" s="7">
        <v>294</v>
      </c>
    </row>
    <row r="26" spans="2:10">
      <c r="B26" s="4" t="s">
        <v>3</v>
      </c>
      <c r="C26" s="11">
        <v>23342</v>
      </c>
      <c r="D26" s="11">
        <v>105</v>
      </c>
      <c r="E26" s="11">
        <v>99</v>
      </c>
      <c r="F26" s="6">
        <v>204</v>
      </c>
      <c r="G26" s="11">
        <v>98</v>
      </c>
      <c r="H26" s="11">
        <v>356</v>
      </c>
      <c r="I26" s="7">
        <v>454</v>
      </c>
    </row>
    <row r="27" spans="2:10">
      <c r="B27" s="4" t="s">
        <v>4</v>
      </c>
      <c r="C27" s="11">
        <v>22674</v>
      </c>
      <c r="D27" s="11">
        <v>917</v>
      </c>
      <c r="E27" s="11">
        <v>63</v>
      </c>
      <c r="F27" s="6">
        <v>980</v>
      </c>
      <c r="G27" s="11">
        <v>171</v>
      </c>
      <c r="H27" s="11">
        <v>175</v>
      </c>
      <c r="I27" s="7">
        <v>346</v>
      </c>
    </row>
    <row r="28" spans="2:10">
      <c r="B28" s="4" t="s">
        <v>5</v>
      </c>
      <c r="C28" s="11">
        <v>23420</v>
      </c>
      <c r="D28" s="11">
        <v>103</v>
      </c>
      <c r="E28" s="11">
        <v>115</v>
      </c>
      <c r="F28" s="6">
        <v>218</v>
      </c>
      <c r="G28" s="11">
        <v>114</v>
      </c>
      <c r="H28" s="11">
        <v>248</v>
      </c>
      <c r="I28" s="7">
        <v>362</v>
      </c>
    </row>
    <row r="29" spans="2:10">
      <c r="B29" s="4" t="s">
        <v>6</v>
      </c>
      <c r="C29" s="11">
        <v>23565</v>
      </c>
      <c r="D29" s="11">
        <v>89</v>
      </c>
      <c r="E29" s="11">
        <v>50</v>
      </c>
      <c r="F29" s="6">
        <v>139</v>
      </c>
      <c r="G29" s="11">
        <v>95</v>
      </c>
      <c r="H29" s="11">
        <v>201</v>
      </c>
      <c r="I29" s="7">
        <v>296</v>
      </c>
    </row>
    <row r="30" spans="2:10">
      <c r="B30" s="6" t="s">
        <v>7</v>
      </c>
      <c r="C30" s="7">
        <f t="shared" ref="C30:E30" si="2">AVERAGE(C24:C29)</f>
        <v>23265.666666666668</v>
      </c>
      <c r="D30" s="7">
        <f t="shared" si="2"/>
        <v>282.16666666666669</v>
      </c>
      <c r="E30" s="7">
        <f t="shared" si="2"/>
        <v>86.5</v>
      </c>
      <c r="F30" s="7">
        <f>AVERAGE(F24:F29)</f>
        <v>368.66666666666669</v>
      </c>
      <c r="G30" s="7">
        <f>AVERAGE(G24:G29)</f>
        <v>101.33333333333333</v>
      </c>
      <c r="H30" s="7">
        <f>AVERAGE(H24:H29)</f>
        <v>264.33333333333331</v>
      </c>
      <c r="I30" s="7">
        <f>AVERAGE(I24:I29)</f>
        <v>365.66666666666669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22969.333333333332</v>
      </c>
      <c r="D34" s="5">
        <f>AVERAGE(F4,F14,F24)</f>
        <v>593.66666666666663</v>
      </c>
      <c r="E34" s="5">
        <f>AVERAGE(I4,I14,I24)</f>
        <v>437</v>
      </c>
      <c r="F34" s="5">
        <f>SUM(D34:E34)</f>
        <v>1030.6666666666665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23345.333333333332</v>
      </c>
      <c r="D35" s="5">
        <f t="shared" ref="D35:D39" si="4">AVERAGE(F5,F15,F25)</f>
        <v>278.33333333333331</v>
      </c>
      <c r="E35" s="5">
        <f t="shared" ref="E35:E39" si="5">AVERAGE(I5,I15,I25)</f>
        <v>376.33333333333331</v>
      </c>
      <c r="F35" s="5">
        <f t="shared" ref="F35:F39" si="6">SUM(D35:E35)</f>
        <v>654.66666666666663</v>
      </c>
      <c r="G35" s="15" t="str">
        <f t="shared" ref="G35:G39" ca="1" si="7">IF(AND(F35=MIN($F$34:$F$39),F35&lt;&gt;0),CELL("lin",F35),"")</f>
        <v/>
      </c>
    </row>
    <row r="36" spans="2:7">
      <c r="B36" s="4" t="s">
        <v>3</v>
      </c>
      <c r="C36" s="5">
        <f t="shared" si="3"/>
        <v>23328.666666666668</v>
      </c>
      <c r="D36" s="5">
        <f t="shared" si="4"/>
        <v>232</v>
      </c>
      <c r="E36" s="5">
        <f t="shared" si="5"/>
        <v>439.33333333333331</v>
      </c>
      <c r="F36" s="5">
        <f t="shared" si="6"/>
        <v>671.33333333333326</v>
      </c>
      <c r="G36" s="15" t="str">
        <f t="shared" ca="1" si="7"/>
        <v/>
      </c>
    </row>
    <row r="37" spans="2:7">
      <c r="B37" s="4" t="s">
        <v>4</v>
      </c>
      <c r="C37" s="5">
        <f t="shared" si="3"/>
        <v>22690</v>
      </c>
      <c r="D37" s="5">
        <f t="shared" si="4"/>
        <v>898.66666666666663</v>
      </c>
      <c r="E37" s="5">
        <f t="shared" si="5"/>
        <v>411.33333333333331</v>
      </c>
      <c r="F37" s="5">
        <f t="shared" si="6"/>
        <v>1310</v>
      </c>
      <c r="G37" s="15" t="str">
        <f t="shared" ca="1" si="7"/>
        <v/>
      </c>
    </row>
    <row r="38" spans="2:7">
      <c r="B38" s="4" t="s">
        <v>5</v>
      </c>
      <c r="C38" s="5">
        <f t="shared" si="3"/>
        <v>23328.666666666668</v>
      </c>
      <c r="D38" s="5">
        <f t="shared" si="4"/>
        <v>267.33333333333331</v>
      </c>
      <c r="E38" s="5">
        <f t="shared" si="5"/>
        <v>404</v>
      </c>
      <c r="F38" s="5">
        <f t="shared" si="6"/>
        <v>671.33333333333326</v>
      </c>
      <c r="G38" s="15" t="str">
        <f t="shared" ca="1" si="7"/>
        <v/>
      </c>
    </row>
    <row r="39" spans="2:7">
      <c r="B39" s="4" t="s">
        <v>6</v>
      </c>
      <c r="C39" s="5">
        <f t="shared" si="3"/>
        <v>23489.666666666668</v>
      </c>
      <c r="D39" s="5">
        <f t="shared" si="4"/>
        <v>146.66666666666666</v>
      </c>
      <c r="E39" s="5">
        <f t="shared" si="5"/>
        <v>363.66666666666669</v>
      </c>
      <c r="F39" s="5">
        <f t="shared" si="6"/>
        <v>510.33333333333337</v>
      </c>
      <c r="G39" s="15">
        <f t="shared" ca="1" si="7"/>
        <v>39</v>
      </c>
    </row>
    <row r="40" spans="2:7">
      <c r="B40" s="8" t="s">
        <v>7</v>
      </c>
      <c r="C40" s="9">
        <f>AVERAGE(C34:C39)</f>
        <v>23191.944444444442</v>
      </c>
      <c r="D40" s="9">
        <f>AVERAGE(D34:D39)</f>
        <v>402.77777777777777</v>
      </c>
      <c r="E40" s="9">
        <f>AVERAGE(E34:E39)</f>
        <v>405.27777777777777</v>
      </c>
      <c r="F40" s="9">
        <f>AVERAGE(F34:F39)</f>
        <v>808.05555555555532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6</v>
      </c>
      <c r="D43" s="11" t="str">
        <f ca="1">IF(SUM($G$34:$G$39) &lt;&gt; 0, CONCATENATE("$C$",SUM($G$34:$G$39)), "" )</f>
        <v>$C$39</v>
      </c>
      <c r="E43" s="11">
        <f ca="1">INDIRECT(D43)</f>
        <v>23489.666666666668</v>
      </c>
    </row>
    <row r="44" spans="2:7">
      <c r="B44" s="27"/>
      <c r="C44" s="28"/>
      <c r="D44" s="11" t="str">
        <f ca="1">IF(SUM($G$34:$G$39) &lt;&gt; 0, CONCATENATE("$D$",SUM($G$34:$G$39)), "" )</f>
        <v>$D$39</v>
      </c>
      <c r="E44" s="11">
        <f ca="1">INDIRECT(D44)</f>
        <v>146.66666666666666</v>
      </c>
    </row>
    <row r="45" spans="2:7">
      <c r="B45" s="27"/>
      <c r="C45" s="28"/>
      <c r="D45" s="11" t="str">
        <f ca="1">IF(SUM($G$34:$G$39) &lt;&gt; 0, CONCATENATE("$E$",SUM($G$34:$G$39)), "" )</f>
        <v>$E$39</v>
      </c>
      <c r="E45" s="11">
        <f ca="1">INDIRECT(D45)</f>
        <v>363.66666666666669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J45"/>
  <sheetViews>
    <sheetView tabSelected="1" topLeftCell="A2" workbookViewId="0">
      <selection activeCell="C29" sqref="C29:I29"/>
    </sheetView>
  </sheetViews>
  <sheetFormatPr defaultRowHeight="15"/>
  <cols>
    <col min="1" max="1" width="1.42578125" customWidth="1"/>
    <col min="2" max="2" width="14.28515625" customWidth="1"/>
    <col min="3" max="9" width="14.7109375" customWidth="1"/>
    <col min="10" max="10" width="1.42578125" customWidth="1"/>
  </cols>
  <sheetData>
    <row r="2" spans="2:9">
      <c r="B2" s="1"/>
      <c r="C2" s="22" t="s">
        <v>0</v>
      </c>
      <c r="D2" s="23"/>
      <c r="E2" s="23"/>
      <c r="F2" s="23"/>
      <c r="G2" s="23"/>
      <c r="H2" s="23"/>
      <c r="I2" s="23"/>
    </row>
    <row r="3" spans="2:9">
      <c r="B3" s="2"/>
      <c r="C3" s="21" t="s">
        <v>13</v>
      </c>
      <c r="D3" s="21" t="s">
        <v>19</v>
      </c>
      <c r="E3" s="21" t="s">
        <v>20</v>
      </c>
      <c r="F3" s="21" t="s">
        <v>15</v>
      </c>
      <c r="G3" s="21" t="s">
        <v>18</v>
      </c>
      <c r="H3" s="21" t="s">
        <v>21</v>
      </c>
      <c r="I3" s="21" t="s">
        <v>14</v>
      </c>
    </row>
    <row r="4" spans="2:9">
      <c r="B4" s="4" t="s">
        <v>1</v>
      </c>
      <c r="C4" s="11">
        <v>22219</v>
      </c>
      <c r="D4" s="11">
        <v>1013</v>
      </c>
      <c r="E4" s="11">
        <v>69</v>
      </c>
      <c r="F4" s="6">
        <v>1082</v>
      </c>
      <c r="G4" s="11">
        <v>116</v>
      </c>
      <c r="H4" s="11">
        <v>583</v>
      </c>
      <c r="I4" s="7">
        <v>699</v>
      </c>
    </row>
    <row r="5" spans="2:9">
      <c r="B5" s="4" t="s">
        <v>2</v>
      </c>
      <c r="C5" s="11">
        <v>23231</v>
      </c>
      <c r="D5" s="11">
        <v>125</v>
      </c>
      <c r="E5" s="11">
        <v>106</v>
      </c>
      <c r="F5" s="6">
        <v>231</v>
      </c>
      <c r="G5" s="11">
        <v>34</v>
      </c>
      <c r="H5" s="11">
        <v>504</v>
      </c>
      <c r="I5" s="7">
        <v>538</v>
      </c>
    </row>
    <row r="6" spans="2:9">
      <c r="B6" s="4" t="s">
        <v>3</v>
      </c>
      <c r="C6" s="11">
        <v>22657</v>
      </c>
      <c r="D6" s="11">
        <v>783</v>
      </c>
      <c r="E6" s="11">
        <v>99</v>
      </c>
      <c r="F6" s="6">
        <v>882</v>
      </c>
      <c r="G6" s="11">
        <v>92</v>
      </c>
      <c r="H6" s="11">
        <v>369</v>
      </c>
      <c r="I6" s="7">
        <v>461</v>
      </c>
    </row>
    <row r="7" spans="2:9">
      <c r="B7" s="4" t="s">
        <v>4</v>
      </c>
      <c r="C7" s="11">
        <v>22062</v>
      </c>
      <c r="D7" s="11">
        <v>640</v>
      </c>
      <c r="E7" s="11">
        <v>453</v>
      </c>
      <c r="F7" s="6">
        <v>1093</v>
      </c>
      <c r="G7" s="11">
        <v>91</v>
      </c>
      <c r="H7" s="11">
        <v>754</v>
      </c>
      <c r="I7" s="7">
        <v>845</v>
      </c>
    </row>
    <row r="8" spans="2:9">
      <c r="B8" s="4" t="s">
        <v>5</v>
      </c>
      <c r="C8" s="11">
        <v>22649</v>
      </c>
      <c r="D8" s="11">
        <v>615</v>
      </c>
      <c r="E8" s="11">
        <v>67</v>
      </c>
      <c r="F8" s="6">
        <v>682</v>
      </c>
      <c r="G8" s="11">
        <v>54</v>
      </c>
      <c r="H8" s="11">
        <v>615</v>
      </c>
      <c r="I8" s="7">
        <v>669</v>
      </c>
    </row>
    <row r="9" spans="2:9">
      <c r="B9" s="4" t="s">
        <v>6</v>
      </c>
      <c r="C9" s="11">
        <v>21593</v>
      </c>
      <c r="D9" s="11">
        <v>1383</v>
      </c>
      <c r="E9" s="11">
        <v>295</v>
      </c>
      <c r="F9" s="6">
        <v>1678</v>
      </c>
      <c r="G9" s="11">
        <v>94</v>
      </c>
      <c r="H9" s="11">
        <v>635</v>
      </c>
      <c r="I9" s="7">
        <v>729</v>
      </c>
    </row>
    <row r="10" spans="2:9">
      <c r="B10" s="6" t="s">
        <v>7</v>
      </c>
      <c r="C10" s="7">
        <f t="shared" ref="C10:E10" si="0">AVERAGE(C4:C9)</f>
        <v>22401.833333333332</v>
      </c>
      <c r="D10" s="7">
        <f t="shared" si="0"/>
        <v>759.83333333333337</v>
      </c>
      <c r="E10" s="7">
        <f t="shared" si="0"/>
        <v>181.5</v>
      </c>
      <c r="F10" s="7">
        <f>AVERAGE(F4:F9)</f>
        <v>941.33333333333337</v>
      </c>
      <c r="G10" s="7">
        <f>AVERAGE(G4:G9)</f>
        <v>80.166666666666671</v>
      </c>
      <c r="H10" s="7">
        <f>AVERAGE(H4:H9)</f>
        <v>576.66666666666663</v>
      </c>
      <c r="I10" s="7">
        <f>AVERAGE(I4:I9)</f>
        <v>656.83333333333337</v>
      </c>
    </row>
    <row r="12" spans="2:9">
      <c r="B12" s="1"/>
      <c r="C12" s="22" t="s">
        <v>23</v>
      </c>
      <c r="D12" s="23"/>
      <c r="E12" s="23"/>
      <c r="F12" s="23"/>
      <c r="G12" s="23"/>
      <c r="H12" s="23"/>
      <c r="I12" s="23"/>
    </row>
    <row r="13" spans="2:9">
      <c r="B13" s="2"/>
      <c r="C13" s="21" t="s">
        <v>13</v>
      </c>
      <c r="D13" s="21" t="s">
        <v>19</v>
      </c>
      <c r="E13" s="21" t="s">
        <v>20</v>
      </c>
      <c r="F13" s="21" t="s">
        <v>15</v>
      </c>
      <c r="G13" s="21" t="s">
        <v>18</v>
      </c>
      <c r="H13" s="21" t="s">
        <v>21</v>
      </c>
      <c r="I13" s="21" t="s">
        <v>14</v>
      </c>
    </row>
    <row r="14" spans="2:9">
      <c r="B14" s="4" t="s">
        <v>1</v>
      </c>
      <c r="C14" s="11">
        <v>23379</v>
      </c>
      <c r="D14" s="11">
        <v>356</v>
      </c>
      <c r="E14" s="11">
        <v>80</v>
      </c>
      <c r="F14" s="6">
        <v>436</v>
      </c>
      <c r="G14" s="11">
        <v>118</v>
      </c>
      <c r="H14" s="11">
        <v>67</v>
      </c>
      <c r="I14" s="7">
        <v>185</v>
      </c>
    </row>
    <row r="15" spans="2:9">
      <c r="B15" s="4" t="s">
        <v>2</v>
      </c>
      <c r="C15" s="11">
        <v>23684</v>
      </c>
      <c r="D15" s="11">
        <v>103</v>
      </c>
      <c r="E15" s="11">
        <v>93</v>
      </c>
      <c r="F15" s="6">
        <v>196</v>
      </c>
      <c r="G15" s="11">
        <v>52</v>
      </c>
      <c r="H15" s="11">
        <v>68</v>
      </c>
      <c r="I15" s="7">
        <v>120</v>
      </c>
    </row>
    <row r="16" spans="2:9">
      <c r="B16" s="4" t="s">
        <v>3</v>
      </c>
      <c r="C16" s="11">
        <v>23355</v>
      </c>
      <c r="D16" s="11">
        <v>385</v>
      </c>
      <c r="E16" s="11">
        <v>116</v>
      </c>
      <c r="F16" s="6">
        <v>501</v>
      </c>
      <c r="G16" s="11">
        <v>88</v>
      </c>
      <c r="H16" s="11">
        <v>56</v>
      </c>
      <c r="I16" s="7">
        <v>144</v>
      </c>
    </row>
    <row r="17" spans="2:10">
      <c r="B17" s="4" t="s">
        <v>4</v>
      </c>
      <c r="C17" s="11">
        <v>23005</v>
      </c>
      <c r="D17" s="11">
        <v>369</v>
      </c>
      <c r="E17" s="11">
        <v>367</v>
      </c>
      <c r="F17" s="6">
        <v>736</v>
      </c>
      <c r="G17" s="11">
        <v>118</v>
      </c>
      <c r="H17" s="11">
        <v>141</v>
      </c>
      <c r="I17" s="7">
        <v>259</v>
      </c>
    </row>
    <row r="18" spans="2:10">
      <c r="B18" s="4" t="s">
        <v>5</v>
      </c>
      <c r="C18" s="11">
        <v>23485</v>
      </c>
      <c r="D18" s="11">
        <v>291</v>
      </c>
      <c r="E18" s="11">
        <v>89</v>
      </c>
      <c r="F18" s="6">
        <v>380</v>
      </c>
      <c r="G18" s="11">
        <v>59</v>
      </c>
      <c r="H18" s="11">
        <v>76</v>
      </c>
      <c r="I18" s="7">
        <v>135</v>
      </c>
    </row>
    <row r="19" spans="2:10">
      <c r="B19" s="4" t="s">
        <v>6</v>
      </c>
      <c r="C19" s="11">
        <v>22936</v>
      </c>
      <c r="D19" s="11">
        <v>619</v>
      </c>
      <c r="E19" s="11">
        <v>267</v>
      </c>
      <c r="F19" s="6">
        <v>886</v>
      </c>
      <c r="G19" s="11">
        <v>103</v>
      </c>
      <c r="H19" s="11">
        <v>75</v>
      </c>
      <c r="I19" s="7">
        <v>178</v>
      </c>
    </row>
    <row r="20" spans="2:10">
      <c r="B20" s="6" t="s">
        <v>7</v>
      </c>
      <c r="C20" s="7">
        <f t="shared" ref="C20:E20" si="1">AVERAGE(C14:C19)</f>
        <v>23307.333333333332</v>
      </c>
      <c r="D20" s="7">
        <f t="shared" si="1"/>
        <v>353.83333333333331</v>
      </c>
      <c r="E20" s="7">
        <f t="shared" si="1"/>
        <v>168.66666666666666</v>
      </c>
      <c r="F20" s="7">
        <f>AVERAGE(F14:F19)</f>
        <v>522.5</v>
      </c>
      <c r="G20" s="7">
        <f>AVERAGE(G14:G19)</f>
        <v>89.666666666666671</v>
      </c>
      <c r="H20" s="7">
        <f>AVERAGE(H14:H19)</f>
        <v>80.5</v>
      </c>
      <c r="I20" s="7">
        <f>AVERAGE(I14:I19)</f>
        <v>170.16666666666666</v>
      </c>
    </row>
    <row r="21" spans="2:10">
      <c r="B21" s="12"/>
      <c r="C21" s="13"/>
      <c r="D21" s="13"/>
      <c r="E21" s="13"/>
      <c r="F21" s="13"/>
      <c r="G21" s="13"/>
      <c r="H21" s="13"/>
      <c r="I21" s="13"/>
      <c r="J21" s="14"/>
    </row>
    <row r="22" spans="2:10">
      <c r="B22" s="1"/>
      <c r="C22" s="22" t="s">
        <v>22</v>
      </c>
      <c r="D22" s="23"/>
      <c r="E22" s="23"/>
      <c r="F22" s="23"/>
      <c r="G22" s="23"/>
      <c r="H22" s="23"/>
      <c r="I22" s="23"/>
    </row>
    <row r="23" spans="2:10">
      <c r="B23" s="2"/>
      <c r="C23" s="21" t="s">
        <v>13</v>
      </c>
      <c r="D23" s="21" t="s">
        <v>19</v>
      </c>
      <c r="E23" s="21" t="s">
        <v>20</v>
      </c>
      <c r="F23" s="21" t="s">
        <v>15</v>
      </c>
      <c r="G23" s="21" t="s">
        <v>18</v>
      </c>
      <c r="H23" s="21" t="s">
        <v>21</v>
      </c>
      <c r="I23" s="21" t="s">
        <v>14</v>
      </c>
    </row>
    <row r="24" spans="2:10">
      <c r="B24" s="4" t="s">
        <v>1</v>
      </c>
      <c r="C24" s="11">
        <v>22561</v>
      </c>
      <c r="D24" s="11">
        <v>1005</v>
      </c>
      <c r="E24" s="11">
        <v>56</v>
      </c>
      <c r="F24" s="6">
        <v>1061</v>
      </c>
      <c r="G24" s="11">
        <v>103</v>
      </c>
      <c r="H24" s="11">
        <v>275</v>
      </c>
      <c r="I24" s="7">
        <v>378</v>
      </c>
    </row>
    <row r="25" spans="2:10">
      <c r="B25" s="4" t="s">
        <v>2</v>
      </c>
      <c r="C25" s="11">
        <v>23559</v>
      </c>
      <c r="D25" s="11">
        <v>98</v>
      </c>
      <c r="E25" s="11">
        <v>85</v>
      </c>
      <c r="F25" s="6">
        <v>183</v>
      </c>
      <c r="G25" s="11">
        <v>64</v>
      </c>
      <c r="H25" s="11">
        <v>194</v>
      </c>
      <c r="I25" s="7">
        <v>258</v>
      </c>
    </row>
    <row r="26" spans="2:10">
      <c r="B26" s="4" t="s">
        <v>3</v>
      </c>
      <c r="C26" s="11">
        <v>22838</v>
      </c>
      <c r="D26" s="11">
        <v>870</v>
      </c>
      <c r="E26" s="11">
        <v>72</v>
      </c>
      <c r="F26" s="6">
        <v>942</v>
      </c>
      <c r="G26" s="11">
        <v>103</v>
      </c>
      <c r="H26" s="11">
        <v>117</v>
      </c>
      <c r="I26" s="7">
        <v>220</v>
      </c>
    </row>
    <row r="27" spans="2:10">
      <c r="B27" s="4" t="s">
        <v>4</v>
      </c>
      <c r="C27" s="11">
        <v>22388</v>
      </c>
      <c r="D27" s="11">
        <v>438</v>
      </c>
      <c r="E27" s="11">
        <v>577</v>
      </c>
      <c r="F27" s="6">
        <v>1015</v>
      </c>
      <c r="G27" s="11">
        <v>77</v>
      </c>
      <c r="H27" s="11">
        <v>520</v>
      </c>
      <c r="I27" s="7">
        <v>597</v>
      </c>
    </row>
    <row r="28" spans="2:10">
      <c r="B28" s="4" t="s">
        <v>5</v>
      </c>
      <c r="C28" s="11">
        <v>23457</v>
      </c>
      <c r="D28" s="11">
        <v>219</v>
      </c>
      <c r="E28" s="11">
        <v>69</v>
      </c>
      <c r="F28" s="6">
        <v>288</v>
      </c>
      <c r="G28" s="11">
        <v>64</v>
      </c>
      <c r="H28" s="11">
        <v>191</v>
      </c>
      <c r="I28" s="7">
        <v>255</v>
      </c>
    </row>
    <row r="29" spans="2:10">
      <c r="B29" s="4" t="s">
        <v>6</v>
      </c>
      <c r="C29" s="11">
        <v>22060</v>
      </c>
      <c r="D29" s="11">
        <v>1284</v>
      </c>
      <c r="E29" s="11">
        <v>208</v>
      </c>
      <c r="F29" s="6">
        <v>1492</v>
      </c>
      <c r="G29" s="11">
        <v>132</v>
      </c>
      <c r="H29" s="11">
        <v>316</v>
      </c>
      <c r="I29" s="7">
        <v>448</v>
      </c>
    </row>
    <row r="30" spans="2:10">
      <c r="B30" s="6" t="s">
        <v>7</v>
      </c>
      <c r="C30" s="7">
        <f t="shared" ref="C30:E30" si="2">AVERAGE(C24:C29)</f>
        <v>22810.5</v>
      </c>
      <c r="D30" s="7">
        <f t="shared" si="2"/>
        <v>652.33333333333337</v>
      </c>
      <c r="E30" s="7">
        <f t="shared" si="2"/>
        <v>177.83333333333334</v>
      </c>
      <c r="F30" s="7">
        <f>AVERAGE(F24:F29)</f>
        <v>830.16666666666663</v>
      </c>
      <c r="G30" s="7">
        <f>AVERAGE(G24:G29)</f>
        <v>90.5</v>
      </c>
      <c r="H30" s="7">
        <f>AVERAGE(H24:H29)</f>
        <v>268.83333333333331</v>
      </c>
      <c r="I30" s="7">
        <f>AVERAGE(I24:I29)</f>
        <v>359.33333333333331</v>
      </c>
    </row>
    <row r="32" spans="2:10">
      <c r="B32" s="1"/>
      <c r="C32" s="24" t="s">
        <v>8</v>
      </c>
      <c r="D32" s="25"/>
      <c r="E32" s="25"/>
      <c r="F32" s="26"/>
    </row>
    <row r="33" spans="2:7">
      <c r="B33" s="2"/>
      <c r="C33" s="18" t="s">
        <v>13</v>
      </c>
      <c r="D33" s="18" t="s">
        <v>15</v>
      </c>
      <c r="E33" s="18" t="s">
        <v>14</v>
      </c>
      <c r="F33" s="18" t="s">
        <v>25</v>
      </c>
    </row>
    <row r="34" spans="2:7">
      <c r="B34" s="4" t="s">
        <v>1</v>
      </c>
      <c r="C34" s="5">
        <f>AVERAGE(C4,C14,C24)</f>
        <v>22719.666666666668</v>
      </c>
      <c r="D34" s="5">
        <f>AVERAGE(F4,F14,F24)</f>
        <v>859.66666666666663</v>
      </c>
      <c r="E34" s="5">
        <f>AVERAGE(I4,I14,I24)</f>
        <v>420.66666666666669</v>
      </c>
      <c r="F34" s="5">
        <f>SUM(D34:E34)</f>
        <v>1280.3333333333333</v>
      </c>
      <c r="G34" s="15" t="str">
        <f ca="1">IF(AND(F34=MIN($F$34:$F$39),F34&lt;&gt;0),CELL("lin",F34),"")</f>
        <v/>
      </c>
    </row>
    <row r="35" spans="2:7">
      <c r="B35" s="4" t="s">
        <v>2</v>
      </c>
      <c r="C35" s="5">
        <f t="shared" ref="C35:C39" si="3">AVERAGE(C5,C15,C25)</f>
        <v>23491.333333333332</v>
      </c>
      <c r="D35" s="5">
        <f t="shared" ref="D35:D39" si="4">AVERAGE(F5,F15,F25)</f>
        <v>203.33333333333334</v>
      </c>
      <c r="E35" s="5">
        <f t="shared" ref="E35:E39" si="5">AVERAGE(I5,I15,I25)</f>
        <v>305.33333333333331</v>
      </c>
      <c r="F35" s="5">
        <f t="shared" ref="F35:F39" si="6">SUM(D35:E35)</f>
        <v>508.66666666666663</v>
      </c>
      <c r="G35" s="15">
        <f t="shared" ref="G35:G39" ca="1" si="7">IF(AND(F35=MIN($F$34:$F$39),F35&lt;&gt;0),CELL("lin",F35),"")</f>
        <v>35</v>
      </c>
    </row>
    <row r="36" spans="2:7">
      <c r="B36" s="4" t="s">
        <v>3</v>
      </c>
      <c r="C36" s="5">
        <f t="shared" si="3"/>
        <v>22950</v>
      </c>
      <c r="D36" s="5">
        <f t="shared" si="4"/>
        <v>775</v>
      </c>
      <c r="E36" s="5">
        <f t="shared" si="5"/>
        <v>275</v>
      </c>
      <c r="F36" s="5">
        <f t="shared" si="6"/>
        <v>1050</v>
      </c>
      <c r="G36" s="15" t="str">
        <f t="shared" ca="1" si="7"/>
        <v/>
      </c>
    </row>
    <row r="37" spans="2:7">
      <c r="B37" s="4" t="s">
        <v>4</v>
      </c>
      <c r="C37" s="5">
        <f t="shared" si="3"/>
        <v>22485</v>
      </c>
      <c r="D37" s="5">
        <f t="shared" si="4"/>
        <v>948</v>
      </c>
      <c r="E37" s="5">
        <f t="shared" si="5"/>
        <v>567</v>
      </c>
      <c r="F37" s="5">
        <f t="shared" si="6"/>
        <v>1515</v>
      </c>
      <c r="G37" s="15" t="str">
        <f t="shared" ca="1" si="7"/>
        <v/>
      </c>
    </row>
    <row r="38" spans="2:7">
      <c r="B38" s="4" t="s">
        <v>5</v>
      </c>
      <c r="C38" s="5">
        <f t="shared" si="3"/>
        <v>23197</v>
      </c>
      <c r="D38" s="5">
        <f t="shared" si="4"/>
        <v>450</v>
      </c>
      <c r="E38" s="5">
        <f t="shared" si="5"/>
        <v>353</v>
      </c>
      <c r="F38" s="5">
        <f t="shared" si="6"/>
        <v>803</v>
      </c>
      <c r="G38" s="15" t="str">
        <f t="shared" ca="1" si="7"/>
        <v/>
      </c>
    </row>
    <row r="39" spans="2:7">
      <c r="B39" s="4" t="s">
        <v>6</v>
      </c>
      <c r="C39" s="5">
        <f t="shared" si="3"/>
        <v>22196.333333333332</v>
      </c>
      <c r="D39" s="5">
        <f t="shared" si="4"/>
        <v>1352</v>
      </c>
      <c r="E39" s="5">
        <f t="shared" si="5"/>
        <v>451.66666666666669</v>
      </c>
      <c r="F39" s="5">
        <f t="shared" si="6"/>
        <v>1803.6666666666667</v>
      </c>
      <c r="G39" s="15" t="str">
        <f t="shared" ca="1" si="7"/>
        <v/>
      </c>
    </row>
    <row r="40" spans="2:7">
      <c r="B40" s="8" t="s">
        <v>7</v>
      </c>
      <c r="C40" s="9">
        <f>AVERAGE(C34:C39)</f>
        <v>22839.888888888891</v>
      </c>
      <c r="D40" s="9">
        <f>AVERAGE(D34:D39)</f>
        <v>764.66666666666663</v>
      </c>
      <c r="E40" s="9">
        <f>AVERAGE(E34:E39)</f>
        <v>395.4444444444444</v>
      </c>
      <c r="F40" s="9">
        <f>AVERAGE(F34:F39)</f>
        <v>1160.1111111111111</v>
      </c>
    </row>
    <row r="41" spans="2:7">
      <c r="B41" s="12"/>
      <c r="C41" s="13"/>
      <c r="D41" s="13"/>
      <c r="E41" s="13"/>
      <c r="F41" s="13"/>
    </row>
    <row r="42" spans="2:7">
      <c r="C42" s="18" t="s">
        <v>9</v>
      </c>
      <c r="D42" s="18" t="s">
        <v>16</v>
      </c>
      <c r="E42" s="18" t="s">
        <v>17</v>
      </c>
    </row>
    <row r="43" spans="2:7">
      <c r="B43" s="27" t="s">
        <v>12</v>
      </c>
      <c r="C43" s="28">
        <f ca="1">IF(SUM($G$34:$G$39)&lt;&gt;0,SUM($G$34:$G$39)-33,"")</f>
        <v>2</v>
      </c>
      <c r="D43" s="11" t="str">
        <f ca="1">IF(SUM($G$34:$G$39) &lt;&gt; 0, CONCATENATE("$C$",SUM($G$34:$G$39)), "" )</f>
        <v>$C$35</v>
      </c>
      <c r="E43" s="11">
        <f ca="1">INDIRECT(D43)</f>
        <v>23491.333333333332</v>
      </c>
    </row>
    <row r="44" spans="2:7">
      <c r="B44" s="27"/>
      <c r="C44" s="28"/>
      <c r="D44" s="11" t="str">
        <f ca="1">IF(SUM($G$34:$G$39) &lt;&gt; 0, CONCATENATE("$D$",SUM($G$34:$G$39)), "" )</f>
        <v>$D$35</v>
      </c>
      <c r="E44" s="11">
        <f ca="1">INDIRECT(D44)</f>
        <v>203.33333333333334</v>
      </c>
    </row>
    <row r="45" spans="2:7">
      <c r="B45" s="27"/>
      <c r="C45" s="28"/>
      <c r="D45" s="11" t="str">
        <f ca="1">IF(SUM($G$34:$G$39) &lt;&gt; 0, CONCATENATE("$E$",SUM($G$34:$G$39)), "" )</f>
        <v>$E$35</v>
      </c>
      <c r="E45" s="11">
        <f ca="1">INDIRECT(D45)</f>
        <v>305.33333333333331</v>
      </c>
    </row>
  </sheetData>
  <mergeCells count="6">
    <mergeCell ref="C2:I2"/>
    <mergeCell ref="C12:I12"/>
    <mergeCell ref="C22:I22"/>
    <mergeCell ref="C32:F32"/>
    <mergeCell ref="B43:B45"/>
    <mergeCell ref="C43:C45"/>
  </mergeCells>
  <conditionalFormatting sqref="F34:F3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Plan4"/>
  <dimension ref="B3:I11"/>
  <sheetViews>
    <sheetView workbookViewId="0">
      <selection activeCell="G5" sqref="G5"/>
    </sheetView>
  </sheetViews>
  <sheetFormatPr defaultRowHeight="15"/>
  <cols>
    <col min="1" max="1" width="1.42578125" customWidth="1"/>
    <col min="2" max="2" width="15" bestFit="1" customWidth="1"/>
    <col min="3" max="4" width="12.42578125" customWidth="1"/>
    <col min="5" max="7" width="14.42578125" customWidth="1"/>
    <col min="8" max="8" width="1.42578125" customWidth="1"/>
  </cols>
  <sheetData>
    <row r="3" spans="2:9" ht="15" customHeight="1">
      <c r="B3" s="29" t="s">
        <v>10</v>
      </c>
      <c r="C3" s="29"/>
      <c r="D3" s="29"/>
      <c r="E3" s="29"/>
      <c r="F3" s="29"/>
      <c r="G3" s="29"/>
    </row>
    <row r="4" spans="2:9">
      <c r="B4" s="10" t="s">
        <v>11</v>
      </c>
      <c r="C4" s="3" t="s">
        <v>9</v>
      </c>
      <c r="D4" s="21" t="s">
        <v>13</v>
      </c>
      <c r="E4" s="3" t="s">
        <v>15</v>
      </c>
      <c r="F4" s="17" t="s">
        <v>14</v>
      </c>
      <c r="G4" s="3" t="s">
        <v>25</v>
      </c>
    </row>
    <row r="5" spans="2:9">
      <c r="B5" s="16">
        <v>20</v>
      </c>
      <c r="C5" s="11">
        <f ca="1">'N20'!C43</f>
        <v>5</v>
      </c>
      <c r="D5" s="11">
        <f ca="1">'N20'!$E43</f>
        <v>23374.666666666668</v>
      </c>
      <c r="E5" s="11">
        <f ca="1">'N20'!$E44</f>
        <v>309.66666666666669</v>
      </c>
      <c r="F5" s="11">
        <f ca="1">'N20'!$E45</f>
        <v>315.66666666666669</v>
      </c>
      <c r="G5" s="11">
        <f ca="1">SUM(E5:F5)</f>
        <v>625.33333333333337</v>
      </c>
      <c r="I5" s="15" t="str">
        <f ca="1">IF(G5=MIN($G$5:$G$7),CELL("lin",G5),"")</f>
        <v/>
      </c>
    </row>
    <row r="6" spans="2:9">
      <c r="B6" s="16">
        <v>24</v>
      </c>
      <c r="C6" s="11">
        <f ca="1">'N24'!C43</f>
        <v>6</v>
      </c>
      <c r="D6" s="11">
        <f ca="1">'N24'!$E43</f>
        <v>23489.666666666668</v>
      </c>
      <c r="E6" s="11">
        <f ca="1">'N24'!$E44</f>
        <v>146.66666666666666</v>
      </c>
      <c r="F6" s="11">
        <f ca="1">'N24'!$E45</f>
        <v>363.66666666666669</v>
      </c>
      <c r="G6" s="11">
        <f t="shared" ref="G6:G7" ca="1" si="0">SUM(E6:F6)</f>
        <v>510.33333333333337</v>
      </c>
      <c r="I6" s="15" t="str">
        <f t="shared" ref="I6:I7" ca="1" si="1">IF(G6=MIN($G$5:$G$7),CELL("lin",G6),"")</f>
        <v/>
      </c>
    </row>
    <row r="7" spans="2:9">
      <c r="B7" s="16">
        <v>28</v>
      </c>
      <c r="C7" s="11">
        <f ca="1">'N28'!C43</f>
        <v>2</v>
      </c>
      <c r="D7" s="11">
        <f ca="1">'N28'!E43</f>
        <v>23491.333333333332</v>
      </c>
      <c r="E7" s="11">
        <f ca="1">'N28'!E44</f>
        <v>203.33333333333334</v>
      </c>
      <c r="F7" s="11">
        <f ca="1">'N28'!E45</f>
        <v>305.33333333333331</v>
      </c>
      <c r="G7" s="11">
        <f t="shared" ca="1" si="0"/>
        <v>508.66666666666663</v>
      </c>
      <c r="I7" s="15">
        <f t="shared" ca="1" si="1"/>
        <v>7</v>
      </c>
    </row>
    <row r="9" spans="2:9">
      <c r="B9" s="30" t="s">
        <v>12</v>
      </c>
      <c r="C9" s="30"/>
      <c r="D9" s="30"/>
      <c r="E9" s="30"/>
      <c r="F9" s="30"/>
      <c r="G9" s="30"/>
    </row>
    <row r="10" spans="2:9">
      <c r="B10" s="19" t="s">
        <v>11</v>
      </c>
      <c r="C10" s="19" t="s">
        <v>9</v>
      </c>
      <c r="D10" s="19" t="s">
        <v>13</v>
      </c>
      <c r="E10" s="19" t="s">
        <v>15</v>
      </c>
      <c r="F10" s="19" t="s">
        <v>14</v>
      </c>
      <c r="G10" s="19" t="s">
        <v>24</v>
      </c>
    </row>
    <row r="11" spans="2:9">
      <c r="B11" s="11">
        <f ca="1">INDIRECT(CONCATENATE("$B$",SUM($I$5:$I$7)))</f>
        <v>28</v>
      </c>
      <c r="C11" s="11">
        <f ca="1">INDIRECT(CONCATENATE("$C$",SUM($I$5:$I$7)))</f>
        <v>2</v>
      </c>
      <c r="D11" s="11">
        <f ca="1">INDIRECT(CONCATENATE("$D$",SUM($I$5:$I$7)))</f>
        <v>23491.333333333332</v>
      </c>
      <c r="E11" s="11">
        <f ca="1">INDIRECT(CONCATENATE("$E$",SUM($I$5:$I$7)))</f>
        <v>203.33333333333334</v>
      </c>
      <c r="F11" s="11">
        <f ca="1">INDIRECT(CONCATENATE("$F$",SUM($I$5:$I$7)))</f>
        <v>305.33333333333331</v>
      </c>
      <c r="G11" s="11">
        <f ca="1">INDIRECT(CONCATENATE("$G$",SUM($I$5:$I$7)))</f>
        <v>508.66666666666663</v>
      </c>
    </row>
  </sheetData>
  <mergeCells count="2">
    <mergeCell ref="B3:G3"/>
    <mergeCell ref="B9:G9"/>
  </mergeCells>
  <conditionalFormatting sqref="G5:G7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N20</vt:lpstr>
      <vt:lpstr>N24</vt:lpstr>
      <vt:lpstr>N28</vt:lpstr>
      <vt:lpstr>Melhores</vt:lpstr>
    </vt:vector>
  </TitlesOfParts>
  <Company>DLR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L. R.</dc:creator>
  <cp:lastModifiedBy>Barra</cp:lastModifiedBy>
  <cp:lastPrinted>2010-08-11T14:52:40Z</cp:lastPrinted>
  <dcterms:created xsi:type="dcterms:W3CDTF">2010-08-11T00:17:53Z</dcterms:created>
  <dcterms:modified xsi:type="dcterms:W3CDTF">2010-08-20T12:55:33Z</dcterms:modified>
</cp:coreProperties>
</file>